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PR\IR CS 2017-2018\América Móvil Perú S.A.C\2018\"/>
    </mc:Choice>
  </mc:AlternateContent>
  <bookViews>
    <workbookView xWindow="0" yWindow="0" windowWidth="20490" windowHeight="7755"/>
  </bookViews>
  <sheets>
    <sheet name="INFORME 3" sheetId="1" r:id="rId1"/>
  </sheets>
  <definedNames>
    <definedName name="_xlnm._FilterDatabase" localSheetId="0" hidden="1">'INFORME 3'!$A$6:$AE$11</definedName>
    <definedName name="_xlnm.Print_Area" localSheetId="0">'INFORME 3'!$A$1:$AE$67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0" i="1" l="1"/>
  <c r="D53" i="1"/>
  <c r="AC53" i="1"/>
  <c r="V53" i="1"/>
  <c r="U53" i="1"/>
  <c r="T53" i="1"/>
  <c r="M53" i="1"/>
  <c r="AD49" i="1"/>
  <c r="AC45" i="1"/>
  <c r="U45" i="1"/>
  <c r="N45" i="1"/>
  <c r="M45" i="1"/>
  <c r="E45" i="1"/>
  <c r="X39" i="1"/>
  <c r="Q39" i="1"/>
  <c r="P39" i="1"/>
  <c r="AC32" i="1"/>
  <c r="Y32" i="1"/>
  <c r="U32" i="1"/>
  <c r="Q32" i="1"/>
  <c r="M32" i="1"/>
  <c r="I32" i="1"/>
  <c r="E32" i="1"/>
  <c r="AA32" i="1"/>
  <c r="X32" i="1"/>
  <c r="W32" i="1"/>
  <c r="S32" i="1"/>
  <c r="P32" i="1"/>
  <c r="O32" i="1"/>
  <c r="K32" i="1"/>
  <c r="J32" i="1"/>
  <c r="G32" i="1"/>
  <c r="AA23" i="1"/>
  <c r="W23" i="1"/>
  <c r="T23" i="1"/>
  <c r="S23" i="1"/>
  <c r="O23" i="1"/>
  <c r="K23" i="1"/>
  <c r="AC23" i="1"/>
  <c r="AB23" i="1"/>
  <c r="Y23" i="1"/>
  <c r="V23" i="1"/>
  <c r="U23" i="1"/>
  <c r="Q23" i="1"/>
  <c r="M23" i="1"/>
  <c r="L23" i="1"/>
  <c r="I23" i="1"/>
  <c r="F23" i="1"/>
  <c r="E23" i="1"/>
  <c r="AB14" i="1"/>
  <c r="T14" i="1"/>
  <c r="L14" i="1"/>
  <c r="AC14" i="1"/>
  <c r="Y14" i="1"/>
  <c r="V14" i="1"/>
  <c r="U14" i="1"/>
  <c r="Q14" i="1"/>
  <c r="N14" i="1"/>
  <c r="M14" i="1"/>
  <c r="F14" i="1"/>
  <c r="E14" i="1"/>
  <c r="AA8" i="1"/>
  <c r="W8" i="1"/>
  <c r="S8" i="1"/>
  <c r="O8" i="1"/>
  <c r="K8" i="1"/>
  <c r="G8" i="1"/>
  <c r="Z8" i="1"/>
  <c r="V8" i="1"/>
  <c r="R8" i="1"/>
  <c r="N8" i="1"/>
  <c r="J8" i="1"/>
  <c r="F8" i="1"/>
  <c r="E8" i="1"/>
  <c r="AC8" i="1"/>
  <c r="AB8" i="1"/>
  <c r="Y8" i="1"/>
  <c r="X8" i="1"/>
  <c r="T8" i="1"/>
  <c r="Q8" i="1"/>
  <c r="P8" i="1"/>
  <c r="M8" i="1"/>
  <c r="L8" i="1"/>
  <c r="I8" i="1"/>
  <c r="H8" i="1"/>
  <c r="D8" i="1"/>
  <c r="Z14" i="1" l="1"/>
  <c r="X14" i="1"/>
  <c r="W14" i="1"/>
  <c r="R14" i="1"/>
  <c r="H23" i="1"/>
  <c r="P23" i="1"/>
  <c r="U8" i="1"/>
  <c r="I14" i="1"/>
  <c r="O14" i="1"/>
  <c r="AD57" i="1"/>
  <c r="E53" i="1"/>
  <c r="AD18" i="1"/>
  <c r="AD10" i="1"/>
  <c r="H14" i="1"/>
  <c r="AD15" i="1"/>
  <c r="X23" i="1"/>
  <c r="G14" i="1"/>
  <c r="J14" i="1"/>
  <c r="Q13" i="1"/>
  <c r="AD17" i="1"/>
  <c r="AD19" i="1"/>
  <c r="J23" i="1"/>
  <c r="R23" i="1"/>
  <c r="Z23" i="1"/>
  <c r="P14" i="1"/>
  <c r="AD9" i="1"/>
  <c r="D23" i="1"/>
  <c r="N23" i="1"/>
  <c r="N32" i="1"/>
  <c r="Z32" i="1"/>
  <c r="L45" i="1"/>
  <c r="F45" i="1"/>
  <c r="V45" i="1"/>
  <c r="AD25" i="1"/>
  <c r="AD16" i="1"/>
  <c r="AD20" i="1"/>
  <c r="AD22" i="1"/>
  <c r="AD24" i="1"/>
  <c r="F32" i="1"/>
  <c r="R32" i="1"/>
  <c r="R39" i="1"/>
  <c r="Z39" i="1"/>
  <c r="AD56" i="1"/>
  <c r="L53" i="1"/>
  <c r="AB53" i="1"/>
  <c r="K14" i="1"/>
  <c r="S14" i="1"/>
  <c r="AA14" i="1"/>
  <c r="AD21" i="1"/>
  <c r="G23" i="1"/>
  <c r="AD44" i="1"/>
  <c r="AB45" i="1"/>
  <c r="AD50" i="1"/>
  <c r="I53" i="1"/>
  <c r="Q53" i="1"/>
  <c r="Y53" i="1"/>
  <c r="D14" i="1"/>
  <c r="AD26" i="1"/>
  <c r="AD27" i="1"/>
  <c r="AD28" i="1"/>
  <c r="AD29" i="1"/>
  <c r="AD30" i="1"/>
  <c r="AD31" i="1"/>
  <c r="H32" i="1"/>
  <c r="V32" i="1"/>
  <c r="D32" i="1"/>
  <c r="L32" i="1"/>
  <c r="T32" i="1"/>
  <c r="AB32" i="1"/>
  <c r="AB13" i="1" s="1"/>
  <c r="AB12" i="1" s="1"/>
  <c r="J39" i="1"/>
  <c r="AD40" i="1"/>
  <c r="D39" i="1"/>
  <c r="L39" i="1"/>
  <c r="T39" i="1"/>
  <c r="AB39" i="1"/>
  <c r="I39" i="1"/>
  <c r="Y39" i="1"/>
  <c r="Y13" i="1" s="1"/>
  <c r="J45" i="1"/>
  <c r="R45" i="1"/>
  <c r="Z45" i="1"/>
  <c r="G53" i="1"/>
  <c r="O53" i="1"/>
  <c r="W53" i="1"/>
  <c r="G39" i="1"/>
  <c r="O39" i="1"/>
  <c r="W39" i="1"/>
  <c r="H45" i="1"/>
  <c r="P45" i="1"/>
  <c r="X45" i="1"/>
  <c r="D45" i="1"/>
  <c r="T45" i="1"/>
  <c r="AD42" i="1"/>
  <c r="AD54" i="1"/>
  <c r="K53" i="1"/>
  <c r="S53" i="1"/>
  <c r="AA53" i="1"/>
  <c r="H53" i="1"/>
  <c r="P53" i="1"/>
  <c r="X53" i="1"/>
  <c r="J53" i="1"/>
  <c r="R53" i="1"/>
  <c r="Z53" i="1"/>
  <c r="AD58" i="1"/>
  <c r="H39" i="1"/>
  <c r="E39" i="1"/>
  <c r="E13" i="1" s="1"/>
  <c r="E12" i="1" s="1"/>
  <c r="M39" i="1"/>
  <c r="M13" i="1" s="1"/>
  <c r="M12" i="1" s="1"/>
  <c r="U39" i="1"/>
  <c r="U13" i="1" s="1"/>
  <c r="U12" i="1" s="1"/>
  <c r="AC39" i="1"/>
  <c r="AC13" i="1" s="1"/>
  <c r="AC12" i="1" s="1"/>
  <c r="AD46" i="1"/>
  <c r="K45" i="1"/>
  <c r="S45" i="1"/>
  <c r="AA45" i="1"/>
  <c r="F53" i="1"/>
  <c r="F39" i="1"/>
  <c r="N39" i="1"/>
  <c r="V39" i="1"/>
  <c r="AD41" i="1"/>
  <c r="G45" i="1"/>
  <c r="O45" i="1"/>
  <c r="W45" i="1"/>
  <c r="I45" i="1"/>
  <c r="Q45" i="1"/>
  <c r="Y45" i="1"/>
  <c r="AD48" i="1"/>
  <c r="K39" i="1"/>
  <c r="S39" i="1"/>
  <c r="AA39" i="1"/>
  <c r="AD52" i="1"/>
  <c r="N53" i="1"/>
  <c r="AD43" i="1"/>
  <c r="AD47" i="1"/>
  <c r="AD51" i="1"/>
  <c r="AD55" i="1"/>
  <c r="AD59" i="1"/>
  <c r="L13" i="1" l="1"/>
  <c r="L12" i="1" s="1"/>
  <c r="X13" i="1"/>
  <c r="X12" i="1" s="1"/>
  <c r="AD53" i="1"/>
  <c r="Y12" i="1"/>
  <c r="V13" i="1"/>
  <c r="V12" i="1" s="1"/>
  <c r="T13" i="1"/>
  <c r="T12" i="1" s="1"/>
  <c r="F13" i="1"/>
  <c r="F12" i="1" s="1"/>
  <c r="N13" i="1"/>
  <c r="N12" i="1" s="1"/>
  <c r="AD8" i="1"/>
  <c r="AD45" i="1"/>
  <c r="AD32" i="1"/>
  <c r="O13" i="1"/>
  <c r="O12" i="1" s="1"/>
  <c r="Q12" i="1"/>
  <c r="R13" i="1"/>
  <c r="R12" i="1" s="1"/>
  <c r="AA13" i="1"/>
  <c r="AA12" i="1" s="1"/>
  <c r="W13" i="1"/>
  <c r="W12" i="1" s="1"/>
  <c r="D13" i="1"/>
  <c r="AD14" i="1"/>
  <c r="S13" i="1"/>
  <c r="S12" i="1" s="1"/>
  <c r="H13" i="1"/>
  <c r="H12" i="1" s="1"/>
  <c r="I13" i="1"/>
  <c r="I12" i="1" s="1"/>
  <c r="Z13" i="1"/>
  <c r="Z12" i="1" s="1"/>
  <c r="K13" i="1"/>
  <c r="K12" i="1" s="1"/>
  <c r="AD23" i="1"/>
  <c r="P13" i="1"/>
  <c r="P12" i="1" s="1"/>
  <c r="J13" i="1"/>
  <c r="J12" i="1" s="1"/>
  <c r="AD39" i="1"/>
  <c r="G13" i="1"/>
  <c r="G12" i="1" s="1"/>
  <c r="AD13" i="1" l="1"/>
  <c r="D12" i="1"/>
  <c r="AD12" i="1" s="1"/>
</calcChain>
</file>

<file path=xl/sharedStrings.xml><?xml version="1.0" encoding="utf-8"?>
<sst xmlns="http://schemas.openxmlformats.org/spreadsheetml/2006/main" count="134" uniqueCount="87">
  <si>
    <t>AMERICA MOVIL PERU S.A.C</t>
  </si>
  <si>
    <t>INFORME 3: IMPUTACIÓN DEL CAPITAL INVERTIDO A LAS LÍNEAS DE NEGOCIO</t>
  </si>
  <si>
    <t>Código Plan Contable</t>
  </si>
  <si>
    <t>Código PCR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</si>
  <si>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</si>
  <si>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</si>
  <si>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</si>
  <si>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</si>
  <si>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</si>
  <si>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</si>
  <si>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</si>
  <si>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</si>
  <si>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</si>
  <si>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</si>
  <si>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</si>
  <si>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</si>
  <si>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</si>
  <si>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</si>
  <si>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</si>
  <si>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</si>
  <si>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</si>
  <si>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</si>
  <si>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</si>
  <si>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</si>
  <si>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</si>
  <si>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</si>
  <si>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</si>
  <si>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</si>
  <si>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</si>
  <si>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</si>
  <si>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Total</t>
  </si>
  <si>
    <t>Número de nota 1/.</t>
  </si>
  <si>
    <t>CAPITAL DE TRABAJO</t>
  </si>
  <si>
    <t>ACTIVO CORRIENTE</t>
  </si>
  <si>
    <t>PASIVO CORRIENTE</t>
  </si>
  <si>
    <t>ACTIVO FIJO NETO</t>
  </si>
  <si>
    <t xml:space="preserve">  Planta y Equipo de Comunicaciones  </t>
  </si>
  <si>
    <t>NOTA 2</t>
  </si>
  <si>
    <t xml:space="preserve">          Equipos terminales  </t>
  </si>
  <si>
    <t xml:space="preserve">          Equipos terminales -Teléfonos de Abonados  </t>
  </si>
  <si>
    <t xml:space="preserve">          Equipos terminales -Teléfonos Públicos  </t>
  </si>
  <si>
    <t xml:space="preserve">          Equipos Terminales -Televisión de Paga  </t>
  </si>
  <si>
    <t xml:space="preserve">          Equipos Terminales -Internet Fijo  </t>
  </si>
  <si>
    <t xml:space="preserve">          Equipos Terminales -Telefonía Móvil  </t>
  </si>
  <si>
    <t xml:space="preserve">          Equipos Terminales -Internet Móvil  </t>
  </si>
  <si>
    <t xml:space="preserve">          Otros Equipos Terminales  </t>
  </si>
  <si>
    <t xml:space="preserve">    Planta y Equipo de Acceso Local  </t>
  </si>
  <si>
    <t xml:space="preserve">    Equipos Centrales y de agregación  </t>
  </si>
  <si>
    <t xml:space="preserve">          Centrales Locales  </t>
  </si>
  <si>
    <t xml:space="preserve">          Centrales de Larga Distancia Nacional  </t>
  </si>
  <si>
    <t xml:space="preserve">          Centrales de Larga Distancia Internacional  </t>
  </si>
  <si>
    <t xml:space="preserve">          Controladores  </t>
  </si>
  <si>
    <t xml:space="preserve">          Gateways  </t>
  </si>
  <si>
    <t xml:space="preserve">          Cabeceras  </t>
  </si>
  <si>
    <t xml:space="preserve">          Transmisión de Datos (Servicio Final)  </t>
  </si>
  <si>
    <t xml:space="preserve">          Otros equipos centrales  </t>
  </si>
  <si>
    <t xml:space="preserve">    Transmisión (Gran capacidad)  </t>
  </si>
  <si>
    <t xml:space="preserve">          Cables de Transmisión (excluidos internacional)  </t>
  </si>
  <si>
    <t xml:space="preserve">          Equipos de Transmisión (excluidos internacional)  </t>
  </si>
  <si>
    <t xml:space="preserve">          Equipos de Transmisión Radio  </t>
  </si>
  <si>
    <t xml:space="preserve">          Equipos de Transmisión por Satélite  </t>
  </si>
  <si>
    <t xml:space="preserve">         Cables y Equipos internacionales (excluyendo satélite)  </t>
  </si>
  <si>
    <t xml:space="preserve">         Otros equipos de transmisión  </t>
  </si>
  <si>
    <t xml:space="preserve">    Otros Activos Fijos Brutos de Comunicaciones  </t>
  </si>
  <si>
    <t xml:space="preserve">          Equipos de Fuerza (Planta Energía Eléctrica)  </t>
  </si>
  <si>
    <t xml:space="preserve">          Sistemas de Gestión de Red  </t>
  </si>
  <si>
    <t xml:space="preserve">          Equipos para Interconexión  </t>
  </si>
  <si>
    <t xml:space="preserve">          Equipos para Circuitos Alquilados  </t>
  </si>
  <si>
    <t xml:space="preserve">          Otros  </t>
  </si>
  <si>
    <t xml:space="preserve">  Terreno, Edificios, Planta y Equipos no de Telecomunicaciones  </t>
  </si>
  <si>
    <t xml:space="preserve">          Terrenos  </t>
  </si>
  <si>
    <t xml:space="preserve">          Edificios  </t>
  </si>
  <si>
    <t xml:space="preserve">          Vehículos y Ayudas Mecánicas  </t>
  </si>
  <si>
    <t xml:space="preserve">          Equipos Sistemas Informáticos  </t>
  </si>
  <si>
    <t xml:space="preserve">          Edificios en arrendamiento financiero  </t>
  </si>
  <si>
    <t xml:space="preserve">          Otros activos bajo la forma de arrendamiento o leasing  </t>
  </si>
  <si>
    <t xml:space="preserve">          Otros Activos no de comunicaciones  </t>
  </si>
  <si>
    <t xml:space="preserve">  Activos Intangibles  </t>
  </si>
  <si>
    <t xml:space="preserve">          Concesiones  </t>
  </si>
  <si>
    <t xml:space="preserve">          Licencias  </t>
  </si>
  <si>
    <t xml:space="preserve">          Patentes y propiedad intelectual  </t>
  </si>
  <si>
    <t xml:space="preserve">          Software  </t>
  </si>
  <si>
    <t xml:space="preserve">          Investigación y Desarrollo  </t>
  </si>
  <si>
    <t xml:space="preserve">          Otros Activos Intangibles  </t>
  </si>
  <si>
    <t xml:space="preserve">  Otros Activos No Corrientes</t>
  </si>
  <si>
    <t>Periodo de reporte: Al 31 de Diciembre de 2018</t>
  </si>
  <si>
    <t>Expresado en Miles de Soles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</si>
</sst>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00000000"/>
    <numFmt numFmtId="165" formatCode="#,##0.000"/>
    <numFmt numFmtId="166" formatCode="_ * #,##0.000_ ;_ * \-#,##0.0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3" borderId="0" xfId="0" applyFont="1" applyFill="1"/>
    <xf numFmtId="0" fontId="3" fillId="2" borderId="0" xfId="0" applyFont="1" applyFill="1" applyBorder="1"/>
    <xf numFmtId="0" fontId="3" fillId="3" borderId="2" xfId="0" applyFont="1" applyFill="1" applyBorder="1"/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2" fillId="3" borderId="1" xfId="0" applyFont="1" applyFill="1" applyBorder="1"/>
    <xf numFmtId="0" fontId="3" fillId="3" borderId="0" xfId="0" applyFont="1" applyFill="1" applyAlignment="1">
      <alignment horizontal="center" vertical="center"/>
    </xf>
    <xf numFmtId="164" fontId="2" fillId="3" borderId="0" xfId="0" applyNumberFormat="1" applyFont="1" applyFill="1"/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165" fontId="2" fillId="3" borderId="2" xfId="0" applyNumberFormat="1" applyFont="1" applyFill="1" applyBorder="1"/>
    <xf numFmtId="165" fontId="3" fillId="3" borderId="2" xfId="0" applyNumberFormat="1" applyFont="1" applyFill="1" applyBorder="1"/>
    <xf numFmtId="0" fontId="4" fillId="0" borderId="2" xfId="0" applyFont="1" applyFill="1" applyBorder="1" applyAlignment="1">
      <alignment horizontal="center"/>
    </xf>
    <xf numFmtId="165" fontId="2" fillId="2" borderId="0" xfId="0" applyNumberFormat="1" applyFont="1" applyFill="1"/>
    <xf numFmtId="0" fontId="3" fillId="3" borderId="2" xfId="0" applyFont="1" applyFill="1" applyBorder="1" applyAlignment="1">
      <alignment horizontal="center"/>
    </xf>
    <xf numFmtId="166" fontId="2" fillId="3" borderId="0" xfId="1" applyNumberFormat="1" applyFont="1" applyFill="1"/>
    <xf numFmtId="43" fontId="2" fillId="3" borderId="0" xfId="1" applyFont="1" applyFill="1"/>
    <xf numFmtId="43" fontId="2" fillId="2" borderId="0" xfId="1" applyFont="1" applyFill="1"/>
    <xf numFmtId="0" fontId="2" fillId="2" borderId="0" xfId="0" applyFont="1" applyFill="1"/>
    <xf numFmtId="0" fontId="3" fillId="0" borderId="2" xfId="0" applyFont="1" applyBorder="1"/>
    <xf numFmtId="0" fontId="4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2" xfId="0" applyFont="1" applyFill="1" applyBorder="1"/>
    <xf numFmtId="0" fontId="4" fillId="0" borderId="2" xfId="0" applyFont="1" applyFill="1" applyBorder="1" applyAlignment="1">
      <alignment horizontal="right"/>
    </xf>
    <xf numFmtId="0" fontId="3" fillId="3" borderId="0" xfId="0" applyFont="1" applyFill="1"/>
    <xf numFmtId="0" fontId="5" fillId="0" borderId="2" xfId="0" applyNumberFormat="1" applyFont="1" applyFill="1" applyBorder="1" applyAlignment="1" applyProtection="1">
      <alignment horizontal="left"/>
    </xf>
  </cellXfs>
  <cellStyles count="2">
    <cellStyle name="Millares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60</xdr:row>
      <xdr:rowOff>149178</xdr:rowOff>
    </xdr:from>
    <xdr:to>
      <xdr:col>5</xdr:col>
      <xdr:colOff>663645</xdr:colOff>
      <xdr:row>65</xdr:row>
      <xdr:rowOff>88576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24" y="10537031"/>
          <a:ext cx="9673174" cy="7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60"/>
  <sheetViews>
    <sheetView tabSelected="1" view="pageBreakPreview" zoomScale="85" zoomScaleNormal="80" zoomScaleSheetLayoutView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baseColWidth="10" defaultColWidth="9.140625" defaultRowHeight="12.75" x14ac:dyDescent="0.2"/>
  <cols>
    <col min="1" max="1" width="77.85546875" style="1" customWidth="1"/>
    <col min="2" max="2" width="11.7109375" style="1" customWidth="1"/>
    <col min="3" max="3" width="12.28515625" style="1" customWidth="1"/>
    <col min="4" max="17" width="17" style="1" customWidth="1"/>
    <col min="18" max="18" width="19.5703125" style="1" customWidth="1"/>
    <col min="19" max="30" width="17" style="1" customWidth="1"/>
    <col min="31" max="31" width="12.42578125" style="1" customWidth="1"/>
    <col min="32" max="32" width="16.42578125" style="1" bestFit="1" customWidth="1"/>
    <col min="33" max="33" width="13.5703125" style="1" bestFit="1" customWidth="1"/>
    <col min="34" max="16384" width="9.140625" style="1"/>
  </cols>
  <sheetData>
    <row r="1" spans="1:33" x14ac:dyDescent="0.2">
      <c r="A1" s="2" t="s">
        <v>0</v>
      </c>
    </row>
    <row r="2" spans="1:33" ht="15" customHeight="1" x14ac:dyDescent="0.2">
      <c r="A2" s="2"/>
    </row>
    <row r="3" spans="1:33" ht="21.75" customHeight="1" x14ac:dyDescent="0.2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7"/>
    </row>
    <row r="4" spans="1:33" x14ac:dyDescent="0.2">
      <c r="A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3" x14ac:dyDescent="0.2">
      <c r="A5" s="3" t="s">
        <v>85</v>
      </c>
      <c r="AD5" s="9"/>
    </row>
    <row r="6" spans="1:33" ht="76.5" x14ac:dyDescent="0.2">
      <c r="A6" s="10" t="s">
        <v>86</v>
      </c>
      <c r="B6" s="10" t="s">
        <v>2</v>
      </c>
      <c r="C6" s="11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14</v>
      </c>
      <c r="O6" s="10" t="s">
        <v>15</v>
      </c>
      <c r="P6" s="10" t="s">
        <v>16</v>
      </c>
      <c r="Q6" s="10" t="s">
        <v>17</v>
      </c>
      <c r="R6" s="10" t="s">
        <v>18</v>
      </c>
      <c r="S6" s="10" t="s">
        <v>19</v>
      </c>
      <c r="T6" s="10" t="s">
        <v>20</v>
      </c>
      <c r="U6" s="10" t="s">
        <v>21</v>
      </c>
      <c r="V6" s="10" t="s">
        <v>22</v>
      </c>
      <c r="W6" s="10" t="s">
        <v>23</v>
      </c>
      <c r="X6" s="10" t="s">
        <v>24</v>
      </c>
      <c r="Y6" s="10" t="s">
        <v>25</v>
      </c>
      <c r="Z6" s="10" t="s">
        <v>26</v>
      </c>
      <c r="AA6" s="10" t="s">
        <v>27</v>
      </c>
      <c r="AB6" s="10" t="s">
        <v>28</v>
      </c>
      <c r="AC6" s="10" t="s">
        <v>29</v>
      </c>
      <c r="AD6" s="10" t="s">
        <v>30</v>
      </c>
      <c r="AE6" s="10" t="s">
        <v>31</v>
      </c>
    </row>
    <row r="8" spans="1:33" x14ac:dyDescent="0.2">
      <c r="A8" s="3" t="s">
        <v>32</v>
      </c>
      <c r="B8" s="3"/>
      <c r="C8" s="12"/>
      <c r="D8" s="13">
        <f t="shared" ref="D8:AB8" si="0">+D9-D10</f>
        <v>-34.909123782462608</v>
      </c>
      <c r="E8" s="13">
        <f t="shared" si="0"/>
        <v>-69698.160570406748</v>
      </c>
      <c r="F8" s="13">
        <f t="shared" si="0"/>
        <v>-1354.0899667850476</v>
      </c>
      <c r="G8" s="13">
        <f t="shared" si="0"/>
        <v>-1980.2127473754583</v>
      </c>
      <c r="H8" s="13">
        <f t="shared" si="0"/>
        <v>-306.1200400759223</v>
      </c>
      <c r="I8" s="13">
        <f t="shared" si="0"/>
        <v>0</v>
      </c>
      <c r="J8" s="13">
        <f t="shared" si="0"/>
        <v>-1.2125103089931633E-2</v>
      </c>
      <c r="K8" s="13">
        <f t="shared" si="0"/>
        <v>-2.3430737385299682E-4</v>
      </c>
      <c r="L8" s="13">
        <f t="shared" si="0"/>
        <v>-9.5623952588495307</v>
      </c>
      <c r="M8" s="13">
        <f t="shared" si="0"/>
        <v>-0.18535216345391392</v>
      </c>
      <c r="N8" s="13">
        <f t="shared" si="0"/>
        <v>-767.62706406153723</v>
      </c>
      <c r="O8" s="13">
        <f t="shared" si="0"/>
        <v>-65732.345326145383</v>
      </c>
      <c r="P8" s="13">
        <f t="shared" si="0"/>
        <v>-63.066542597968429</v>
      </c>
      <c r="Q8" s="13">
        <f t="shared" si="0"/>
        <v>-92033.557275463187</v>
      </c>
      <c r="R8" s="13">
        <f t="shared" si="0"/>
        <v>-106352.803652181</v>
      </c>
      <c r="S8" s="13">
        <f t="shared" si="0"/>
        <v>-43433.099432952462</v>
      </c>
      <c r="T8" s="13">
        <f t="shared" si="0"/>
        <v>-3379.7038205889394</v>
      </c>
      <c r="U8" s="13">
        <f t="shared" si="0"/>
        <v>-602799.49121341214</v>
      </c>
      <c r="V8" s="13">
        <f t="shared" si="0"/>
        <v>21821.080503498786</v>
      </c>
      <c r="W8" s="13">
        <f t="shared" si="0"/>
        <v>-44528.868641652036</v>
      </c>
      <c r="X8" s="13">
        <f t="shared" si="0"/>
        <v>-307346.76710010582</v>
      </c>
      <c r="Y8" s="13">
        <f t="shared" si="0"/>
        <v>27.320023753768737</v>
      </c>
      <c r="Z8" s="13">
        <f t="shared" si="0"/>
        <v>9185.2504142583493</v>
      </c>
      <c r="AA8" s="13">
        <f t="shared" si="0"/>
        <v>-346.56950563352586</v>
      </c>
      <c r="AB8" s="13">
        <f t="shared" si="0"/>
        <v>-63799.12389045427</v>
      </c>
      <c r="AC8" s="13">
        <f>+AC9-AC10</f>
        <v>-117586.66310990372</v>
      </c>
      <c r="AD8" s="13">
        <f t="shared" ref="AD8:AD10" si="1">SUM(D8:AC8)</f>
        <v>-1490519.2881888994</v>
      </c>
      <c r="AE8" s="14"/>
      <c r="AF8" s="15"/>
      <c r="AG8" s="15"/>
    </row>
    <row r="9" spans="1:33" x14ac:dyDescent="0.2">
      <c r="A9" s="3" t="s">
        <v>33</v>
      </c>
      <c r="B9" s="3"/>
      <c r="C9" s="12"/>
      <c r="D9" s="13">
        <v>13.131809389082527</v>
      </c>
      <c r="E9" s="13">
        <v>26218.451209960684</v>
      </c>
      <c r="F9" s="13">
        <v>509.37473082618396</v>
      </c>
      <c r="G9" s="13">
        <v>370.47012380307768</v>
      </c>
      <c r="H9" s="13">
        <v>57.271271437014022</v>
      </c>
      <c r="I9" s="13">
        <v>0</v>
      </c>
      <c r="J9" s="13">
        <v>0</v>
      </c>
      <c r="K9" s="13">
        <v>0</v>
      </c>
      <c r="L9" s="13">
        <v>1.7874069996257118</v>
      </c>
      <c r="M9" s="13">
        <v>2.9844927214104658E-2</v>
      </c>
      <c r="N9" s="13">
        <v>348.89159564723479</v>
      </c>
      <c r="O9" s="13">
        <v>29875.787241179707</v>
      </c>
      <c r="P9" s="13">
        <v>37.653295708162439</v>
      </c>
      <c r="Q9" s="13">
        <v>54947.783675672312</v>
      </c>
      <c r="R9" s="13">
        <v>343981.08402930672</v>
      </c>
      <c r="S9" s="13">
        <v>33584.559638928542</v>
      </c>
      <c r="T9" s="13">
        <v>7290.0142161377744</v>
      </c>
      <c r="U9" s="13">
        <v>462439.34994970018</v>
      </c>
      <c r="V9" s="13">
        <v>35573.13556804879</v>
      </c>
      <c r="W9" s="13">
        <v>34431.861047774146</v>
      </c>
      <c r="X9" s="13">
        <v>397823.02450841205</v>
      </c>
      <c r="Y9" s="13">
        <v>83.032644209619463</v>
      </c>
      <c r="Z9" s="13">
        <v>27916.360413784914</v>
      </c>
      <c r="AA9" s="13">
        <v>267.98419599206375</v>
      </c>
      <c r="AB9" s="13">
        <v>106181.27938353692</v>
      </c>
      <c r="AC9" s="13">
        <v>227316.16937971811</v>
      </c>
      <c r="AD9" s="13">
        <f t="shared" si="1"/>
        <v>1789268.4871811001</v>
      </c>
      <c r="AE9" s="14"/>
      <c r="AF9" s="15"/>
      <c r="AG9" s="15"/>
    </row>
    <row r="10" spans="1:33" x14ac:dyDescent="0.2">
      <c r="A10" s="3" t="s">
        <v>34</v>
      </c>
      <c r="B10" s="16"/>
      <c r="C10" s="13"/>
      <c r="D10" s="13">
        <v>48.040933171545134</v>
      </c>
      <c r="E10" s="13">
        <v>95916.611780367428</v>
      </c>
      <c r="F10" s="13">
        <v>1863.4646976112317</v>
      </c>
      <c r="G10" s="13">
        <v>2350.6828711785361</v>
      </c>
      <c r="H10" s="13">
        <v>363.39131151293634</v>
      </c>
      <c r="I10" s="13">
        <v>0</v>
      </c>
      <c r="J10" s="13">
        <v>1.2125103089931633E-2</v>
      </c>
      <c r="K10" s="13">
        <v>2.3430737385299682E-4</v>
      </c>
      <c r="L10" s="13">
        <v>11.349802258475242</v>
      </c>
      <c r="M10" s="13">
        <v>0.21519709066801859</v>
      </c>
      <c r="N10" s="13">
        <v>1116.518659708772</v>
      </c>
      <c r="O10" s="13">
        <v>95608.132567325083</v>
      </c>
      <c r="P10" s="13">
        <v>100.71983830613087</v>
      </c>
      <c r="Q10" s="13">
        <v>146981.3409511355</v>
      </c>
      <c r="R10" s="13">
        <v>450333.88768148771</v>
      </c>
      <c r="S10" s="13">
        <v>77017.659071881004</v>
      </c>
      <c r="T10" s="13">
        <v>10669.718036726714</v>
      </c>
      <c r="U10" s="13">
        <v>1065238.8411631123</v>
      </c>
      <c r="V10" s="13">
        <v>13752.055064550006</v>
      </c>
      <c r="W10" s="13">
        <v>78960.729689426182</v>
      </c>
      <c r="X10" s="13">
        <v>705169.79160851787</v>
      </c>
      <c r="Y10" s="13">
        <v>55.712620455850725</v>
      </c>
      <c r="Z10" s="13">
        <v>18731.109999526565</v>
      </c>
      <c r="AA10" s="13">
        <v>614.55370162558961</v>
      </c>
      <c r="AB10" s="13">
        <v>169980.40327399119</v>
      </c>
      <c r="AC10" s="13">
        <v>344902.83248962183</v>
      </c>
      <c r="AD10" s="13">
        <f t="shared" si="1"/>
        <v>3279787.7753699999</v>
      </c>
      <c r="AE10" s="14"/>
      <c r="AF10" s="15"/>
      <c r="AG10" s="15"/>
    </row>
    <row r="11" spans="1:33" x14ac:dyDescent="0.2"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8"/>
      <c r="AE11" s="19"/>
      <c r="AF11" s="20"/>
      <c r="AG11" s="20"/>
    </row>
    <row r="12" spans="1:33" x14ac:dyDescent="0.2">
      <c r="A12" s="21" t="s">
        <v>35</v>
      </c>
      <c r="B12" s="22"/>
      <c r="C12" s="23">
        <v>30</v>
      </c>
      <c r="D12" s="13">
        <f>+D13+D45+D53+D60</f>
        <v>125.37876263933765</v>
      </c>
      <c r="E12" s="13">
        <f t="shared" ref="E12:AC12" si="2">+E13+E45+E53+E60</f>
        <v>250326.23863982697</v>
      </c>
      <c r="F12" s="13">
        <f t="shared" si="2"/>
        <v>4863.3297250644537</v>
      </c>
      <c r="G12" s="13">
        <f t="shared" si="2"/>
        <v>4147.6688651625836</v>
      </c>
      <c r="H12" s="13">
        <f t="shared" si="2"/>
        <v>641.18680655714911</v>
      </c>
      <c r="I12" s="13">
        <f t="shared" si="2"/>
        <v>0</v>
      </c>
      <c r="J12" s="13">
        <f t="shared" si="2"/>
        <v>3.1652402548726213E-2</v>
      </c>
      <c r="K12" s="13">
        <f t="shared" si="2"/>
        <v>6.1783968938955067E-4</v>
      </c>
      <c r="L12" s="13">
        <f t="shared" si="2"/>
        <v>20.026187955566797</v>
      </c>
      <c r="M12" s="13">
        <f t="shared" si="2"/>
        <v>0.37970324089253216</v>
      </c>
      <c r="N12" s="13">
        <f t="shared" si="2"/>
        <v>2298.6507096625169</v>
      </c>
      <c r="O12" s="13">
        <f t="shared" si="2"/>
        <v>196834.77705090813</v>
      </c>
      <c r="P12" s="13">
        <f t="shared" si="2"/>
        <v>499.76998002127561</v>
      </c>
      <c r="Q12" s="13">
        <f t="shared" si="2"/>
        <v>729318.70290917577</v>
      </c>
      <c r="R12" s="13">
        <f t="shared" si="2"/>
        <v>195412.16734367234</v>
      </c>
      <c r="S12" s="13">
        <f t="shared" si="2"/>
        <v>186877.99529833085</v>
      </c>
      <c r="T12" s="13">
        <f t="shared" si="2"/>
        <v>0</v>
      </c>
      <c r="U12" s="13">
        <f t="shared" si="2"/>
        <v>2575825.3646780937</v>
      </c>
      <c r="V12" s="13">
        <f t="shared" si="2"/>
        <v>20589.862839201876</v>
      </c>
      <c r="W12" s="13">
        <f t="shared" si="2"/>
        <v>191592.72106716761</v>
      </c>
      <c r="X12" s="13">
        <f t="shared" si="2"/>
        <v>1853.7632384016438</v>
      </c>
      <c r="Y12" s="13">
        <f t="shared" si="2"/>
        <v>127.14933778467983</v>
      </c>
      <c r="Z12" s="13">
        <f t="shared" si="2"/>
        <v>42748.810021238438</v>
      </c>
      <c r="AA12" s="13">
        <f t="shared" si="2"/>
        <v>1491.1718319063843</v>
      </c>
      <c r="AB12" s="13">
        <f t="shared" si="2"/>
        <v>0</v>
      </c>
      <c r="AC12" s="13">
        <f t="shared" si="2"/>
        <v>9232.6154359731845</v>
      </c>
      <c r="AD12" s="13">
        <f>SUM(D12:AC12)</f>
        <v>4414827.7627022276</v>
      </c>
      <c r="AE12" s="14">
        <v>2</v>
      </c>
      <c r="AF12" s="20"/>
      <c r="AG12" s="20"/>
    </row>
    <row r="13" spans="1:33" x14ac:dyDescent="0.2">
      <c r="A13" s="24" t="s">
        <v>36</v>
      </c>
      <c r="B13" s="22" t="s">
        <v>37</v>
      </c>
      <c r="C13" s="23">
        <v>301</v>
      </c>
      <c r="D13" s="13">
        <f t="shared" ref="D13:AC13" si="3">+D14+D22+D23+D32+D39</f>
        <v>62.66778017088599</v>
      </c>
      <c r="E13" s="13">
        <f t="shared" si="3"/>
        <v>125119.99132749054</v>
      </c>
      <c r="F13" s="13">
        <f t="shared" si="3"/>
        <v>2430.8269733494049</v>
      </c>
      <c r="G13" s="13">
        <f t="shared" si="3"/>
        <v>1594.5185750093633</v>
      </c>
      <c r="H13" s="13">
        <f t="shared" si="3"/>
        <v>246.49611778162853</v>
      </c>
      <c r="I13" s="13">
        <f t="shared" si="3"/>
        <v>0</v>
      </c>
      <c r="J13" s="13">
        <f t="shared" si="3"/>
        <v>1.5820747972365254E-2</v>
      </c>
      <c r="K13" s="13">
        <f t="shared" si="3"/>
        <v>3.0881339885998249E-4</v>
      </c>
      <c r="L13" s="13">
        <f t="shared" si="3"/>
        <v>7.6988134105851156</v>
      </c>
      <c r="M13" s="13">
        <f t="shared" si="3"/>
        <v>0.1459720846279913</v>
      </c>
      <c r="N13" s="13">
        <f t="shared" si="3"/>
        <v>1665.4093711624755</v>
      </c>
      <c r="O13" s="13">
        <f t="shared" si="3"/>
        <v>142609.95848272549</v>
      </c>
      <c r="P13" s="13">
        <f t="shared" si="3"/>
        <v>381.49886801557437</v>
      </c>
      <c r="Q13" s="13">
        <f t="shared" si="3"/>
        <v>556724.63474215264</v>
      </c>
      <c r="R13" s="13">
        <f t="shared" si="3"/>
        <v>13407.425209000083</v>
      </c>
      <c r="S13" s="13">
        <f t="shared" si="3"/>
        <v>48471.243342015172</v>
      </c>
      <c r="T13" s="13">
        <f t="shared" si="3"/>
        <v>0</v>
      </c>
      <c r="U13" s="13">
        <f t="shared" si="3"/>
        <v>668141.78790548618</v>
      </c>
      <c r="V13" s="13">
        <f t="shared" si="3"/>
        <v>17903.49264667468</v>
      </c>
      <c r="W13" s="13">
        <f t="shared" si="3"/>
        <v>49694.119366917592</v>
      </c>
      <c r="X13" s="13">
        <f t="shared" si="3"/>
        <v>1846.5530118266561</v>
      </c>
      <c r="Y13" s="13">
        <f t="shared" si="3"/>
        <v>98.89425389110238</v>
      </c>
      <c r="Z13" s="13">
        <f t="shared" si="3"/>
        <v>33249.183561947262</v>
      </c>
      <c r="AA13" s="13">
        <f t="shared" si="3"/>
        <v>386.7708052716813</v>
      </c>
      <c r="AB13" s="13">
        <f t="shared" si="3"/>
        <v>0</v>
      </c>
      <c r="AC13" s="13">
        <f t="shared" si="3"/>
        <v>9174.4689415799221</v>
      </c>
      <c r="AD13" s="13">
        <f t="shared" ref="AD13:AD60" si="4">SUM(D13:AC13)</f>
        <v>1673217.8021975248</v>
      </c>
      <c r="AE13" s="14">
        <v>2</v>
      </c>
      <c r="AF13" s="20"/>
      <c r="AG13" s="20"/>
    </row>
    <row r="14" spans="1:33" x14ac:dyDescent="0.2">
      <c r="A14" s="25" t="s">
        <v>38</v>
      </c>
      <c r="B14" s="22" t="s">
        <v>37</v>
      </c>
      <c r="C14" s="26">
        <v>3011</v>
      </c>
      <c r="D14" s="12">
        <f t="shared" ref="D14:AC14" si="5">+D15+D16+D17+D18+D19+D20+D21</f>
        <v>42.523943119447395</v>
      </c>
      <c r="E14" s="12">
        <f t="shared" si="5"/>
        <v>84901.609404505201</v>
      </c>
      <c r="F14" s="12">
        <f t="shared" si="5"/>
        <v>1649.4656052290024</v>
      </c>
      <c r="G14" s="12">
        <f t="shared" si="5"/>
        <v>1332.2908762192969</v>
      </c>
      <c r="H14" s="12">
        <f t="shared" si="5"/>
        <v>205.95842148907698</v>
      </c>
      <c r="I14" s="12">
        <f t="shared" si="5"/>
        <v>0</v>
      </c>
      <c r="J14" s="12">
        <f t="shared" si="5"/>
        <v>1.0735350527008483E-2</v>
      </c>
      <c r="K14" s="12">
        <f t="shared" si="5"/>
        <v>2.0954888416082628E-4</v>
      </c>
      <c r="L14" s="12">
        <f t="shared" si="5"/>
        <v>6.4326995153236677</v>
      </c>
      <c r="M14" s="12">
        <f t="shared" si="5"/>
        <v>0.12196614048942131</v>
      </c>
      <c r="N14" s="12">
        <f t="shared" si="5"/>
        <v>1094.7249975064569</v>
      </c>
      <c r="O14" s="12">
        <f t="shared" si="5"/>
        <v>93741.928649905996</v>
      </c>
      <c r="P14" s="12">
        <f t="shared" si="5"/>
        <v>130.45448783961371</v>
      </c>
      <c r="Q14" s="12">
        <f t="shared" si="5"/>
        <v>190373.37507910657</v>
      </c>
      <c r="R14" s="12">
        <f t="shared" si="5"/>
        <v>33.100183909670051</v>
      </c>
      <c r="S14" s="12">
        <f t="shared" si="5"/>
        <v>138.4755610000897</v>
      </c>
      <c r="T14" s="12">
        <f t="shared" si="5"/>
        <v>0</v>
      </c>
      <c r="U14" s="12">
        <f t="shared" si="5"/>
        <v>1908.7932069744968</v>
      </c>
      <c r="V14" s="12">
        <f t="shared" si="5"/>
        <v>5637.9586670656499</v>
      </c>
      <c r="W14" s="12">
        <f t="shared" si="5"/>
        <v>141.96914672032929</v>
      </c>
      <c r="X14" s="12">
        <f t="shared" si="5"/>
        <v>1761.2409205418639</v>
      </c>
      <c r="Y14" s="12">
        <f t="shared" si="5"/>
        <v>40.275908681667026</v>
      </c>
      <c r="Z14" s="12">
        <f t="shared" si="5"/>
        <v>13541.14145353248</v>
      </c>
      <c r="AA14" s="12">
        <f t="shared" si="5"/>
        <v>1.1049500806187875</v>
      </c>
      <c r="AB14" s="12">
        <f t="shared" si="5"/>
        <v>0</v>
      </c>
      <c r="AC14" s="12">
        <f t="shared" si="5"/>
        <v>6395.4250478040576</v>
      </c>
      <c r="AD14" s="12">
        <f t="shared" si="4"/>
        <v>403078.38212178688</v>
      </c>
      <c r="AE14" s="14">
        <v>2</v>
      </c>
      <c r="AF14" s="20"/>
      <c r="AG14" s="20"/>
    </row>
    <row r="15" spans="1:33" x14ac:dyDescent="0.2">
      <c r="A15" s="25" t="s">
        <v>39</v>
      </c>
      <c r="B15" s="22" t="s">
        <v>37</v>
      </c>
      <c r="C15" s="27">
        <v>30111</v>
      </c>
      <c r="D15" s="12">
        <v>2.4396540355134335</v>
      </c>
      <c r="E15" s="12">
        <v>4870.9159784046415</v>
      </c>
      <c r="F15" s="12">
        <v>94.631991415612617</v>
      </c>
      <c r="G15" s="12">
        <v>30.359039927092148</v>
      </c>
      <c r="H15" s="12">
        <v>4.6931942963171354</v>
      </c>
      <c r="I15" s="12">
        <v>0</v>
      </c>
      <c r="J15" s="12">
        <v>6.159010504340986E-4</v>
      </c>
      <c r="K15" s="12">
        <v>1.2022092576040964E-5</v>
      </c>
      <c r="L15" s="12">
        <v>0.14658254057768721</v>
      </c>
      <c r="M15" s="12">
        <v>2.7792541365885557E-3</v>
      </c>
      <c r="N15" s="12">
        <v>75.20761606505927</v>
      </c>
      <c r="O15" s="12">
        <v>6440.0712463485397</v>
      </c>
      <c r="P15" s="12">
        <v>6.7192857695816857</v>
      </c>
      <c r="Q15" s="12">
        <v>9805.5124914441221</v>
      </c>
      <c r="R15" s="12">
        <v>6.3855523849886569E-4</v>
      </c>
      <c r="S15" s="12">
        <v>2.671414005492694E-3</v>
      </c>
      <c r="T15" s="12">
        <v>0</v>
      </c>
      <c r="U15" s="12">
        <v>3.6823659495394151E-2</v>
      </c>
      <c r="V15" s="12">
        <v>0.91395118387163721</v>
      </c>
      <c r="W15" s="12">
        <v>2.7388108353378618E-3</v>
      </c>
      <c r="X15" s="12">
        <v>4.265380701514542</v>
      </c>
      <c r="Y15" s="12">
        <v>4.1091435097925962E-2</v>
      </c>
      <c r="Z15" s="12">
        <v>13.81532914843808</v>
      </c>
      <c r="AA15" s="12">
        <v>2.1316245981725234E-5</v>
      </c>
      <c r="AB15" s="12">
        <v>0</v>
      </c>
      <c r="AC15" s="12">
        <v>403.74293832916942</v>
      </c>
      <c r="AD15" s="12">
        <f t="shared" si="4"/>
        <v>21753.522071978252</v>
      </c>
      <c r="AE15" s="14">
        <v>2</v>
      </c>
      <c r="AF15" s="20"/>
      <c r="AG15" s="20"/>
    </row>
    <row r="16" spans="1:33" x14ac:dyDescent="0.2">
      <c r="A16" s="25" t="s">
        <v>40</v>
      </c>
      <c r="B16" s="22" t="s">
        <v>37</v>
      </c>
      <c r="C16" s="27">
        <v>30112</v>
      </c>
      <c r="D16" s="12">
        <v>2.6271362229985775</v>
      </c>
      <c r="E16" s="12">
        <v>5245.2354390307273</v>
      </c>
      <c r="F16" s="12">
        <v>101.90425727725173</v>
      </c>
      <c r="G16" s="12">
        <v>783.87346902225011</v>
      </c>
      <c r="H16" s="12">
        <v>121.17874948234305</v>
      </c>
      <c r="I16" s="12">
        <v>0</v>
      </c>
      <c r="J16" s="12">
        <v>6.6323172705008921E-4</v>
      </c>
      <c r="K16" s="12">
        <v>1.2945964642118863E-5</v>
      </c>
      <c r="L16" s="12">
        <v>3.7847759631617564</v>
      </c>
      <c r="M16" s="12">
        <v>7.1760621764522928E-2</v>
      </c>
      <c r="N16" s="12">
        <v>3.2745226488715962</v>
      </c>
      <c r="O16" s="12">
        <v>280.39925023381204</v>
      </c>
      <c r="P16" s="12">
        <v>6.8902899546667911</v>
      </c>
      <c r="Q16" s="12">
        <v>10055.060394367383</v>
      </c>
      <c r="R16" s="12">
        <v>2.8818786703567896</v>
      </c>
      <c r="S16" s="12">
        <v>12.056421399376658</v>
      </c>
      <c r="T16" s="12">
        <v>0</v>
      </c>
      <c r="U16" s="12">
        <v>166.18972403034508</v>
      </c>
      <c r="V16" s="12">
        <v>87.416025710354432</v>
      </c>
      <c r="W16" s="12">
        <v>12.360591617817052</v>
      </c>
      <c r="X16" s="12">
        <v>1494.0681500717667</v>
      </c>
      <c r="Y16" s="12">
        <v>13.338037046154174</v>
      </c>
      <c r="Z16" s="12">
        <v>4484.3742144206935</v>
      </c>
      <c r="AA16" s="12">
        <v>9.6202851254068467E-2</v>
      </c>
      <c r="AB16" s="12">
        <v>0</v>
      </c>
      <c r="AC16" s="12">
        <v>348.75012222543529</v>
      </c>
      <c r="AD16" s="12">
        <f t="shared" si="4"/>
        <v>23225.832089046471</v>
      </c>
      <c r="AE16" s="14">
        <v>2</v>
      </c>
      <c r="AF16" s="20"/>
      <c r="AG16" s="20"/>
    </row>
    <row r="17" spans="1:31" x14ac:dyDescent="0.2">
      <c r="A17" s="25" t="s">
        <v>41</v>
      </c>
      <c r="B17" s="22" t="s">
        <v>37</v>
      </c>
      <c r="C17" s="27">
        <v>30113</v>
      </c>
      <c r="D17" s="12">
        <v>16.182178110087772</v>
      </c>
      <c r="E17" s="12">
        <v>32308.691631855902</v>
      </c>
      <c r="F17" s="12">
        <v>627.69217180314752</v>
      </c>
      <c r="G17" s="12">
        <v>201.46270595711351</v>
      </c>
      <c r="H17" s="12">
        <v>31.144055437496942</v>
      </c>
      <c r="I17" s="12">
        <v>0</v>
      </c>
      <c r="J17" s="12">
        <v>4.0852597750472555E-3</v>
      </c>
      <c r="K17" s="12">
        <v>7.9742307921342839E-5</v>
      </c>
      <c r="L17" s="12">
        <v>0.97272230418907668</v>
      </c>
      <c r="M17" s="12">
        <v>1.844314116138986E-2</v>
      </c>
      <c r="N17" s="12">
        <v>500.63123635777197</v>
      </c>
      <c r="O17" s="12">
        <v>42869.339556017301</v>
      </c>
      <c r="P17" s="12">
        <v>44.576414907678192</v>
      </c>
      <c r="Q17" s="12">
        <v>65050.752146867853</v>
      </c>
      <c r="R17" s="12">
        <v>4.2351136103613045E-3</v>
      </c>
      <c r="S17" s="12">
        <v>1.7717718266893546E-2</v>
      </c>
      <c r="T17" s="12">
        <v>0</v>
      </c>
      <c r="U17" s="12">
        <v>0.24422692370181076</v>
      </c>
      <c r="V17" s="12">
        <v>4.4486903657859296</v>
      </c>
      <c r="W17" s="12">
        <v>1.8164716763129335E-2</v>
      </c>
      <c r="X17" s="12">
        <v>28.243126121714798</v>
      </c>
      <c r="Y17" s="12">
        <v>0.26485728725827179</v>
      </c>
      <c r="Z17" s="12">
        <v>89.047525162247936</v>
      </c>
      <c r="AA17" s="12">
        <v>1.4137652944675418E-4</v>
      </c>
      <c r="AB17" s="12">
        <v>0</v>
      </c>
      <c r="AC17" s="12">
        <v>2689.7851794793241</v>
      </c>
      <c r="AD17" s="12">
        <f t="shared" si="4"/>
        <v>144463.54129202705</v>
      </c>
      <c r="AE17" s="14">
        <v>2</v>
      </c>
    </row>
    <row r="18" spans="1:31" x14ac:dyDescent="0.2">
      <c r="A18" s="25" t="s">
        <v>42</v>
      </c>
      <c r="B18" s="22" t="s">
        <v>37</v>
      </c>
      <c r="C18" s="26">
        <v>30114</v>
      </c>
      <c r="D18" s="12">
        <v>21.274974750847608</v>
      </c>
      <c r="E18" s="12">
        <v>42476.766355213935</v>
      </c>
      <c r="F18" s="12">
        <v>825.23718473299073</v>
      </c>
      <c r="G18" s="12">
        <v>316.59566131284129</v>
      </c>
      <c r="H18" s="12">
        <v>48.942422272919849</v>
      </c>
      <c r="I18" s="12">
        <v>0</v>
      </c>
      <c r="J18" s="12">
        <v>5.3709579744770398E-3</v>
      </c>
      <c r="K18" s="12">
        <v>1.0483851902132362E-4</v>
      </c>
      <c r="L18" s="12">
        <v>1.5286187073951474</v>
      </c>
      <c r="M18" s="12">
        <v>2.8983123426919975E-2</v>
      </c>
      <c r="N18" s="12">
        <v>515.61162243475394</v>
      </c>
      <c r="O18" s="12">
        <v>44152.11859730634</v>
      </c>
      <c r="P18" s="12">
        <v>72.268497207687048</v>
      </c>
      <c r="Q18" s="12">
        <v>105462.0500464272</v>
      </c>
      <c r="R18" s="12">
        <v>1.4221151606765874</v>
      </c>
      <c r="S18" s="12">
        <v>5.9494592301613025</v>
      </c>
      <c r="T18" s="12">
        <v>0</v>
      </c>
      <c r="U18" s="12">
        <v>82.009325556704255</v>
      </c>
      <c r="V18" s="12">
        <v>5545.1799998056376</v>
      </c>
      <c r="W18" s="12">
        <v>6.0995575266370663</v>
      </c>
      <c r="X18" s="12">
        <v>234.66426364686799</v>
      </c>
      <c r="Y18" s="12">
        <v>26.631922913156654</v>
      </c>
      <c r="Z18" s="12">
        <v>8953.9043848011006</v>
      </c>
      <c r="AA18" s="12">
        <v>4.7473037180912107E-2</v>
      </c>
      <c r="AB18" s="12">
        <v>0</v>
      </c>
      <c r="AC18" s="12">
        <v>2953.1468077701288</v>
      </c>
      <c r="AD18" s="12">
        <f t="shared" si="4"/>
        <v>211701.48374873507</v>
      </c>
      <c r="AE18" s="14">
        <v>2</v>
      </c>
    </row>
    <row r="19" spans="1:31" x14ac:dyDescent="0.2">
      <c r="A19" s="25" t="s">
        <v>43</v>
      </c>
      <c r="B19" s="22" t="s">
        <v>37</v>
      </c>
      <c r="C19" s="26">
        <v>30115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28.791316409787814</v>
      </c>
      <c r="S19" s="12">
        <v>120.44929123827936</v>
      </c>
      <c r="T19" s="12">
        <v>0</v>
      </c>
      <c r="U19" s="12">
        <v>1660.3131068042503</v>
      </c>
      <c r="V19" s="12">
        <v>0</v>
      </c>
      <c r="W19" s="12">
        <v>123.48809404827671</v>
      </c>
      <c r="X19" s="12">
        <v>0</v>
      </c>
      <c r="Y19" s="12">
        <v>0</v>
      </c>
      <c r="Z19" s="12">
        <v>0</v>
      </c>
      <c r="AA19" s="12">
        <v>0.96111149940837848</v>
      </c>
      <c r="AB19" s="12">
        <v>0</v>
      </c>
      <c r="AC19" s="12">
        <v>0</v>
      </c>
      <c r="AD19" s="12">
        <f t="shared" si="4"/>
        <v>1934.0029200000026</v>
      </c>
      <c r="AE19" s="14">
        <v>2</v>
      </c>
    </row>
    <row r="20" spans="1:31" x14ac:dyDescent="0.2">
      <c r="A20" s="25" t="s">
        <v>44</v>
      </c>
      <c r="B20" s="22" t="s">
        <v>37</v>
      </c>
      <c r="C20" s="26">
        <v>30116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f t="shared" si="4"/>
        <v>0</v>
      </c>
      <c r="AE20" s="14">
        <v>2</v>
      </c>
    </row>
    <row r="21" spans="1:31" x14ac:dyDescent="0.2">
      <c r="A21" s="25" t="s">
        <v>45</v>
      </c>
      <c r="B21" s="22" t="s">
        <v>37</v>
      </c>
      <c r="C21" s="26">
        <v>30117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f t="shared" si="4"/>
        <v>0</v>
      </c>
      <c r="AE21" s="14">
        <v>2</v>
      </c>
    </row>
    <row r="22" spans="1:31" s="28" customFormat="1" x14ac:dyDescent="0.2">
      <c r="A22" s="24" t="s">
        <v>46</v>
      </c>
      <c r="B22" s="22" t="s">
        <v>37</v>
      </c>
      <c r="C22" s="23">
        <v>3012</v>
      </c>
      <c r="D22" s="13">
        <v>3.4103301330728057</v>
      </c>
      <c r="E22" s="13">
        <v>6808.929173977418</v>
      </c>
      <c r="F22" s="13">
        <v>132.28364644310398</v>
      </c>
      <c r="G22" s="13">
        <v>65.804231490898459</v>
      </c>
      <c r="H22" s="13">
        <v>10.172655151423875</v>
      </c>
      <c r="I22" s="13">
        <v>0</v>
      </c>
      <c r="J22" s="13">
        <v>8.6095236484814085E-4</v>
      </c>
      <c r="K22" s="13">
        <v>1.6805376491029781E-5</v>
      </c>
      <c r="L22" s="13">
        <v>0.31772254510889059</v>
      </c>
      <c r="M22" s="13">
        <v>6.0241260268874284E-3</v>
      </c>
      <c r="N22" s="13">
        <v>70.234796246053889</v>
      </c>
      <c r="O22" s="13">
        <v>6014.245836566306</v>
      </c>
      <c r="P22" s="13">
        <v>14.639663489165953</v>
      </c>
      <c r="Q22" s="13">
        <v>21363.788970459576</v>
      </c>
      <c r="R22" s="13">
        <v>0.94574015929014676</v>
      </c>
      <c r="S22" s="13">
        <v>3.9565308602336011</v>
      </c>
      <c r="T22" s="13">
        <v>0</v>
      </c>
      <c r="U22" s="13">
        <v>54.538137810425397</v>
      </c>
      <c r="V22" s="13">
        <v>1979.9718423501129</v>
      </c>
      <c r="W22" s="13">
        <v>4.0563497713481071</v>
      </c>
      <c r="X22" s="13">
        <v>74.949870736010723</v>
      </c>
      <c r="Y22" s="13">
        <v>9.4277549818001578</v>
      </c>
      <c r="Z22" s="13">
        <v>3169.7003984893709</v>
      </c>
      <c r="AA22" s="13">
        <v>3.1570690607153465E-2</v>
      </c>
      <c r="AB22" s="13">
        <v>0</v>
      </c>
      <c r="AC22" s="13">
        <v>443.16153928138141</v>
      </c>
      <c r="AD22" s="13">
        <f t="shared" si="4"/>
        <v>40224.573663516472</v>
      </c>
      <c r="AE22" s="14">
        <v>2</v>
      </c>
    </row>
    <row r="23" spans="1:31" x14ac:dyDescent="0.2">
      <c r="A23" s="24" t="s">
        <v>47</v>
      </c>
      <c r="B23" s="22" t="s">
        <v>37</v>
      </c>
      <c r="C23" s="23">
        <v>3013</v>
      </c>
      <c r="D23" s="13">
        <f t="shared" ref="D23:AC23" si="6">+D24+D25+D26+D27+D28+D29+D30+D31</f>
        <v>3.1742058978927963</v>
      </c>
      <c r="E23" s="13">
        <f t="shared" si="6"/>
        <v>6337.4929402801126</v>
      </c>
      <c r="F23" s="13">
        <f t="shared" si="6"/>
        <v>123.12459918832786</v>
      </c>
      <c r="G23" s="13">
        <f t="shared" si="6"/>
        <v>37.600614622010653</v>
      </c>
      <c r="H23" s="13">
        <f t="shared" si="6"/>
        <v>5.8126670179896376</v>
      </c>
      <c r="I23" s="13">
        <f t="shared" si="6"/>
        <v>0</v>
      </c>
      <c r="J23" s="13">
        <f t="shared" si="6"/>
        <v>8.0134179615137466E-4</v>
      </c>
      <c r="K23" s="13">
        <f t="shared" si="6"/>
        <v>1.5641806831783596E-5</v>
      </c>
      <c r="L23" s="13">
        <f t="shared" si="6"/>
        <v>0.18154703283809565</v>
      </c>
      <c r="M23" s="13">
        <f t="shared" si="6"/>
        <v>3.4421926377598924E-3</v>
      </c>
      <c r="N23" s="13">
        <f t="shared" si="6"/>
        <v>90.059231849559197</v>
      </c>
      <c r="O23" s="13">
        <f t="shared" si="6"/>
        <v>7711.8236137262629</v>
      </c>
      <c r="P23" s="13">
        <f t="shared" si="6"/>
        <v>12.0565314604722</v>
      </c>
      <c r="Q23" s="13">
        <f t="shared" si="6"/>
        <v>17594.201808521848</v>
      </c>
      <c r="R23" s="13">
        <f t="shared" si="6"/>
        <v>738.12424402605393</v>
      </c>
      <c r="S23" s="13">
        <f t="shared" si="6"/>
        <v>3087.9637725944531</v>
      </c>
      <c r="T23" s="13">
        <f t="shared" si="6"/>
        <v>0</v>
      </c>
      <c r="U23" s="13">
        <f t="shared" si="6"/>
        <v>42565.520081249662</v>
      </c>
      <c r="V23" s="13">
        <f t="shared" si="6"/>
        <v>123.63548691086214</v>
      </c>
      <c r="W23" s="13">
        <f t="shared" si="6"/>
        <v>3165.8696937739023</v>
      </c>
      <c r="X23" s="13">
        <f t="shared" si="6"/>
        <v>2.6553751261928662</v>
      </c>
      <c r="Y23" s="13">
        <f t="shared" si="6"/>
        <v>0.60076277480747931</v>
      </c>
      <c r="Z23" s="13">
        <f t="shared" si="6"/>
        <v>201.98212728066119</v>
      </c>
      <c r="AA23" s="13">
        <f t="shared" si="6"/>
        <v>24.640057746174612</v>
      </c>
      <c r="AB23" s="13">
        <f t="shared" si="6"/>
        <v>0</v>
      </c>
      <c r="AC23" s="13">
        <f t="shared" si="6"/>
        <v>470.90637663243342</v>
      </c>
      <c r="AD23" s="13">
        <f t="shared" si="4"/>
        <v>82297.429996888764</v>
      </c>
      <c r="AE23" s="14">
        <v>2</v>
      </c>
    </row>
    <row r="24" spans="1:31" x14ac:dyDescent="0.2">
      <c r="A24" s="25" t="s">
        <v>48</v>
      </c>
      <c r="B24" s="22" t="s">
        <v>37</v>
      </c>
      <c r="C24" s="26">
        <v>30131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f t="shared" si="4"/>
        <v>0</v>
      </c>
      <c r="AE24" s="14">
        <v>2</v>
      </c>
    </row>
    <row r="25" spans="1:31" x14ac:dyDescent="0.2">
      <c r="A25" s="25" t="s">
        <v>49</v>
      </c>
      <c r="B25" s="22" t="s">
        <v>37</v>
      </c>
      <c r="C25" s="26">
        <v>30132</v>
      </c>
      <c r="D25" s="12">
        <v>2.5618552942755402E-3</v>
      </c>
      <c r="E25" s="12">
        <v>5.1148981394901334</v>
      </c>
      <c r="F25" s="12">
        <v>9.9372068615828854E-2</v>
      </c>
      <c r="G25" s="12">
        <v>0</v>
      </c>
      <c r="H25" s="12">
        <v>0</v>
      </c>
      <c r="I25" s="12">
        <v>0</v>
      </c>
      <c r="J25" s="12">
        <v>6.467512785977453E-7</v>
      </c>
      <c r="K25" s="12">
        <v>1.26242742068629E-8</v>
      </c>
      <c r="L25" s="12">
        <v>0</v>
      </c>
      <c r="M25" s="12">
        <v>0</v>
      </c>
      <c r="N25" s="12">
        <v>0.14325511674892866</v>
      </c>
      <c r="O25" s="12">
        <v>12.267017710932299</v>
      </c>
      <c r="P25" s="12">
        <v>0.59885654935415156</v>
      </c>
      <c r="Q25" s="12">
        <v>873.91660016282185</v>
      </c>
      <c r="R25" s="12">
        <v>46.610045403240903</v>
      </c>
      <c r="S25" s="12">
        <v>194.99445087880102</v>
      </c>
      <c r="T25" s="12">
        <v>0</v>
      </c>
      <c r="U25" s="12">
        <v>2687.8683902565049</v>
      </c>
      <c r="V25" s="12">
        <v>21.316358897472263</v>
      </c>
      <c r="W25" s="12">
        <v>199.91394587269164</v>
      </c>
      <c r="X25" s="12">
        <v>0</v>
      </c>
      <c r="Y25" s="12">
        <v>0.10139955304765057</v>
      </c>
      <c r="Z25" s="12">
        <v>34.091488835066443</v>
      </c>
      <c r="AA25" s="12">
        <v>1.5559361714274462</v>
      </c>
      <c r="AB25" s="12">
        <v>0</v>
      </c>
      <c r="AC25" s="12">
        <v>0</v>
      </c>
      <c r="AD25" s="12">
        <f t="shared" si="4"/>
        <v>4078.5945781308847</v>
      </c>
      <c r="AE25" s="14">
        <v>2</v>
      </c>
    </row>
    <row r="26" spans="1:31" x14ac:dyDescent="0.2">
      <c r="A26" s="25" t="s">
        <v>50</v>
      </c>
      <c r="B26" s="22" t="s">
        <v>37</v>
      </c>
      <c r="C26" s="26">
        <v>30133</v>
      </c>
      <c r="D26" s="12">
        <v>2.9140168200811578E-5</v>
      </c>
      <c r="E26" s="12">
        <v>5.8180098012487379E-2</v>
      </c>
      <c r="F26" s="12">
        <v>1.130320982765232E-3</v>
      </c>
      <c r="G26" s="12">
        <v>0</v>
      </c>
      <c r="H26" s="12">
        <v>0</v>
      </c>
      <c r="I26" s="12">
        <v>0</v>
      </c>
      <c r="J26" s="12">
        <v>7.3565595545308805E-9</v>
      </c>
      <c r="K26" s="12">
        <v>1.4359650782117335E-10</v>
      </c>
      <c r="L26" s="12">
        <v>0</v>
      </c>
      <c r="M26" s="12">
        <v>0</v>
      </c>
      <c r="N26" s="12">
        <v>1.629474626072184E-3</v>
      </c>
      <c r="O26" s="12">
        <v>0.1395328456754181</v>
      </c>
      <c r="P26" s="12">
        <v>6.8117745039430301E-3</v>
      </c>
      <c r="Q26" s="12">
        <v>9.9404821104181469</v>
      </c>
      <c r="R26" s="12">
        <v>0.53017224116165107</v>
      </c>
      <c r="S26" s="12">
        <v>2.2179906529185898</v>
      </c>
      <c r="T26" s="12">
        <v>0</v>
      </c>
      <c r="U26" s="12">
        <v>30.573521138659192</v>
      </c>
      <c r="V26" s="12">
        <v>0.24246579620995523</v>
      </c>
      <c r="W26" s="12">
        <v>2.2739481115249944</v>
      </c>
      <c r="X26" s="12">
        <v>0</v>
      </c>
      <c r="Y26" s="12">
        <v>1.1533828775958375E-3</v>
      </c>
      <c r="Z26" s="12">
        <v>0.38777823286496571</v>
      </c>
      <c r="AA26" s="12">
        <v>1.7698205611548487E-2</v>
      </c>
      <c r="AB26" s="12">
        <v>0</v>
      </c>
      <c r="AC26" s="12">
        <v>0</v>
      </c>
      <c r="AD26" s="12">
        <f t="shared" si="4"/>
        <v>46.392523533715689</v>
      </c>
      <c r="AE26" s="14">
        <v>2</v>
      </c>
    </row>
    <row r="27" spans="1:31" x14ac:dyDescent="0.2">
      <c r="A27" s="25" t="s">
        <v>51</v>
      </c>
      <c r="B27" s="22" t="s">
        <v>37</v>
      </c>
      <c r="C27" s="26">
        <v>30134</v>
      </c>
      <c r="D27" s="12">
        <v>1.0434382342300239</v>
      </c>
      <c r="E27" s="12">
        <v>2083.2871766261392</v>
      </c>
      <c r="F27" s="12">
        <v>40.474033033785012</v>
      </c>
      <c r="G27" s="12">
        <v>10.283780390465807</v>
      </c>
      <c r="H27" s="12">
        <v>1.5897663295354054</v>
      </c>
      <c r="I27" s="12">
        <v>0</v>
      </c>
      <c r="J27" s="12">
        <v>2.6342042567118493E-4</v>
      </c>
      <c r="K27" s="12">
        <v>5.1418401407288354E-6</v>
      </c>
      <c r="L27" s="12">
        <v>4.9653172827519715E-2</v>
      </c>
      <c r="M27" s="12">
        <v>9.414408116530952E-4</v>
      </c>
      <c r="N27" s="12">
        <v>24.263398966100961</v>
      </c>
      <c r="O27" s="12">
        <v>2077.6887527600497</v>
      </c>
      <c r="P27" s="12">
        <v>2.6599440075137717</v>
      </c>
      <c r="Q27" s="12">
        <v>3881.6795544390111</v>
      </c>
      <c r="R27" s="12">
        <v>264.22777134038103</v>
      </c>
      <c r="S27" s="12">
        <v>1105.4043979940961</v>
      </c>
      <c r="T27" s="12">
        <v>0</v>
      </c>
      <c r="U27" s="12">
        <v>15237.26201657704</v>
      </c>
      <c r="V27" s="12">
        <v>22.967396521393844</v>
      </c>
      <c r="W27" s="12">
        <v>1133.2925321314958</v>
      </c>
      <c r="X27" s="12">
        <v>0.26032737956535512</v>
      </c>
      <c r="Y27" s="12">
        <v>0.11640338972140443</v>
      </c>
      <c r="Z27" s="12">
        <v>39.135920640461769</v>
      </c>
      <c r="AA27" s="12">
        <v>8.8204493981371002</v>
      </c>
      <c r="AB27" s="12">
        <v>0</v>
      </c>
      <c r="AC27" s="12">
        <v>127.60261417826699</v>
      </c>
      <c r="AD27" s="12">
        <f t="shared" si="4"/>
        <v>26062.110537513297</v>
      </c>
      <c r="AE27" s="14">
        <v>2</v>
      </c>
    </row>
    <row r="28" spans="1:31" x14ac:dyDescent="0.2">
      <c r="A28" s="25" t="s">
        <v>52</v>
      </c>
      <c r="B28" s="22" t="s">
        <v>37</v>
      </c>
      <c r="C28" s="26">
        <v>30135</v>
      </c>
      <c r="D28" s="12">
        <v>0.14154242503427167</v>
      </c>
      <c r="E28" s="12">
        <v>282.59796253302767</v>
      </c>
      <c r="F28" s="12">
        <v>5.4903036888872991</v>
      </c>
      <c r="G28" s="12">
        <v>1.3906579170283835</v>
      </c>
      <c r="H28" s="12">
        <v>0.21498136370582552</v>
      </c>
      <c r="I28" s="12">
        <v>0</v>
      </c>
      <c r="J28" s="12">
        <v>3.5732987952634472E-5</v>
      </c>
      <c r="K28" s="12">
        <v>6.9749075583220449E-7</v>
      </c>
      <c r="L28" s="12">
        <v>6.7145130755793233E-3</v>
      </c>
      <c r="M28" s="12">
        <v>1.2730942011877235E-4</v>
      </c>
      <c r="N28" s="12">
        <v>0.41809024253757882</v>
      </c>
      <c r="O28" s="12">
        <v>35.801306971569772</v>
      </c>
      <c r="P28" s="12">
        <v>0.4588355131390367</v>
      </c>
      <c r="Q28" s="12">
        <v>669.58267736886171</v>
      </c>
      <c r="R28" s="12">
        <v>19.384974582580593</v>
      </c>
      <c r="S28" s="12">
        <v>81.097592618242516</v>
      </c>
      <c r="T28" s="12">
        <v>0</v>
      </c>
      <c r="U28" s="12">
        <v>1117.8761997691861</v>
      </c>
      <c r="V28" s="12">
        <v>66.707450358990073</v>
      </c>
      <c r="W28" s="12">
        <v>83.143595461420844</v>
      </c>
      <c r="X28" s="12">
        <v>2.3231801694068719</v>
      </c>
      <c r="Y28" s="12">
        <v>0.31731994781538242</v>
      </c>
      <c r="Z28" s="12">
        <v>106.6859678662324</v>
      </c>
      <c r="AA28" s="12">
        <v>0.64710907003625429</v>
      </c>
      <c r="AB28" s="12">
        <v>0</v>
      </c>
      <c r="AC28" s="12">
        <v>4.303100410177108</v>
      </c>
      <c r="AD28" s="12">
        <f t="shared" si="4"/>
        <v>2478.5897265308545</v>
      </c>
      <c r="AE28" s="14">
        <v>2</v>
      </c>
    </row>
    <row r="29" spans="1:31" x14ac:dyDescent="0.2">
      <c r="A29" s="25" t="s">
        <v>53</v>
      </c>
      <c r="B29" s="22" t="s">
        <v>37</v>
      </c>
      <c r="C29" s="26">
        <v>30136</v>
      </c>
      <c r="D29" s="12">
        <v>1.9830157369773207</v>
      </c>
      <c r="E29" s="12">
        <v>3959.2101576967634</v>
      </c>
      <c r="F29" s="12">
        <v>76.919401467171383</v>
      </c>
      <c r="G29" s="12">
        <v>25.489599943507233</v>
      </c>
      <c r="H29" s="12">
        <v>3.9404291228432102</v>
      </c>
      <c r="I29" s="12">
        <v>0</v>
      </c>
      <c r="J29" s="12">
        <v>5.0062076739280155E-4</v>
      </c>
      <c r="K29" s="12">
        <v>9.7718768410006325E-6</v>
      </c>
      <c r="L29" s="12">
        <v>0.12307142541401295</v>
      </c>
      <c r="M29" s="12">
        <v>2.3334755069036625E-3</v>
      </c>
      <c r="N29" s="12">
        <v>64.357249070363565</v>
      </c>
      <c r="O29" s="12">
        <v>5510.9481049578999</v>
      </c>
      <c r="P29" s="12">
        <v>5.4841775408921585</v>
      </c>
      <c r="Q29" s="12">
        <v>8003.1082508733944</v>
      </c>
      <c r="R29" s="12">
        <v>3.741959942540786E-2</v>
      </c>
      <c r="S29" s="12">
        <v>0.15654595868629539</v>
      </c>
      <c r="T29" s="12">
        <v>0</v>
      </c>
      <c r="U29" s="12">
        <v>2.1578815811370307</v>
      </c>
      <c r="V29" s="12">
        <v>2.6628749566999712</v>
      </c>
      <c r="W29" s="12">
        <v>0.16049544061565404</v>
      </c>
      <c r="X29" s="12">
        <v>7.1867577220639189E-2</v>
      </c>
      <c r="Y29" s="12">
        <v>1.2667000575936907E-2</v>
      </c>
      <c r="Z29" s="12">
        <v>4.2587654060506619</v>
      </c>
      <c r="AA29" s="12">
        <v>1.2491407756120621E-3</v>
      </c>
      <c r="AB29" s="12">
        <v>0</v>
      </c>
      <c r="AC29" s="12">
        <v>339.00066204398934</v>
      </c>
      <c r="AD29" s="12">
        <f t="shared" si="4"/>
        <v>18000.086730408555</v>
      </c>
      <c r="AE29" s="14">
        <v>2</v>
      </c>
    </row>
    <row r="30" spans="1:31" x14ac:dyDescent="0.2">
      <c r="A30" s="25" t="s">
        <v>54</v>
      </c>
      <c r="B30" s="22" t="s">
        <v>37</v>
      </c>
      <c r="C30" s="26">
        <v>30137</v>
      </c>
      <c r="D30" s="12">
        <v>3.618506188703683E-3</v>
      </c>
      <c r="E30" s="12">
        <v>7.2245651866796408</v>
      </c>
      <c r="F30" s="12">
        <v>0.14035860888557636</v>
      </c>
      <c r="G30" s="12">
        <v>0.43657637100922975</v>
      </c>
      <c r="H30" s="12">
        <v>6.7490201905195821E-2</v>
      </c>
      <c r="I30" s="12">
        <v>0</v>
      </c>
      <c r="J30" s="12">
        <v>9.1350729660152798E-7</v>
      </c>
      <c r="K30" s="12">
        <v>1.7831223507237036E-8</v>
      </c>
      <c r="L30" s="12">
        <v>2.1079215209836638E-3</v>
      </c>
      <c r="M30" s="12">
        <v>3.9966899084362431E-5</v>
      </c>
      <c r="N30" s="12">
        <v>0.87560897918208846</v>
      </c>
      <c r="O30" s="12">
        <v>74.978898480136536</v>
      </c>
      <c r="P30" s="12">
        <v>2.8479060750691385</v>
      </c>
      <c r="Q30" s="12">
        <v>4155.9742435673397</v>
      </c>
      <c r="R30" s="12">
        <v>407.33386085926435</v>
      </c>
      <c r="S30" s="12">
        <v>1704.0927944917082</v>
      </c>
      <c r="T30" s="12">
        <v>0</v>
      </c>
      <c r="U30" s="12">
        <v>23489.782071927137</v>
      </c>
      <c r="V30" s="12">
        <v>9.7389403800960448</v>
      </c>
      <c r="W30" s="12">
        <v>1747.0851767561535</v>
      </c>
      <c r="X30" s="12">
        <v>0</v>
      </c>
      <c r="Y30" s="12">
        <v>5.1819500769509148E-2</v>
      </c>
      <c r="Z30" s="12">
        <v>17.422206299984971</v>
      </c>
      <c r="AA30" s="12">
        <v>13.597615760186651</v>
      </c>
      <c r="AB30" s="12">
        <v>0</v>
      </c>
      <c r="AC30" s="12">
        <v>0</v>
      </c>
      <c r="AD30" s="12">
        <f t="shared" si="4"/>
        <v>31631.655900771453</v>
      </c>
      <c r="AE30" s="14">
        <v>2</v>
      </c>
    </row>
    <row r="31" spans="1:31" x14ac:dyDescent="0.2">
      <c r="A31" s="25" t="s">
        <v>55</v>
      </c>
      <c r="B31" s="22" t="s">
        <v>37</v>
      </c>
      <c r="C31" s="26">
        <v>30138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f t="shared" si="4"/>
        <v>0</v>
      </c>
      <c r="AE31" s="14">
        <v>2</v>
      </c>
    </row>
    <row r="32" spans="1:31" x14ac:dyDescent="0.2">
      <c r="A32" s="24" t="s">
        <v>56</v>
      </c>
      <c r="B32" s="22" t="s">
        <v>37</v>
      </c>
      <c r="C32" s="23">
        <v>3014</v>
      </c>
      <c r="D32" s="13">
        <f t="shared" ref="D32:AC32" si="7">+D33+D34+D35+D36+D37+D38</f>
        <v>8.3943095796012361</v>
      </c>
      <c r="E32" s="13">
        <f t="shared" si="7"/>
        <v>16759.743825869882</v>
      </c>
      <c r="F32" s="13">
        <f t="shared" si="7"/>
        <v>325.607738028987</v>
      </c>
      <c r="G32" s="13">
        <f t="shared" si="7"/>
        <v>100.78268353203713</v>
      </c>
      <c r="H32" s="13">
        <f t="shared" si="7"/>
        <v>15.579962892634056</v>
      </c>
      <c r="I32" s="13">
        <f t="shared" si="7"/>
        <v>0</v>
      </c>
      <c r="J32" s="13">
        <f t="shared" si="7"/>
        <v>2.1191792002005568E-3</v>
      </c>
      <c r="K32" s="13">
        <f t="shared" si="7"/>
        <v>4.1365359763674548E-5</v>
      </c>
      <c r="L32" s="13">
        <f t="shared" si="7"/>
        <v>0.48660899138578345</v>
      </c>
      <c r="M32" s="13">
        <f t="shared" si="7"/>
        <v>9.2262696967880722E-3</v>
      </c>
      <c r="N32" s="13">
        <f t="shared" si="7"/>
        <v>292.64508966245211</v>
      </c>
      <c r="O32" s="13">
        <f t="shared" si="7"/>
        <v>25059.3666695924</v>
      </c>
      <c r="P32" s="13">
        <f t="shared" si="7"/>
        <v>200.4491751554398</v>
      </c>
      <c r="Q32" s="13">
        <f t="shared" si="7"/>
        <v>292517.23446325457</v>
      </c>
      <c r="R32" s="13">
        <f t="shared" si="7"/>
        <v>7210.7960813656055</v>
      </c>
      <c r="S32" s="13">
        <f t="shared" si="7"/>
        <v>29808.593605829257</v>
      </c>
      <c r="T32" s="13">
        <f t="shared" si="7"/>
        <v>0</v>
      </c>
      <c r="U32" s="13">
        <f t="shared" si="7"/>
        <v>410891.4821745443</v>
      </c>
      <c r="V32" s="13">
        <f t="shared" si="7"/>
        <v>9987.6791273472663</v>
      </c>
      <c r="W32" s="13">
        <f t="shared" si="7"/>
        <v>30560.631555411434</v>
      </c>
      <c r="X32" s="13">
        <f t="shared" si="7"/>
        <v>1.5240783817296388</v>
      </c>
      <c r="Y32" s="13">
        <f t="shared" si="7"/>
        <v>47.527980879550825</v>
      </c>
      <c r="Z32" s="13">
        <f t="shared" si="7"/>
        <v>15979.356721099479</v>
      </c>
      <c r="AA32" s="13">
        <f t="shared" si="7"/>
        <v>237.8543020155908</v>
      </c>
      <c r="AB32" s="13">
        <f t="shared" si="7"/>
        <v>0</v>
      </c>
      <c r="AC32" s="13">
        <f t="shared" si="7"/>
        <v>1375.5579151013665</v>
      </c>
      <c r="AD32" s="13">
        <f t="shared" si="4"/>
        <v>841381.30545534915</v>
      </c>
      <c r="AE32" s="14">
        <v>2</v>
      </c>
    </row>
    <row r="33" spans="1:31" x14ac:dyDescent="0.2">
      <c r="A33" s="25" t="s">
        <v>57</v>
      </c>
      <c r="B33" s="22" t="s">
        <v>37</v>
      </c>
      <c r="C33" s="26">
        <v>30141</v>
      </c>
      <c r="D33" s="12">
        <v>8.0642695935398159</v>
      </c>
      <c r="E33" s="12">
        <v>16100.799148379701</v>
      </c>
      <c r="F33" s="12">
        <v>312.80578304966133</v>
      </c>
      <c r="G33" s="12">
        <v>97.073445491991478</v>
      </c>
      <c r="H33" s="12">
        <v>15.006552967450952</v>
      </c>
      <c r="I33" s="12">
        <v>0</v>
      </c>
      <c r="J33" s="12">
        <v>2.0358592002573252E-3</v>
      </c>
      <c r="K33" s="12">
        <v>3.9738993398416266E-5</v>
      </c>
      <c r="L33" s="12">
        <v>0.46869967881124153</v>
      </c>
      <c r="M33" s="12">
        <v>8.8867031231696196E-3</v>
      </c>
      <c r="N33" s="12">
        <v>260.37564319537444</v>
      </c>
      <c r="O33" s="12">
        <v>22296.115483057845</v>
      </c>
      <c r="P33" s="12">
        <v>82.128267210035659</v>
      </c>
      <c r="Q33" s="12">
        <v>119850.49864590004</v>
      </c>
      <c r="R33" s="12">
        <v>1466.8656313800402</v>
      </c>
      <c r="S33" s="12">
        <v>6136.6740973834858</v>
      </c>
      <c r="T33" s="12">
        <v>0</v>
      </c>
      <c r="U33" s="12">
        <v>84589.957577383349</v>
      </c>
      <c r="V33" s="12">
        <v>7552.0263382218272</v>
      </c>
      <c r="W33" s="12">
        <v>6291.4956185352885</v>
      </c>
      <c r="X33" s="12">
        <v>1.5240783817296388</v>
      </c>
      <c r="Y33" s="12">
        <v>35.932239464081974</v>
      </c>
      <c r="Z33" s="12">
        <v>12080.758777437897</v>
      </c>
      <c r="AA33" s="12">
        <v>48.966897044242451</v>
      </c>
      <c r="AB33" s="12">
        <v>0</v>
      </c>
      <c r="AC33" s="12">
        <v>1375.5579151013665</v>
      </c>
      <c r="AD33" s="12">
        <v>278603.10607115901</v>
      </c>
      <c r="AE33" s="14">
        <v>2</v>
      </c>
    </row>
    <row r="34" spans="1:31" x14ac:dyDescent="0.2">
      <c r="A34" s="25" t="s">
        <v>58</v>
      </c>
      <c r="B34" s="22" t="s">
        <v>37</v>
      </c>
      <c r="C34" s="26">
        <v>30142</v>
      </c>
      <c r="D34" s="12">
        <v>0.13150416951063257</v>
      </c>
      <c r="E34" s="12">
        <v>262.55598177934581</v>
      </c>
      <c r="F34" s="12">
        <v>5.1009287624785937</v>
      </c>
      <c r="G34" s="12">
        <v>1.2213426909033136</v>
      </c>
      <c r="H34" s="12">
        <v>0.18880697691895273</v>
      </c>
      <c r="I34" s="12">
        <v>0</v>
      </c>
      <c r="J34" s="12">
        <v>3.3198787598183777E-5</v>
      </c>
      <c r="K34" s="12">
        <v>6.48024382547131E-7</v>
      </c>
      <c r="L34" s="12">
        <v>5.8970084356598507E-3</v>
      </c>
      <c r="M34" s="12">
        <v>1.1180925793559361E-4</v>
      </c>
      <c r="N34" s="12">
        <v>16.135101788254993</v>
      </c>
      <c r="O34" s="12">
        <v>1381.6580091244778</v>
      </c>
      <c r="P34" s="12">
        <v>49.963516093952165</v>
      </c>
      <c r="Q34" s="12">
        <v>72912.196024402394</v>
      </c>
      <c r="R34" s="12">
        <v>854.79521383755616</v>
      </c>
      <c r="S34" s="12">
        <v>3218.0831648624385</v>
      </c>
      <c r="T34" s="12">
        <v>0</v>
      </c>
      <c r="U34" s="12">
        <v>44359.038953974828</v>
      </c>
      <c r="V34" s="12">
        <v>38.476126561977622</v>
      </c>
      <c r="W34" s="12">
        <v>3299.2718548385674</v>
      </c>
      <c r="X34" s="12">
        <v>0</v>
      </c>
      <c r="Y34" s="12">
        <v>0.18810691908558674</v>
      </c>
      <c r="Z34" s="12">
        <v>63.243325429565218</v>
      </c>
      <c r="AA34" s="12">
        <v>25.678330723284891</v>
      </c>
      <c r="AB34" s="12">
        <v>0</v>
      </c>
      <c r="AC34" s="12">
        <v>0</v>
      </c>
      <c r="AD34" s="12">
        <v>126487.93233560005</v>
      </c>
      <c r="AE34" s="14">
        <v>2</v>
      </c>
    </row>
    <row r="35" spans="1:31" x14ac:dyDescent="0.2">
      <c r="A35" s="25" t="s">
        <v>59</v>
      </c>
      <c r="B35" s="22" t="s">
        <v>37</v>
      </c>
      <c r="C35" s="26">
        <v>30143</v>
      </c>
      <c r="D35" s="12">
        <v>4.9803534484031079E-3</v>
      </c>
      <c r="E35" s="12">
        <v>9.9435751286038325</v>
      </c>
      <c r="F35" s="12">
        <v>0.19318344237149698</v>
      </c>
      <c r="G35" s="12">
        <v>2.0938971320673487</v>
      </c>
      <c r="H35" s="12">
        <v>0.32369488959114595</v>
      </c>
      <c r="I35" s="12">
        <v>0</v>
      </c>
      <c r="J35" s="12">
        <v>1.2573114366845106E-6</v>
      </c>
      <c r="K35" s="12">
        <v>2.454211513047844E-8</v>
      </c>
      <c r="L35" s="12">
        <v>1.0109962701846324E-2</v>
      </c>
      <c r="M35" s="12">
        <v>1.9168828394655008E-4</v>
      </c>
      <c r="N35" s="12">
        <v>1.8651262639889329E-3</v>
      </c>
      <c r="O35" s="12">
        <v>0.15971183042331596</v>
      </c>
      <c r="P35" s="12">
        <v>1.0756107790544427</v>
      </c>
      <c r="Q35" s="12">
        <v>1569.648217329338</v>
      </c>
      <c r="R35" s="12">
        <v>4034.2082483765807</v>
      </c>
      <c r="S35" s="12">
        <v>16877.224969796393</v>
      </c>
      <c r="T35" s="12">
        <v>0</v>
      </c>
      <c r="U35" s="12">
        <v>232641.28444229119</v>
      </c>
      <c r="V35" s="12">
        <v>3.1782087344360859</v>
      </c>
      <c r="W35" s="12">
        <v>17303.018746878206</v>
      </c>
      <c r="X35" s="12">
        <v>0</v>
      </c>
      <c r="Y35" s="12">
        <v>1.5118368010569068E-2</v>
      </c>
      <c r="Z35" s="12">
        <v>5.0829383241416863</v>
      </c>
      <c r="AA35" s="12">
        <v>134.66990822290916</v>
      </c>
      <c r="AB35" s="12">
        <v>0</v>
      </c>
      <c r="AC35" s="12">
        <v>0</v>
      </c>
      <c r="AD35" s="12">
        <v>272582.13761993591</v>
      </c>
      <c r="AE35" s="14">
        <v>2</v>
      </c>
    </row>
    <row r="36" spans="1:31" x14ac:dyDescent="0.2">
      <c r="A36" s="25" t="s">
        <v>60</v>
      </c>
      <c r="B36" s="22" t="s">
        <v>37</v>
      </c>
      <c r="C36" s="26">
        <v>30144</v>
      </c>
      <c r="D36" s="12">
        <v>5.9749694472993403E-4</v>
      </c>
      <c r="E36" s="12">
        <v>1.192938577670295</v>
      </c>
      <c r="F36" s="12">
        <v>2.3176370469527807E-2</v>
      </c>
      <c r="G36" s="12">
        <v>3.5244852410587363E-2</v>
      </c>
      <c r="H36" s="12">
        <v>5.4484904893285675E-3</v>
      </c>
      <c r="I36" s="12">
        <v>0</v>
      </c>
      <c r="J36" s="12">
        <v>1.5084064811381517E-7</v>
      </c>
      <c r="K36" s="12">
        <v>2.944336975194591E-9</v>
      </c>
      <c r="L36" s="12">
        <v>1.701727070762595E-4</v>
      </c>
      <c r="M36" s="12">
        <v>3.2265316060987937E-6</v>
      </c>
      <c r="N36" s="12">
        <v>0.20842988156410353</v>
      </c>
      <c r="O36" s="12">
        <v>17.847970157432446</v>
      </c>
      <c r="P36" s="12">
        <v>0.69675202422590565</v>
      </c>
      <c r="Q36" s="12">
        <v>1016.7763228518598</v>
      </c>
      <c r="R36" s="12">
        <v>146.51990254616942</v>
      </c>
      <c r="S36" s="12">
        <v>612.97018041134879</v>
      </c>
      <c r="T36" s="12">
        <v>0</v>
      </c>
      <c r="U36" s="12">
        <v>8449.3849167100052</v>
      </c>
      <c r="V36" s="12">
        <v>1.2535639243856569</v>
      </c>
      <c r="W36" s="12">
        <v>628.43474219937718</v>
      </c>
      <c r="X36" s="12">
        <v>0</v>
      </c>
      <c r="Y36" s="12">
        <v>5.9630644361330165E-3</v>
      </c>
      <c r="Z36" s="12">
        <v>2.0048386658240869</v>
      </c>
      <c r="AA36" s="12">
        <v>4.8911262418499515</v>
      </c>
      <c r="AB36" s="12">
        <v>0</v>
      </c>
      <c r="AC36" s="12">
        <v>0</v>
      </c>
      <c r="AD36" s="12">
        <v>10882.252288019485</v>
      </c>
      <c r="AE36" s="14">
        <v>2</v>
      </c>
    </row>
    <row r="37" spans="1:31" x14ac:dyDescent="0.2">
      <c r="A37" s="25" t="s">
        <v>61</v>
      </c>
      <c r="B37" s="22" t="s">
        <v>37</v>
      </c>
      <c r="C37" s="26">
        <v>30145</v>
      </c>
      <c r="D37" s="12">
        <v>6.7956978547349323E-5</v>
      </c>
      <c r="E37" s="12">
        <v>0.13568019392582545</v>
      </c>
      <c r="F37" s="12">
        <v>2.6359902334145203E-3</v>
      </c>
      <c r="G37" s="12">
        <v>5.7633301359853392E-4</v>
      </c>
      <c r="H37" s="12">
        <v>8.9095136693902047E-5</v>
      </c>
      <c r="I37" s="12">
        <v>0</v>
      </c>
      <c r="J37" s="12">
        <v>1.7156028626342295E-8</v>
      </c>
      <c r="K37" s="12">
        <v>3.3487743564932405E-10</v>
      </c>
      <c r="L37" s="12">
        <v>2.7827084636058699E-6</v>
      </c>
      <c r="M37" s="12">
        <v>5.2761085855908849E-8</v>
      </c>
      <c r="N37" s="12">
        <v>1.973284556558844E-2</v>
      </c>
      <c r="O37" s="12">
        <v>1.6897348697457653</v>
      </c>
      <c r="P37" s="12">
        <v>6.6121409610413726E-2</v>
      </c>
      <c r="Q37" s="12">
        <v>96.491551352364766</v>
      </c>
      <c r="R37" s="12">
        <v>20.475028900541226</v>
      </c>
      <c r="S37" s="12">
        <v>85.657865866635888</v>
      </c>
      <c r="T37" s="12">
        <v>0</v>
      </c>
      <c r="U37" s="12">
        <v>1180.7365235376176</v>
      </c>
      <c r="V37" s="12">
        <v>0.31087213420846183</v>
      </c>
      <c r="W37" s="12">
        <v>87.818919375692857</v>
      </c>
      <c r="X37" s="12">
        <v>0</v>
      </c>
      <c r="Y37" s="12">
        <v>1.4842471046936495E-3</v>
      </c>
      <c r="Z37" s="12">
        <v>0.49901791553622288</v>
      </c>
      <c r="AA37" s="12">
        <v>0.68349725476043599</v>
      </c>
      <c r="AB37" s="12">
        <v>0</v>
      </c>
      <c r="AC37" s="12">
        <v>0</v>
      </c>
      <c r="AD37" s="12">
        <v>1474.5894021316321</v>
      </c>
      <c r="AE37" s="14">
        <v>2</v>
      </c>
    </row>
    <row r="38" spans="1:31" x14ac:dyDescent="0.2">
      <c r="A38" s="25" t="s">
        <v>62</v>
      </c>
      <c r="B38" s="22" t="s">
        <v>37</v>
      </c>
      <c r="C38" s="26">
        <v>30146</v>
      </c>
      <c r="D38" s="12">
        <v>0.19289000917910742</v>
      </c>
      <c r="E38" s="12">
        <v>385.11650181063504</v>
      </c>
      <c r="F38" s="12">
        <v>7.4820304137726659</v>
      </c>
      <c r="G38" s="12">
        <v>0.35817703165079717</v>
      </c>
      <c r="H38" s="12">
        <v>5.5370473046982553E-2</v>
      </c>
      <c r="I38" s="12">
        <v>0</v>
      </c>
      <c r="J38" s="12">
        <v>4.8695904231623192E-5</v>
      </c>
      <c r="K38" s="12">
        <v>9.5052065316982196E-7</v>
      </c>
      <c r="L38" s="12">
        <v>1.7293860214958822E-3</v>
      </c>
      <c r="M38" s="12">
        <v>3.2789739044354415E-5</v>
      </c>
      <c r="N38" s="12">
        <v>15.904316825428996</v>
      </c>
      <c r="O38" s="12">
        <v>1361.8957605524768</v>
      </c>
      <c r="P38" s="12">
        <v>66.518907638561217</v>
      </c>
      <c r="Q38" s="12">
        <v>97071.623701418561</v>
      </c>
      <c r="R38" s="12">
        <v>687.93205632471688</v>
      </c>
      <c r="S38" s="12">
        <v>2877.9833275089513</v>
      </c>
      <c r="T38" s="12">
        <v>0</v>
      </c>
      <c r="U38" s="12">
        <v>39671.079760647342</v>
      </c>
      <c r="V38" s="12">
        <v>2392.4340177704312</v>
      </c>
      <c r="W38" s="12">
        <v>2950.5916735843025</v>
      </c>
      <c r="X38" s="12">
        <v>0</v>
      </c>
      <c r="Y38" s="12">
        <v>11.385068816831879</v>
      </c>
      <c r="Z38" s="12">
        <v>3827.7678233265165</v>
      </c>
      <c r="AA38" s="12">
        <v>22.964542528543952</v>
      </c>
      <c r="AB38" s="12">
        <v>0</v>
      </c>
      <c r="AC38" s="12">
        <v>0</v>
      </c>
      <c r="AD38" s="12">
        <v>151351.28773850313</v>
      </c>
      <c r="AE38" s="14">
        <v>2</v>
      </c>
    </row>
    <row r="39" spans="1:31" x14ac:dyDescent="0.2">
      <c r="A39" s="24" t="s">
        <v>63</v>
      </c>
      <c r="B39" s="22" t="s">
        <v>37</v>
      </c>
      <c r="C39" s="23">
        <v>3015</v>
      </c>
      <c r="D39" s="13">
        <f t="shared" ref="D39:AC39" si="8">+D40+D41+D42+D43+D44</f>
        <v>5.1649914408717601</v>
      </c>
      <c r="E39" s="13">
        <f t="shared" si="8"/>
        <v>10312.215982857928</v>
      </c>
      <c r="F39" s="13">
        <f t="shared" si="8"/>
        <v>200.34538445998351</v>
      </c>
      <c r="G39" s="13">
        <f t="shared" si="8"/>
        <v>58.040169145120302</v>
      </c>
      <c r="H39" s="13">
        <f t="shared" si="8"/>
        <v>8.9724112305039796</v>
      </c>
      <c r="I39" s="13">
        <f t="shared" si="8"/>
        <v>0</v>
      </c>
      <c r="J39" s="13">
        <f t="shared" si="8"/>
        <v>1.3039240841566982E-3</v>
      </c>
      <c r="K39" s="13">
        <f t="shared" si="8"/>
        <v>2.5451971612668286E-5</v>
      </c>
      <c r="L39" s="13">
        <f t="shared" si="8"/>
        <v>0.28023532592867828</v>
      </c>
      <c r="M39" s="13">
        <f t="shared" si="8"/>
        <v>5.3133557771345985E-3</v>
      </c>
      <c r="N39" s="13">
        <f t="shared" si="8"/>
        <v>117.74525589795323</v>
      </c>
      <c r="O39" s="13">
        <f t="shared" si="8"/>
        <v>10082.593712934513</v>
      </c>
      <c r="P39" s="13">
        <f t="shared" si="8"/>
        <v>23.899010070882774</v>
      </c>
      <c r="Q39" s="13">
        <f t="shared" si="8"/>
        <v>34876.034420810029</v>
      </c>
      <c r="R39" s="13">
        <f t="shared" si="8"/>
        <v>5424.4589595394627</v>
      </c>
      <c r="S39" s="13">
        <f t="shared" si="8"/>
        <v>15432.253871731142</v>
      </c>
      <c r="T39" s="13">
        <f t="shared" si="8"/>
        <v>0</v>
      </c>
      <c r="U39" s="13">
        <f t="shared" si="8"/>
        <v>212721.45430490727</v>
      </c>
      <c r="V39" s="13">
        <f t="shared" si="8"/>
        <v>174.24752300078822</v>
      </c>
      <c r="W39" s="13">
        <f t="shared" si="8"/>
        <v>15821.592621240576</v>
      </c>
      <c r="X39" s="13">
        <f t="shared" si="8"/>
        <v>6.1827670408589421</v>
      </c>
      <c r="Y39" s="13">
        <f t="shared" si="8"/>
        <v>1.0618465732768929</v>
      </c>
      <c r="Z39" s="13">
        <f t="shared" si="8"/>
        <v>357.00286154527083</v>
      </c>
      <c r="AA39" s="13">
        <f t="shared" si="8"/>
        <v>123.13992473868998</v>
      </c>
      <c r="AB39" s="13">
        <f t="shared" si="8"/>
        <v>0</v>
      </c>
      <c r="AC39" s="13">
        <f t="shared" si="8"/>
        <v>489.41806276068462</v>
      </c>
      <c r="AD39" s="13">
        <f t="shared" si="4"/>
        <v>306236.11095998355</v>
      </c>
      <c r="AE39" s="14">
        <v>2</v>
      </c>
    </row>
    <row r="40" spans="1:31" x14ac:dyDescent="0.2">
      <c r="A40" s="25" t="s">
        <v>64</v>
      </c>
      <c r="B40" s="22" t="s">
        <v>37</v>
      </c>
      <c r="C40" s="26">
        <v>30151</v>
      </c>
      <c r="D40" s="12">
        <v>2.0877379698717076</v>
      </c>
      <c r="E40" s="12">
        <v>4168.2943926227754</v>
      </c>
      <c r="F40" s="12">
        <v>80.981482934472467</v>
      </c>
      <c r="G40" s="12">
        <v>1.4778868523029425</v>
      </c>
      <c r="H40" s="12">
        <v>0.22846605697964173</v>
      </c>
      <c r="I40" s="12">
        <v>0</v>
      </c>
      <c r="J40" s="12">
        <v>5.270583410424128E-4</v>
      </c>
      <c r="K40" s="12">
        <v>1.0287925575902953E-5</v>
      </c>
      <c r="L40" s="12">
        <v>7.135680509567287E-3</v>
      </c>
      <c r="M40" s="12">
        <v>1.3529489593665849E-4</v>
      </c>
      <c r="N40" s="12">
        <v>21.291013224290701</v>
      </c>
      <c r="O40" s="12">
        <v>1823.161658957086</v>
      </c>
      <c r="P40" s="12">
        <v>9.4021097701769687</v>
      </c>
      <c r="Q40" s="12">
        <v>13720.581019898875</v>
      </c>
      <c r="R40" s="12">
        <v>1040.312969720007</v>
      </c>
      <c r="S40" s="12">
        <v>2759.3256962853511</v>
      </c>
      <c r="T40" s="12">
        <v>0</v>
      </c>
      <c r="U40" s="12">
        <v>38035.062670521671</v>
      </c>
      <c r="V40" s="12">
        <v>105.43598526808269</v>
      </c>
      <c r="W40" s="12">
        <v>2828.9404411573823</v>
      </c>
      <c r="X40" s="12">
        <v>0</v>
      </c>
      <c r="Y40" s="12">
        <v>0.50830075384524132</v>
      </c>
      <c r="Z40" s="12">
        <v>170.89552126948357</v>
      </c>
      <c r="AA40" s="12">
        <v>22.017727377627416</v>
      </c>
      <c r="AB40" s="12">
        <v>0</v>
      </c>
      <c r="AC40" s="12">
        <v>0</v>
      </c>
      <c r="AD40" s="12">
        <f t="shared" si="4"/>
        <v>64790.012888961952</v>
      </c>
      <c r="AE40" s="14">
        <v>2</v>
      </c>
    </row>
    <row r="41" spans="1:31" x14ac:dyDescent="0.2">
      <c r="A41" s="25" t="s">
        <v>65</v>
      </c>
      <c r="B41" s="22" t="s">
        <v>37</v>
      </c>
      <c r="C41" s="26">
        <v>30152</v>
      </c>
      <c r="D41" s="12">
        <v>2.8662946800079338E-2</v>
      </c>
      <c r="E41" s="12">
        <v>57.22729679058213</v>
      </c>
      <c r="F41" s="12">
        <v>1.1118099927477745</v>
      </c>
      <c r="G41" s="12">
        <v>12.763974634857886</v>
      </c>
      <c r="H41" s="12">
        <v>1.9731787664732425</v>
      </c>
      <c r="I41" s="12">
        <v>0</v>
      </c>
      <c r="J41" s="12">
        <v>7.2360829796878579E-6</v>
      </c>
      <c r="K41" s="12">
        <v>1.4124486296688011E-7</v>
      </c>
      <c r="L41" s="12">
        <v>6.1628293725355367E-2</v>
      </c>
      <c r="M41" s="12">
        <v>1.1684931206135797E-3</v>
      </c>
      <c r="N41" s="12">
        <v>1.6645914735383862</v>
      </c>
      <c r="O41" s="12">
        <v>142.53992144064193</v>
      </c>
      <c r="P41" s="12">
        <v>3.8410161772730036</v>
      </c>
      <c r="Q41" s="12">
        <v>5605.2285016051828</v>
      </c>
      <c r="R41" s="12">
        <v>1371.5416273601409</v>
      </c>
      <c r="S41" s="12">
        <v>5737.8834148467022</v>
      </c>
      <c r="T41" s="12">
        <v>0</v>
      </c>
      <c r="U41" s="12">
        <v>79092.894122045996</v>
      </c>
      <c r="V41" s="12">
        <v>8.3463525251639368</v>
      </c>
      <c r="W41" s="12">
        <v>5882.643886786549</v>
      </c>
      <c r="X41" s="12">
        <v>0</v>
      </c>
      <c r="Y41" s="12">
        <v>0.19777568348138347</v>
      </c>
      <c r="Z41" s="12">
        <v>66.494055472658133</v>
      </c>
      <c r="AA41" s="12">
        <v>45.784791886937803</v>
      </c>
      <c r="AB41" s="12">
        <v>0</v>
      </c>
      <c r="AC41" s="12">
        <v>0</v>
      </c>
      <c r="AD41" s="12">
        <f t="shared" si="4"/>
        <v>98032.227784599905</v>
      </c>
      <c r="AE41" s="14">
        <v>2</v>
      </c>
    </row>
    <row r="42" spans="1:31" x14ac:dyDescent="0.2">
      <c r="A42" s="25" t="s">
        <v>66</v>
      </c>
      <c r="B42" s="22" t="s">
        <v>37</v>
      </c>
      <c r="C42" s="26">
        <v>30153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f t="shared" si="4"/>
        <v>0</v>
      </c>
      <c r="AE42" s="14">
        <v>2</v>
      </c>
    </row>
    <row r="43" spans="1:31" x14ac:dyDescent="0.2">
      <c r="A43" s="25" t="s">
        <v>67</v>
      </c>
      <c r="B43" s="22" t="s">
        <v>37</v>
      </c>
      <c r="C43" s="26">
        <v>30154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f t="shared" si="4"/>
        <v>0</v>
      </c>
      <c r="AE43" s="14">
        <v>2</v>
      </c>
    </row>
    <row r="44" spans="1:31" x14ac:dyDescent="0.2">
      <c r="A44" s="25" t="s">
        <v>68</v>
      </c>
      <c r="B44" s="22" t="s">
        <v>37</v>
      </c>
      <c r="C44" s="26">
        <v>30155</v>
      </c>
      <c r="D44" s="12">
        <v>3.0485905241999731</v>
      </c>
      <c r="E44" s="12">
        <v>6086.6942934445706</v>
      </c>
      <c r="F44" s="12">
        <v>118.25209153276327</v>
      </c>
      <c r="G44" s="12">
        <v>43.798307657959469</v>
      </c>
      <c r="H44" s="12">
        <v>6.770766407051096</v>
      </c>
      <c r="I44" s="12">
        <v>0</v>
      </c>
      <c r="J44" s="12">
        <v>7.6962966013459746E-4</v>
      </c>
      <c r="K44" s="12">
        <v>1.5022801173798453E-5</v>
      </c>
      <c r="L44" s="12">
        <v>0.21147135169375564</v>
      </c>
      <c r="M44" s="12">
        <v>4.0095677605843606E-3</v>
      </c>
      <c r="N44" s="12">
        <v>94.78965120012414</v>
      </c>
      <c r="O44" s="12">
        <v>8116.8921325367855</v>
      </c>
      <c r="P44" s="12">
        <v>10.6558841234328</v>
      </c>
      <c r="Q44" s="12">
        <v>15550.224899305973</v>
      </c>
      <c r="R44" s="12">
        <v>3012.6043624593153</v>
      </c>
      <c r="S44" s="12">
        <v>6935.0447605990885</v>
      </c>
      <c r="T44" s="12">
        <v>0</v>
      </c>
      <c r="U44" s="12">
        <v>95593.4975123396</v>
      </c>
      <c r="V44" s="12">
        <v>60.465185207541587</v>
      </c>
      <c r="W44" s="12">
        <v>7110.0082932966425</v>
      </c>
      <c r="X44" s="12">
        <v>6.1827670408589421</v>
      </c>
      <c r="Y44" s="12">
        <v>0.35577013595026802</v>
      </c>
      <c r="Z44" s="12">
        <v>119.61328480312915</v>
      </c>
      <c r="AA44" s="12">
        <v>55.337405474124772</v>
      </c>
      <c r="AB44" s="12">
        <v>0</v>
      </c>
      <c r="AC44" s="12">
        <v>489.41806276068462</v>
      </c>
      <c r="AD44" s="12">
        <f t="shared" si="4"/>
        <v>143413.87028642173</v>
      </c>
      <c r="AE44" s="14">
        <v>2</v>
      </c>
    </row>
    <row r="45" spans="1:31" x14ac:dyDescent="0.2">
      <c r="A45" s="24" t="s">
        <v>69</v>
      </c>
      <c r="B45" s="22" t="s">
        <v>37</v>
      </c>
      <c r="C45" s="23">
        <v>302</v>
      </c>
      <c r="D45" s="13">
        <f t="shared" ref="D45:AC45" si="9">+D46+D47+D48+D49+D50+D51+D52</f>
        <v>57.709353947187068</v>
      </c>
      <c r="E45" s="13">
        <f t="shared" si="9"/>
        <v>115220.19522149359</v>
      </c>
      <c r="F45" s="13">
        <f t="shared" si="9"/>
        <v>2238.4940683531959</v>
      </c>
      <c r="G45" s="13">
        <f t="shared" si="9"/>
        <v>2315.2609175955531</v>
      </c>
      <c r="H45" s="13">
        <f t="shared" si="9"/>
        <v>357.91544657012452</v>
      </c>
      <c r="I45" s="13">
        <f t="shared" si="9"/>
        <v>0</v>
      </c>
      <c r="J45" s="13">
        <f t="shared" si="9"/>
        <v>1.4568972156933519E-2</v>
      </c>
      <c r="K45" s="13">
        <f t="shared" si="9"/>
        <v>2.8437933639660021E-4</v>
      </c>
      <c r="L45" s="13">
        <f t="shared" si="9"/>
        <v>11.178773380726263</v>
      </c>
      <c r="M45" s="13">
        <f t="shared" si="9"/>
        <v>0.21195329292238213</v>
      </c>
      <c r="N45" s="13">
        <f t="shared" si="9"/>
        <v>578.0641986553527</v>
      </c>
      <c r="O45" s="13">
        <f t="shared" si="9"/>
        <v>49499.968475046684</v>
      </c>
      <c r="P45" s="13">
        <f t="shared" si="9"/>
        <v>87.499724267994964</v>
      </c>
      <c r="Q45" s="13">
        <f t="shared" si="9"/>
        <v>127689.11291015908</v>
      </c>
      <c r="R45" s="13">
        <f t="shared" si="9"/>
        <v>77390.269952895716</v>
      </c>
      <c r="S45" s="13">
        <f t="shared" si="9"/>
        <v>52862.465376601715</v>
      </c>
      <c r="T45" s="13">
        <f t="shared" si="9"/>
        <v>0</v>
      </c>
      <c r="U45" s="13">
        <f t="shared" si="9"/>
        <v>728605.23493037862</v>
      </c>
      <c r="V45" s="13">
        <f t="shared" si="9"/>
        <v>425.98241170824178</v>
      </c>
      <c r="W45" s="13">
        <f t="shared" si="9"/>
        <v>54196.127091655078</v>
      </c>
      <c r="X45" s="13">
        <f t="shared" si="9"/>
        <v>7.2102265749876411</v>
      </c>
      <c r="Y45" s="13">
        <f t="shared" si="9"/>
        <v>15.709168509135672</v>
      </c>
      <c r="Z45" s="13">
        <f t="shared" si="9"/>
        <v>5281.5710399207192</v>
      </c>
      <c r="AA45" s="13">
        <f t="shared" si="9"/>
        <v>421.81006495107169</v>
      </c>
      <c r="AB45" s="13">
        <f t="shared" si="9"/>
        <v>0</v>
      </c>
      <c r="AC45" s="13">
        <f t="shared" si="9"/>
        <v>58.146494393262472</v>
      </c>
      <c r="AD45" s="13">
        <f t="shared" si="4"/>
        <v>1217320.1526537021</v>
      </c>
      <c r="AE45" s="14">
        <v>2</v>
      </c>
    </row>
    <row r="46" spans="1:31" x14ac:dyDescent="0.2">
      <c r="A46" s="25" t="s">
        <v>70</v>
      </c>
      <c r="B46" s="22" t="s">
        <v>37</v>
      </c>
      <c r="C46" s="26">
        <v>3021</v>
      </c>
      <c r="D46" s="12">
        <v>44.510335226315547</v>
      </c>
      <c r="E46" s="12">
        <v>88867.560687710298</v>
      </c>
      <c r="F46" s="12">
        <v>1726.5159730552871</v>
      </c>
      <c r="G46" s="12">
        <v>1812.0499688469954</v>
      </c>
      <c r="H46" s="12">
        <v>280.12422655188095</v>
      </c>
      <c r="I46" s="12">
        <v>0</v>
      </c>
      <c r="J46" s="12">
        <v>1.1236823673358362E-2</v>
      </c>
      <c r="K46" s="12">
        <v>2.1933739902951758E-4</v>
      </c>
      <c r="L46" s="12">
        <v>8.7491201541679526</v>
      </c>
      <c r="M46" s="12">
        <v>0.16588625278393471</v>
      </c>
      <c r="N46" s="12">
        <v>439.78769693673337</v>
      </c>
      <c r="O46" s="12">
        <v>37659.272421160349</v>
      </c>
      <c r="P46" s="12">
        <v>63.320721927445653</v>
      </c>
      <c r="Q46" s="12">
        <v>92404.483321369757</v>
      </c>
      <c r="R46" s="12">
        <v>26623.21183481743</v>
      </c>
      <c r="S46" s="12">
        <v>9973.3009622839436</v>
      </c>
      <c r="T46" s="12">
        <v>0</v>
      </c>
      <c r="U46" s="12">
        <v>137449.7926501917</v>
      </c>
      <c r="V46" s="12">
        <v>269.95900398067892</v>
      </c>
      <c r="W46" s="12">
        <v>10224.916348954694</v>
      </c>
      <c r="X46" s="12">
        <v>0</v>
      </c>
      <c r="Y46" s="12">
        <v>11.965563278698381</v>
      </c>
      <c r="Z46" s="12">
        <v>4022.9355520860295</v>
      </c>
      <c r="AA46" s="12">
        <v>79.580827279002222</v>
      </c>
      <c r="AB46" s="12">
        <v>0</v>
      </c>
      <c r="AC46" s="12">
        <v>0</v>
      </c>
      <c r="AD46" s="12">
        <f t="shared" si="4"/>
        <v>411962.21455822536</v>
      </c>
      <c r="AE46" s="14">
        <v>2</v>
      </c>
    </row>
    <row r="47" spans="1:31" x14ac:dyDescent="0.2">
      <c r="A47" s="25" t="s">
        <v>71</v>
      </c>
      <c r="B47" s="22" t="s">
        <v>37</v>
      </c>
      <c r="C47" s="26">
        <v>3022</v>
      </c>
      <c r="D47" s="12">
        <v>12.771815892612391</v>
      </c>
      <c r="E47" s="12">
        <v>25499.698399439498</v>
      </c>
      <c r="F47" s="12">
        <v>495.40728083485072</v>
      </c>
      <c r="G47" s="12">
        <v>488.75889920553857</v>
      </c>
      <c r="H47" s="12">
        <v>75.55708229029571</v>
      </c>
      <c r="I47" s="12">
        <v>0</v>
      </c>
      <c r="J47" s="12">
        <v>3.2242993103550536E-3</v>
      </c>
      <c r="K47" s="12">
        <v>6.293677332524879E-5</v>
      </c>
      <c r="L47" s="12">
        <v>2.3598744014156892</v>
      </c>
      <c r="M47" s="12">
        <v>4.4744010208282323E-2</v>
      </c>
      <c r="N47" s="12">
        <v>133.47333162247168</v>
      </c>
      <c r="O47" s="12">
        <v>11429.397847056274</v>
      </c>
      <c r="P47" s="12">
        <v>21.291618105464682</v>
      </c>
      <c r="Q47" s="12">
        <v>31071.044521029387</v>
      </c>
      <c r="R47" s="12">
        <v>39051.161866719602</v>
      </c>
      <c r="S47" s="12">
        <v>16292.849914503811</v>
      </c>
      <c r="T47" s="12">
        <v>0</v>
      </c>
      <c r="U47" s="12">
        <v>224548.93571436434</v>
      </c>
      <c r="V47" s="12">
        <v>150.48285306361217</v>
      </c>
      <c r="W47" s="12">
        <v>16703.900553275227</v>
      </c>
      <c r="X47" s="12">
        <v>7.2102265749876411</v>
      </c>
      <c r="Y47" s="12">
        <v>3.6117536094768568</v>
      </c>
      <c r="Z47" s="12">
        <v>1214.3057257326252</v>
      </c>
      <c r="AA47" s="12">
        <v>130.00695354849748</v>
      </c>
      <c r="AB47" s="12">
        <v>0</v>
      </c>
      <c r="AC47" s="12">
        <v>58.146494393262472</v>
      </c>
      <c r="AD47" s="12">
        <f t="shared" si="4"/>
        <v>367390.42075690959</v>
      </c>
      <c r="AE47" s="14">
        <v>2</v>
      </c>
    </row>
    <row r="48" spans="1:31" x14ac:dyDescent="0.2">
      <c r="A48" s="25" t="s">
        <v>72</v>
      </c>
      <c r="B48" s="22" t="s">
        <v>37</v>
      </c>
      <c r="C48" s="26">
        <v>3023</v>
      </c>
      <c r="D48" s="12">
        <v>6.9139850806941155E-2</v>
      </c>
      <c r="E48" s="12">
        <v>138.0418695182604</v>
      </c>
      <c r="F48" s="12">
        <v>2.6818727872053509</v>
      </c>
      <c r="G48" s="12">
        <v>2.1457277623035229</v>
      </c>
      <c r="H48" s="12">
        <v>0.33170737018286134</v>
      </c>
      <c r="I48" s="12">
        <v>0</v>
      </c>
      <c r="J48" s="12">
        <v>1.7454649765490266E-5</v>
      </c>
      <c r="K48" s="12">
        <v>3.4070637680386404E-7</v>
      </c>
      <c r="L48" s="12">
        <v>1.0360216513495396E-2</v>
      </c>
      <c r="M48" s="12">
        <v>1.9643318015643749E-4</v>
      </c>
      <c r="N48" s="12">
        <v>0.62349997037589033</v>
      </c>
      <c r="O48" s="12">
        <v>53.390659635366987</v>
      </c>
      <c r="P48" s="12">
        <v>0.1300593358192785</v>
      </c>
      <c r="Q48" s="12">
        <v>189.79672627977186</v>
      </c>
      <c r="R48" s="12">
        <v>946.13558196369627</v>
      </c>
      <c r="S48" s="12">
        <v>158.46802937319006</v>
      </c>
      <c r="T48" s="12">
        <v>0</v>
      </c>
      <c r="U48" s="12">
        <v>2183.3703826067303</v>
      </c>
      <c r="V48" s="12">
        <v>0.87746492283130173</v>
      </c>
      <c r="W48" s="12">
        <v>162.46600302669506</v>
      </c>
      <c r="X48" s="12">
        <v>0</v>
      </c>
      <c r="Y48" s="12">
        <v>1.7580863403282448E-2</v>
      </c>
      <c r="Z48" s="12">
        <v>5.9108525669948087</v>
      </c>
      <c r="AA48" s="12">
        <v>1.2644777213164227</v>
      </c>
      <c r="AB48" s="12">
        <v>0</v>
      </c>
      <c r="AC48" s="12">
        <v>0</v>
      </c>
      <c r="AD48" s="12">
        <f t="shared" si="4"/>
        <v>3845.7322100000006</v>
      </c>
      <c r="AE48" s="14">
        <v>2</v>
      </c>
    </row>
    <row r="49" spans="1:31" x14ac:dyDescent="0.2">
      <c r="A49" s="25" t="s">
        <v>73</v>
      </c>
      <c r="B49" s="22" t="s">
        <v>37</v>
      </c>
      <c r="C49" s="26">
        <v>3024</v>
      </c>
      <c r="D49" s="12">
        <v>0.10644382026591159</v>
      </c>
      <c r="E49" s="12">
        <v>212.52148763238267</v>
      </c>
      <c r="F49" s="12">
        <v>4.128860297000621</v>
      </c>
      <c r="G49" s="12">
        <v>3.3596747073422217</v>
      </c>
      <c r="H49" s="12">
        <v>0.51937104110820631</v>
      </c>
      <c r="I49" s="12">
        <v>0</v>
      </c>
      <c r="J49" s="12">
        <v>2.6872195712863145E-5</v>
      </c>
      <c r="K49" s="12">
        <v>5.245323487495809E-7</v>
      </c>
      <c r="L49" s="12">
        <v>1.6221516072296636E-2</v>
      </c>
      <c r="M49" s="12">
        <v>3.0756538580919372E-4</v>
      </c>
      <c r="N49" s="12">
        <v>1.0719789745573198</v>
      </c>
      <c r="O49" s="12">
        <v>91.794173674707721</v>
      </c>
      <c r="P49" s="12">
        <v>0.23068954318482879</v>
      </c>
      <c r="Q49" s="12">
        <v>336.64726801539211</v>
      </c>
      <c r="R49" s="12">
        <v>1084.8413477468764</v>
      </c>
      <c r="S49" s="12">
        <v>182.46443513185017</v>
      </c>
      <c r="T49" s="12">
        <v>0</v>
      </c>
      <c r="U49" s="12">
        <v>2513.9609482234628</v>
      </c>
      <c r="V49" s="12">
        <v>0.89656977548527328</v>
      </c>
      <c r="W49" s="12">
        <v>187.06781164409841</v>
      </c>
      <c r="X49" s="12">
        <v>0</v>
      </c>
      <c r="Y49" s="12">
        <v>3.40305682555435E-2</v>
      </c>
      <c r="Z49" s="12">
        <v>11.441398929930575</v>
      </c>
      <c r="AA49" s="12">
        <v>1.4559543276294706</v>
      </c>
      <c r="AB49" s="12">
        <v>0</v>
      </c>
      <c r="AC49" s="12">
        <v>0</v>
      </c>
      <c r="AD49" s="12">
        <f t="shared" si="4"/>
        <v>4632.5590005317172</v>
      </c>
      <c r="AE49" s="14">
        <v>2</v>
      </c>
    </row>
    <row r="50" spans="1:31" x14ac:dyDescent="0.2">
      <c r="A50" s="25" t="s">
        <v>74</v>
      </c>
      <c r="B50" s="22" t="s">
        <v>37</v>
      </c>
      <c r="C50" s="26">
        <v>3025</v>
      </c>
      <c r="D50" s="12">
        <v>3.9212873446692304E-4</v>
      </c>
      <c r="E50" s="12">
        <v>0.78290859708087879</v>
      </c>
      <c r="F50" s="12">
        <v>1.5210321829947257E-2</v>
      </c>
      <c r="G50" s="12">
        <v>5.8679732968316741E-3</v>
      </c>
      <c r="H50" s="12">
        <v>9.0712811978799158E-4</v>
      </c>
      <c r="I50" s="12">
        <v>0</v>
      </c>
      <c r="J50" s="12">
        <v>9.899456888064233E-8</v>
      </c>
      <c r="K50" s="12">
        <v>1.9323264195921183E-9</v>
      </c>
      <c r="L50" s="12">
        <v>2.83323331685476E-5</v>
      </c>
      <c r="M50" s="12">
        <v>5.371905402073326E-7</v>
      </c>
      <c r="N50" s="12">
        <v>0.10643380372989809</v>
      </c>
      <c r="O50" s="12">
        <v>9.1139875840163747</v>
      </c>
      <c r="P50" s="12">
        <v>0.35963722516973673</v>
      </c>
      <c r="Q50" s="12">
        <v>524.82174813197389</v>
      </c>
      <c r="R50" s="12">
        <v>3544.565785932647</v>
      </c>
      <c r="S50" s="12">
        <v>14828.791799109971</v>
      </c>
      <c r="T50" s="12">
        <v>0</v>
      </c>
      <c r="U50" s="12">
        <v>204405.00005457213</v>
      </c>
      <c r="V50" s="12">
        <v>1.9903435324858278</v>
      </c>
      <c r="W50" s="12">
        <v>15202.905865907236</v>
      </c>
      <c r="X50" s="12">
        <v>0</v>
      </c>
      <c r="Y50" s="12">
        <v>9.5419061743994664E-3</v>
      </c>
      <c r="Z50" s="12">
        <v>3.208079109154693</v>
      </c>
      <c r="AA50" s="12">
        <v>118.32466736780479</v>
      </c>
      <c r="AB50" s="12">
        <v>0</v>
      </c>
      <c r="AC50" s="12">
        <v>0</v>
      </c>
      <c r="AD50" s="12">
        <f t="shared" si="4"/>
        <v>238640.003259302</v>
      </c>
      <c r="AE50" s="14">
        <v>2</v>
      </c>
    </row>
    <row r="51" spans="1:31" x14ac:dyDescent="0.2">
      <c r="A51" s="25" t="s">
        <v>75</v>
      </c>
      <c r="B51" s="22" t="s">
        <v>37</v>
      </c>
      <c r="C51" s="26">
        <v>3026</v>
      </c>
      <c r="D51" s="12">
        <v>5.2320255034402226E-4</v>
      </c>
      <c r="E51" s="12">
        <v>1.0446053519536929</v>
      </c>
      <c r="F51" s="12">
        <v>2.0294557561052806E-2</v>
      </c>
      <c r="G51" s="12">
        <v>2.2158628676565442E-2</v>
      </c>
      <c r="H51" s="12">
        <v>3.425495337428711E-3</v>
      </c>
      <c r="I51" s="12">
        <v>0</v>
      </c>
      <c r="J51" s="12">
        <v>1.3208471187139697E-7</v>
      </c>
      <c r="K51" s="12">
        <v>2.5782301116038449E-9</v>
      </c>
      <c r="L51" s="12">
        <v>1.069884981517485E-4</v>
      </c>
      <c r="M51" s="12">
        <v>2.0285378114186293E-6</v>
      </c>
      <c r="N51" s="12">
        <v>5.4445553187518411E-3</v>
      </c>
      <c r="O51" s="12">
        <v>0.46622039085929523</v>
      </c>
      <c r="P51" s="12">
        <v>1.5284257499283624E-3</v>
      </c>
      <c r="Q51" s="12">
        <v>2.2304450647141376</v>
      </c>
      <c r="R51" s="12">
        <v>2955.2941507989035</v>
      </c>
      <c r="S51" s="12">
        <v>10792.108467966895</v>
      </c>
      <c r="T51" s="12">
        <v>0</v>
      </c>
      <c r="U51" s="12">
        <v>148761.61839907159</v>
      </c>
      <c r="V51" s="12">
        <v>8.1197843290359926E-3</v>
      </c>
      <c r="W51" s="12">
        <v>11064.381465185095</v>
      </c>
      <c r="X51" s="12">
        <v>0</v>
      </c>
      <c r="Y51" s="12">
        <v>1.8195499250565602E-4</v>
      </c>
      <c r="Z51" s="12">
        <v>6.1174989524619958E-2</v>
      </c>
      <c r="AA51" s="12">
        <v>86.114409182418811</v>
      </c>
      <c r="AB51" s="12">
        <v>0</v>
      </c>
      <c r="AC51" s="12">
        <v>0</v>
      </c>
      <c r="AD51" s="12">
        <f t="shared" si="4"/>
        <v>173663.38112375818</v>
      </c>
      <c r="AE51" s="14">
        <v>2</v>
      </c>
    </row>
    <row r="52" spans="1:31" x14ac:dyDescent="0.2">
      <c r="A52" s="25" t="s">
        <v>76</v>
      </c>
      <c r="B52" s="22" t="s">
        <v>37</v>
      </c>
      <c r="C52" s="26">
        <v>3027</v>
      </c>
      <c r="D52" s="12">
        <v>0.25070382590146295</v>
      </c>
      <c r="E52" s="12">
        <v>500.54526324410364</v>
      </c>
      <c r="F52" s="12">
        <v>9.7245764994607367</v>
      </c>
      <c r="G52" s="12">
        <v>8.9186204714002439</v>
      </c>
      <c r="H52" s="12">
        <v>1.3787266931995497</v>
      </c>
      <c r="I52" s="12">
        <v>0</v>
      </c>
      <c r="J52" s="12">
        <v>6.3291248460998521E-5</v>
      </c>
      <c r="K52" s="12">
        <v>1.2354147597492205E-6</v>
      </c>
      <c r="L52" s="12">
        <v>4.3061771725507764E-2</v>
      </c>
      <c r="M52" s="12">
        <v>8.164656358478151E-4</v>
      </c>
      <c r="N52" s="12">
        <v>2.9958127921659141</v>
      </c>
      <c r="O52" s="12">
        <v>256.53316554510889</v>
      </c>
      <c r="P52" s="12">
        <v>2.1654697051608562</v>
      </c>
      <c r="Q52" s="12">
        <v>3160.0888802680747</v>
      </c>
      <c r="R52" s="12">
        <v>3185.0593849165766</v>
      </c>
      <c r="S52" s="12">
        <v>634.48176823205938</v>
      </c>
      <c r="T52" s="12">
        <v>0</v>
      </c>
      <c r="U52" s="12">
        <v>8742.5567813486123</v>
      </c>
      <c r="V52" s="12">
        <v>1.7680566488193252</v>
      </c>
      <c r="W52" s="12">
        <v>650.48904366202805</v>
      </c>
      <c r="X52" s="12">
        <v>0</v>
      </c>
      <c r="Y52" s="12">
        <v>7.051632813470296E-2</v>
      </c>
      <c r="Z52" s="12">
        <v>23.708256506460099</v>
      </c>
      <c r="AA52" s="12">
        <v>5.0627755244025376</v>
      </c>
      <c r="AB52" s="12">
        <v>0</v>
      </c>
      <c r="AC52" s="12">
        <v>0</v>
      </c>
      <c r="AD52" s="12">
        <f t="shared" si="4"/>
        <v>17185.841744975693</v>
      </c>
      <c r="AE52" s="14">
        <v>2</v>
      </c>
    </row>
    <row r="53" spans="1:31" x14ac:dyDescent="0.2">
      <c r="A53" s="29" t="s">
        <v>77</v>
      </c>
      <c r="B53" s="22" t="s">
        <v>37</v>
      </c>
      <c r="C53" s="23">
        <v>31</v>
      </c>
      <c r="D53" s="13">
        <f t="shared" ref="D53:AC53" si="10">+D54+D55+D56+D57+D58+D59</f>
        <v>5.0016285212645908</v>
      </c>
      <c r="E53" s="13">
        <f t="shared" si="10"/>
        <v>9986.0520908428316</v>
      </c>
      <c r="F53" s="13">
        <f t="shared" si="10"/>
        <v>194.00868336185354</v>
      </c>
      <c r="G53" s="13">
        <f t="shared" si="10"/>
        <v>237.88937255766712</v>
      </c>
      <c r="H53" s="13">
        <f t="shared" si="10"/>
        <v>36.775242205396111</v>
      </c>
      <c r="I53" s="13">
        <f t="shared" si="10"/>
        <v>0</v>
      </c>
      <c r="J53" s="13">
        <f t="shared" si="10"/>
        <v>1.2626824194274357E-3</v>
      </c>
      <c r="K53" s="13">
        <f t="shared" si="10"/>
        <v>2.4646954132967958E-5</v>
      </c>
      <c r="L53" s="13">
        <f t="shared" si="10"/>
        <v>1.1486011642554186</v>
      </c>
      <c r="M53" s="13">
        <f t="shared" si="10"/>
        <v>2.1777863342158692E-2</v>
      </c>
      <c r="N53" s="13">
        <f t="shared" si="10"/>
        <v>55.177139844688341</v>
      </c>
      <c r="O53" s="13">
        <f t="shared" si="10"/>
        <v>4724.8500931359713</v>
      </c>
      <c r="P53" s="13">
        <f t="shared" si="10"/>
        <v>30.771387737706284</v>
      </c>
      <c r="Q53" s="13">
        <f t="shared" si="10"/>
        <v>44904.955256864123</v>
      </c>
      <c r="R53" s="13">
        <f t="shared" si="10"/>
        <v>104614.47218177654</v>
      </c>
      <c r="S53" s="13">
        <f t="shared" si="10"/>
        <v>85544.286579713968</v>
      </c>
      <c r="T53" s="13">
        <f t="shared" si="10"/>
        <v>0</v>
      </c>
      <c r="U53" s="13">
        <f t="shared" si="10"/>
        <v>1179078.341842229</v>
      </c>
      <c r="V53" s="13">
        <f t="shared" si="10"/>
        <v>2260.3877808189527</v>
      </c>
      <c r="W53" s="13">
        <f t="shared" si="10"/>
        <v>87702.474608594945</v>
      </c>
      <c r="X53" s="13">
        <f t="shared" si="10"/>
        <v>0</v>
      </c>
      <c r="Y53" s="13">
        <f t="shared" si="10"/>
        <v>12.545915384441763</v>
      </c>
      <c r="Z53" s="13">
        <f t="shared" si="10"/>
        <v>4218.0554193704575</v>
      </c>
      <c r="AA53" s="13">
        <f t="shared" si="10"/>
        <v>682.59096168363146</v>
      </c>
      <c r="AB53" s="13">
        <f t="shared" si="10"/>
        <v>0</v>
      </c>
      <c r="AC53" s="13">
        <f t="shared" si="10"/>
        <v>0</v>
      </c>
      <c r="AD53" s="13">
        <f t="shared" si="4"/>
        <v>1524289.8078510005</v>
      </c>
      <c r="AE53" s="14">
        <v>2</v>
      </c>
    </row>
    <row r="54" spans="1:31" x14ac:dyDescent="0.2">
      <c r="A54" s="25" t="s">
        <v>78</v>
      </c>
      <c r="B54" s="22" t="s">
        <v>37</v>
      </c>
      <c r="C54" s="26">
        <v>311</v>
      </c>
      <c r="D54" s="12">
        <v>5.2486982521001493E-3</v>
      </c>
      <c r="E54" s="12">
        <v>10.479341664769565</v>
      </c>
      <c r="F54" s="12">
        <v>0.20359229657386699</v>
      </c>
      <c r="G54" s="12">
        <v>0</v>
      </c>
      <c r="H54" s="12">
        <v>0</v>
      </c>
      <c r="I54" s="12">
        <v>0</v>
      </c>
      <c r="J54" s="12">
        <v>1.3250562251133986E-6</v>
      </c>
      <c r="K54" s="12">
        <v>2.5864460850561842E-8</v>
      </c>
      <c r="L54" s="12">
        <v>0</v>
      </c>
      <c r="M54" s="12">
        <v>0</v>
      </c>
      <c r="N54" s="12">
        <v>1.4627797912223433</v>
      </c>
      <c r="O54" s="12">
        <v>125.25867147605761</v>
      </c>
      <c r="P54" s="12">
        <v>4.963932397980094</v>
      </c>
      <c r="Q54" s="12">
        <v>7243.9099636788051</v>
      </c>
      <c r="R54" s="12">
        <v>14905.195706460452</v>
      </c>
      <c r="S54" s="12">
        <v>62356.310251957555</v>
      </c>
      <c r="T54" s="12">
        <v>0</v>
      </c>
      <c r="U54" s="12">
        <v>859540.12795697316</v>
      </c>
      <c r="V54" s="12">
        <v>27.429774172369683</v>
      </c>
      <c r="W54" s="12">
        <v>63929.491205258964</v>
      </c>
      <c r="X54" s="12">
        <v>0</v>
      </c>
      <c r="Y54" s="12">
        <v>0.13048039088918206</v>
      </c>
      <c r="Z54" s="12">
        <v>43.868741582157519</v>
      </c>
      <c r="AA54" s="12">
        <v>497.56512659981928</v>
      </c>
      <c r="AB54" s="12">
        <v>0</v>
      </c>
      <c r="AC54" s="12">
        <v>0</v>
      </c>
      <c r="AD54" s="12">
        <f t="shared" si="4"/>
        <v>1008686.40277475</v>
      </c>
      <c r="AE54" s="14">
        <v>2</v>
      </c>
    </row>
    <row r="55" spans="1:31" x14ac:dyDescent="0.2">
      <c r="A55" s="25" t="s">
        <v>79</v>
      </c>
      <c r="B55" s="22" t="s">
        <v>37</v>
      </c>
      <c r="C55" s="26">
        <v>312</v>
      </c>
      <c r="D55" s="12">
        <v>4.6656493646506723E-2</v>
      </c>
      <c r="E55" s="12">
        <v>93.15249502222008</v>
      </c>
      <c r="F55" s="12">
        <v>1.8097635328484662</v>
      </c>
      <c r="G55" s="12">
        <v>13.10759152832086</v>
      </c>
      <c r="H55" s="12">
        <v>2.0262983924031626</v>
      </c>
      <c r="I55" s="12">
        <v>0</v>
      </c>
      <c r="J55" s="12">
        <v>1.1778630505865067E-5</v>
      </c>
      <c r="K55" s="12">
        <v>2.2991320807244126E-7</v>
      </c>
      <c r="L55" s="12">
        <v>6.3287379037347311E-2</v>
      </c>
      <c r="M55" s="12">
        <v>1.199949934625226E-3</v>
      </c>
      <c r="N55" s="12">
        <v>3.1150006605829001</v>
      </c>
      <c r="O55" s="12">
        <v>266.73929099444899</v>
      </c>
      <c r="P55" s="12">
        <v>9.0797580319266888</v>
      </c>
      <c r="Q55" s="12">
        <v>13250.170308932991</v>
      </c>
      <c r="R55" s="12">
        <v>1529.1442011648237</v>
      </c>
      <c r="S55" s="12">
        <v>6397.2182657411613</v>
      </c>
      <c r="T55" s="12">
        <v>0</v>
      </c>
      <c r="U55" s="12">
        <v>88181.385083336034</v>
      </c>
      <c r="V55" s="12">
        <v>232.71018097533872</v>
      </c>
      <c r="W55" s="12">
        <v>6558.6130289834255</v>
      </c>
      <c r="X55" s="12">
        <v>0</v>
      </c>
      <c r="Y55" s="12">
        <v>1.2712514266204387</v>
      </c>
      <c r="Z55" s="12">
        <v>427.40675392155617</v>
      </c>
      <c r="AA55" s="12">
        <v>51.045879774136438</v>
      </c>
      <c r="AB55" s="12">
        <v>0</v>
      </c>
      <c r="AC55" s="12">
        <v>0</v>
      </c>
      <c r="AD55" s="12">
        <f t="shared" si="4"/>
        <v>117018.10630824999</v>
      </c>
      <c r="AE55" s="14">
        <v>2</v>
      </c>
    </row>
    <row r="56" spans="1:31" x14ac:dyDescent="0.2">
      <c r="A56" s="25" t="s">
        <v>80</v>
      </c>
      <c r="B56" s="22" t="s">
        <v>37</v>
      </c>
      <c r="C56" s="26">
        <v>313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f t="shared" si="4"/>
        <v>0</v>
      </c>
      <c r="AE56" s="14">
        <v>2</v>
      </c>
    </row>
    <row r="57" spans="1:31" x14ac:dyDescent="0.2">
      <c r="A57" s="25" t="s">
        <v>81</v>
      </c>
      <c r="B57" s="22" t="s">
        <v>37</v>
      </c>
      <c r="C57" s="26">
        <v>314</v>
      </c>
      <c r="D57" s="12">
        <v>4.8814381239554505</v>
      </c>
      <c r="E57" s="12">
        <v>9746.0847355613751</v>
      </c>
      <c r="F57" s="12">
        <v>189.34660567344724</v>
      </c>
      <c r="G57" s="12">
        <v>192.57807620863548</v>
      </c>
      <c r="H57" s="12">
        <v>29.770583359309239</v>
      </c>
      <c r="I57" s="12">
        <v>0</v>
      </c>
      <c r="J57" s="12">
        <v>1.2323398418007633E-3</v>
      </c>
      <c r="K57" s="12">
        <v>2.4054681596711591E-5</v>
      </c>
      <c r="L57" s="12">
        <v>0.92982464985772806</v>
      </c>
      <c r="M57" s="12">
        <v>1.7629787246384143E-2</v>
      </c>
      <c r="N57" s="12">
        <v>48.062903695674528</v>
      </c>
      <c r="O57" s="12">
        <v>4115.6539763043547</v>
      </c>
      <c r="P57" s="12">
        <v>7.4455043795368123</v>
      </c>
      <c r="Q57" s="12">
        <v>10865.289660569866</v>
      </c>
      <c r="R57" s="12">
        <v>86851.352779573848</v>
      </c>
      <c r="S57" s="12">
        <v>11231.771246136339</v>
      </c>
      <c r="T57" s="12">
        <v>0</v>
      </c>
      <c r="U57" s="12">
        <v>154729.90492324653</v>
      </c>
      <c r="V57" s="12">
        <v>31.469097211864462</v>
      </c>
      <c r="W57" s="12">
        <v>11515.136450473543</v>
      </c>
      <c r="X57" s="12">
        <v>0</v>
      </c>
      <c r="Y57" s="12">
        <v>1.3724609718279475</v>
      </c>
      <c r="Z57" s="12">
        <v>461.43436032355385</v>
      </c>
      <c r="AA57" s="12">
        <v>89.622648605136078</v>
      </c>
      <c r="AB57" s="12">
        <v>0</v>
      </c>
      <c r="AC57" s="12">
        <v>0</v>
      </c>
      <c r="AD57" s="12">
        <f t="shared" si="4"/>
        <v>290112.1261612504</v>
      </c>
      <c r="AE57" s="14">
        <v>2</v>
      </c>
    </row>
    <row r="58" spans="1:31" x14ac:dyDescent="0.2">
      <c r="A58" s="25" t="s">
        <v>82</v>
      </c>
      <c r="B58" s="22" t="s">
        <v>37</v>
      </c>
      <c r="C58" s="26">
        <v>315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f t="shared" si="4"/>
        <v>0</v>
      </c>
      <c r="AE58" s="14">
        <v>2</v>
      </c>
    </row>
    <row r="59" spans="1:31" x14ac:dyDescent="0.2">
      <c r="A59" s="25" t="s">
        <v>83</v>
      </c>
      <c r="B59" s="22" t="s">
        <v>37</v>
      </c>
      <c r="C59" s="26">
        <v>316</v>
      </c>
      <c r="D59" s="12">
        <v>6.8285205410533151E-2</v>
      </c>
      <c r="E59" s="12">
        <v>136.33551859446737</v>
      </c>
      <c r="F59" s="12">
        <v>2.6487218589839832</v>
      </c>
      <c r="G59" s="12">
        <v>32.203704820710769</v>
      </c>
      <c r="H59" s="12">
        <v>4.9783604536837123</v>
      </c>
      <c r="I59" s="12">
        <v>0</v>
      </c>
      <c r="J59" s="12">
        <v>1.7238890895693968E-5</v>
      </c>
      <c r="K59" s="12">
        <v>3.3649486733336574E-7</v>
      </c>
      <c r="L59" s="12">
        <v>0.15548913536034328</v>
      </c>
      <c r="M59" s="12">
        <v>2.9481261611493232E-3</v>
      </c>
      <c r="N59" s="12">
        <v>2.5364556972085683</v>
      </c>
      <c r="O59" s="12">
        <v>217.19815436110994</v>
      </c>
      <c r="P59" s="12">
        <v>9.2821929282626883</v>
      </c>
      <c r="Q59" s="12">
        <v>13545.585323682457</v>
      </c>
      <c r="R59" s="12">
        <v>1328.7794945774137</v>
      </c>
      <c r="S59" s="12">
        <v>5558.9868158789086</v>
      </c>
      <c r="T59" s="12">
        <v>0</v>
      </c>
      <c r="U59" s="12">
        <v>76626.92387867326</v>
      </c>
      <c r="V59" s="12">
        <v>1968.7787284593799</v>
      </c>
      <c r="W59" s="12">
        <v>5699.2339238790128</v>
      </c>
      <c r="X59" s="12">
        <v>0</v>
      </c>
      <c r="Y59" s="12">
        <v>9.7717225951041957</v>
      </c>
      <c r="Z59" s="12">
        <v>3285.3455635431901</v>
      </c>
      <c r="AA59" s="12">
        <v>44.357306704539702</v>
      </c>
      <c r="AB59" s="12">
        <v>0</v>
      </c>
      <c r="AC59" s="12">
        <v>0</v>
      </c>
      <c r="AD59" s="12">
        <f t="shared" si="4"/>
        <v>108473.17260675001</v>
      </c>
      <c r="AE59" s="14">
        <v>2</v>
      </c>
    </row>
    <row r="60" spans="1:31" x14ac:dyDescent="0.2">
      <c r="A60" s="29" t="s">
        <v>84</v>
      </c>
      <c r="B60" s="22" t="s">
        <v>37</v>
      </c>
      <c r="C60" s="23">
        <v>32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f t="shared" si="4"/>
        <v>0</v>
      </c>
      <c r="AE60" s="14">
        <v>2</v>
      </c>
    </row>
  </sheetData>
  <conditionalFormatting sqref="AE12:AE59 B13:C59">
    <cfRule type="containsText" dxfId="9" priority="10" operator="containsText" text="No aplica">
      <formula>NOT(ISERROR(SEARCH("No aplica",B12)))</formula>
    </cfRule>
  </conditionalFormatting>
  <conditionalFormatting sqref="AE8:AE10">
    <cfRule type="containsText" dxfId="8" priority="9" operator="containsText" text="No aplica">
      <formula>NOT(ISERROR(SEARCH("No aplica",AE8)))</formula>
    </cfRule>
  </conditionalFormatting>
  <conditionalFormatting sqref="B12">
    <cfRule type="containsText" dxfId="7" priority="8" operator="containsText" text="No aplica">
      <formula>NOT(ISERROR(SEARCH("No aplica",B12)))</formula>
    </cfRule>
  </conditionalFormatting>
  <conditionalFormatting sqref="C12">
    <cfRule type="containsText" dxfId="6" priority="7" operator="containsText" text="No aplica">
      <formula>NOT(ISERROR(SEARCH("No aplica",C12)))</formula>
    </cfRule>
  </conditionalFormatting>
  <conditionalFormatting sqref="A13:A15 A17:A59">
    <cfRule type="containsText" dxfId="5" priority="6" operator="containsText" text="No aplica">
      <formula>NOT(ISERROR(SEARCH("No aplica",A13)))</formula>
    </cfRule>
  </conditionalFormatting>
  <conditionalFormatting sqref="A12">
    <cfRule type="containsText" dxfId="4" priority="5" operator="containsText" text="No aplica">
      <formula>NOT(ISERROR(SEARCH("No aplica",A12)))</formula>
    </cfRule>
  </conditionalFormatting>
  <conditionalFormatting sqref="A16">
    <cfRule type="containsText" dxfId="3" priority="4" operator="containsText" text="No aplica">
      <formula>NOT(ISERROR(SEARCH("No aplica",A16)))</formula>
    </cfRule>
  </conditionalFormatting>
  <conditionalFormatting sqref="B60:C60">
    <cfRule type="containsText" dxfId="2" priority="3" operator="containsText" text="No aplica">
      <formula>NOT(ISERROR(SEARCH("No aplica",B60)))</formula>
    </cfRule>
  </conditionalFormatting>
  <conditionalFormatting sqref="A60">
    <cfRule type="containsText" dxfId="1" priority="2" operator="containsText" text="No aplica">
      <formula>NOT(ISERROR(SEARCH("No aplica",A60)))</formula>
    </cfRule>
  </conditionalFormatting>
  <conditionalFormatting sqref="AE60">
    <cfRule type="containsText" dxfId="0" priority="1" operator="containsText" text="No aplica">
      <formula>NOT(ISERROR(SEARCH("No aplica",AE60)))</formula>
    </cfRule>
  </conditionalFormatting>
  <pageMargins left="0.7" right="0.7" top="0.75" bottom="0.75" header="0.3" footer="0.3"/>
  <pageSetup paperSize="9" scale="15" orientation="portrait" r:id="rId1"/>
  <colBreaks count="1" manualBreakCount="1">
    <brk id="31" max="64" man="1"/>
  </colBreaks>
  <ignoredErrors>
    <ignoredError sqref="AD15:AD22 AD24:AD31 AD40:AD6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3</vt:lpstr>
      <vt:lpstr>'INFORME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2019-07-26T00:20:58Z</dcterms:created>
  <dcterms:modified xsi:type="dcterms:W3CDTF">2019-08-22T22:16:23Z</dcterms:modified>
</cp:coreProperties>
</file>