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65" yWindow="75" windowWidth="13365" windowHeight="11580" tabRatio="875" activeTab="2"/>
  </bookViews>
  <sheets>
    <sheet name="Portada" sheetId="1" r:id="rId1"/>
    <sheet name="Resumen" sheetId="2" r:id="rId2"/>
    <sheet name="Cargo Fija" sheetId="3" r:id="rId3"/>
    <sheet name="Cargo Móvil" sheetId="4" r:id="rId4"/>
    <sheet name="Cargo TCLocal" sheetId="5" r:id="rId5"/>
    <sheet name="Cargo TCLDN" sheetId="6" r:id="rId6"/>
    <sheet name="Cargo TUP" sheetId="7" r:id="rId7"/>
    <sheet name="Cargo Plataforma" sheetId="8" r:id="rId8"/>
  </sheets>
  <definedNames/>
  <calcPr fullCalcOnLoad="1"/>
</workbook>
</file>

<file path=xl/sharedStrings.xml><?xml version="1.0" encoding="utf-8"?>
<sst xmlns="http://schemas.openxmlformats.org/spreadsheetml/2006/main" count="171" uniqueCount="86">
  <si>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</si>
  <si>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</si>
  <si>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</si>
  <si>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</si>
  <si>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</si>
  <si>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</si>
  <si>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</si>
  <si>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FECHA</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</si>
  <si>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</si>
  <si>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</si>
  <si>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</si>
  <si>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</si>
  <si>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</si>
  <si>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</si>
  <si>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</si>
  <si>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</si>
  <si>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</si>
  <si>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</si>
  <si>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</si>
  <si>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</si>
  <si>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</si>
  <si>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</si>
  <si>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</si>
  <si>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</si>
  <si>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MONEDA</t>
  </si>
  <si>
    <t>TASACIÓN</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</si>
  <si>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</si>
  <si>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</si>
  <si>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</si>
  <si>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</si>
  <si>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</si>
  <si>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</si>
  <si>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VALOR</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</si>
  <si>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</si>
  <si>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</si>
  <si>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</si>
  <si>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d/ Cargo que concesionario cobra actualmente. Informar sobre la tasación y el tipo de moneda. </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</si>
  <si>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</si>
  <si>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</si>
  <si>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</si>
  <si>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t>a/ Tráfico correspondiente a las comunicaciones entrantes a (o salientes de) los teléfonos de áreas rurales y lugares de preferente interés social que utilicen la Originación y/o Terminación en Red de Servicios Móviles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Servicios Móviles utilizado.</t>
  </si>
  <si>
    <t>a/ Tráfico correspondiente a las comunicaciones entrantes a (o salientes de) los teléfonos de áreas rurales y lugares de preferente interés social que utilicen el Transporte Conmutado Local del concesionario que informa, incluyendo el tráfico derivado de las referidas comunicaciones que son operadas por el mismo concesionario, aún cuando el respectivo tráfico no esté sujeto a liquidación y pago explícito del cargo por el Transporte Conmutado Local utilizado.</t>
  </si>
  <si>
    <t>a/ Tráfico correspondiente a las comunicaciones entrantes a (o salientes de) los teléfonos de áreas rurales y lugares de preferente interés social que utilicen el Transporte Conmutado de Larga Distancia Nacional del concesionario que informa, incluyendo el tráfico derivado de las referidas comunicaciones que son operadas por el mismo concesionario, aún cuando el respectivo tráfico no esté sujeto a liquidación y pago explícito del cargo por el Transporte Conmutado de Larga Distancia Nacional utilizado.</t>
  </si>
  <si>
    <t>a/ Tráfico correspondiente a las comunicaciones entrantes a (o salientes de) los teléfonos de áreas rurales y lugares de preferente interés social que utilicen el Acceso a los Teléfonos Públicos Urbanos del concesionario que informa, incluyendo el tráfico derivado de las referidas comunicaciones que son operadas por el mismo concesionario, aún cuando el respectivo tráfico no esté sujeto a liquidación y pago explícito del cargo por el Acceso a los Teléfonos Públicos Urbanos utilizado.</t>
  </si>
  <si>
    <t>a/ Tráfico correspondiente a las comunicaciones entrantes a (o salientes de) los teléfonos de áreas rurales y lugares de preferente interés social que utilicen el Acceso a la Plataforma de Pago del concesionario que informa, incluyendo el tráfico derivado de las referidas comunicaciones que son operadas por el mismo concesionario, aún cuando el respectivo tráfico no esté sujeto a liquidación y pago explícito del cargo por el Acceso a la Plataforma de Pago utilizado.</t>
  </si>
  <si>
    <t>SI/NO</t>
  </si>
  <si>
    <t>Poblacional Rural c/</t>
  </si>
  <si>
    <t>Población Urbana c/</t>
  </si>
  <si>
    <t>c/ Ratio: Población urbana entre población rural. Fuente: INEI (Oficio Nº 114-2010-INEI/J).</t>
  </si>
  <si>
    <t>Enero / Año</t>
  </si>
  <si>
    <t>Febrero / Año</t>
  </si>
  <si>
    <t>Marzo / Año</t>
  </si>
  <si>
    <t>Abril / Año</t>
  </si>
  <si>
    <t>Mayo / Año</t>
  </si>
  <si>
    <t>Junio / Año</t>
  </si>
  <si>
    <t>Julio / Año</t>
  </si>
  <si>
    <t>Agosto / Año</t>
  </si>
  <si>
    <t>Setiembre / Año</t>
  </si>
  <si>
    <t>Octubre / Año</t>
  </si>
  <si>
    <t>Noviembre / Año</t>
  </si>
  <si>
    <t>Diciembre / Año</t>
  </si>
  <si>
    <t>b/ Tráfico correspondiente a todas las comunicaciones que utilizan la Originación y/o Terminación en Red de Servicios Móviles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Servicios Móviles utilizado.</t>
  </si>
  <si>
    <t>b/ Tráfico correspondiente a todas las comunicaciones que utilizan el Transporte Conmutado Local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Local utilizado.</t>
  </si>
  <si>
    <t>b/ Tráfico correspondiente a todas las comunicaciones que utilizan el Transporte Conmutado de Larga Distancia Nacional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de Larga Distancia Nacional utilizado.</t>
  </si>
  <si>
    <t>b/ Tráfico correspondiente a todas las comunicaciones que utilizan el Acceso a los Teléfonos Públicos Urbanos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los Teléfonos Públicos Urbanos utilizado.</t>
  </si>
  <si>
    <t>b/ Tráfico correspondiente a todas las comunicaciones que utilizan el Acceso a la Plataforma de Pago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la Plataforma de Pago utilizado.</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</si>
  <si>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</si>
  <si>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</si>
  <si>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</si>
  <si>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</si>
  <si>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</si>
  <si>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</si>
  <si>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</si>
  <si>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</si>
  <si>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</si>
  <si>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r>
      <t>Cargo Rural</t>
    </r>
    <r>
      <rPr>
        <b/>
        <sz val="11"/>
        <rFont val="Calibri"/>
        <family val="2"/>
      </rPr>
      <t xml:space="preserve"> e/</t>
    </r>
  </si>
  <si>
    <r>
      <t xml:space="preserve">Cargo Urbano </t>
    </r>
    <r>
      <rPr>
        <b/>
        <sz val="11"/>
        <rFont val="Calibri"/>
        <family val="2"/>
      </rPr>
      <t>f/</t>
    </r>
  </si>
  <si>
    <t>0-100,000</t>
  </si>
  <si>
    <t>100,001-200,000</t>
  </si>
  <si>
    <t>200,001-350,000</t>
  </si>
  <si>
    <t>350,001-1,000,000</t>
  </si>
  <si>
    <t>1,000,001 a más</t>
  </si>
  <si>
    <t>Cargo por Transporte Conmutado de Larga Distancia Nacional*</t>
  </si>
  <si>
    <t>* Corresponde al primer rango en función al tráfico cursado. Para otros rangos ver hoja correspondiente.</t>
  </si>
  <si>
    <t>AMERICA MÓVIL</t>
  </si>
  <si>
    <t>ANEXO Nº 03:
HOJA DE CÁLCULO DE ESTIMACIÓN DE CARGOS DIFERENCIADOS 2013
(Resolución Nº 038-2010-CD/OSIPTEL)</t>
  </si>
</sst>
</file>

<file path=xl/styles.xml><?xml version="1.0" encoding="utf-8"?>
<styleSheet xmlns="http://schemas.openxmlformats.org/spreadsheetml/2006/main">
  <numFmts count="43">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0.000"/>
    <numFmt numFmtId="193" formatCode="_ * #,##0.0000_ ;_ * \-#,##0.0000_ ;_ * &quot;-&quot;????_ ;_ @_ "/>
    <numFmt numFmtId="194" formatCode="_-* #,##0.000\ _€_-;\-* #,##0.000\ _€_-;_-* &quot;-&quot;???\ _€_-;_-@_-"/>
    <numFmt numFmtId="195" formatCode="0.0000000"/>
    <numFmt numFmtId="196" formatCode="0.000000"/>
    <numFmt numFmtId="197" formatCode="#,##0.0000"/>
    <numFmt numFmtId="198" formatCode="#,##0.0"/>
  </numFmts>
  <fonts count="81">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20"/>
      <name val="Arial"/>
      <family val="2"/>
    </font>
    <font>
      <b/>
      <sz val="11"/>
      <name val="Arial"/>
      <family val="2"/>
    </font>
    <font>
      <b/>
      <sz val="12"/>
      <name val="Arial"/>
      <family val="2"/>
    </font>
    <font>
      <sz val="11"/>
      <name val="Arial"/>
      <family val="2"/>
    </font>
    <font>
      <sz val="10"/>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sz val="16"/>
      <color indexed="8"/>
      <name val="Calibri"/>
      <family val="2"/>
    </font>
    <font>
      <b/>
      <sz val="20"/>
      <color indexed="8"/>
      <name val="Calibri"/>
      <family val="2"/>
    </font>
    <font>
      <sz val="9"/>
      <color indexed="10"/>
      <name val="Calibri"/>
      <family val="2"/>
    </font>
    <font>
      <b/>
      <sz val="14"/>
      <name val="Calibri"/>
      <family val="2"/>
    </font>
    <font>
      <b/>
      <sz val="20"/>
      <color indexed="10"/>
      <name val="Calibri"/>
      <family val="2"/>
    </font>
    <font>
      <b/>
      <sz val="12"/>
      <color indexed="10"/>
      <name val="Calibri"/>
      <family val="2"/>
    </font>
    <font>
      <b/>
      <sz val="11"/>
      <color indexed="10"/>
      <name val="Arial"/>
      <family val="2"/>
    </font>
    <font>
      <b/>
      <sz val="12"/>
      <color indexed="10"/>
      <name val="Arial"/>
      <family val="2"/>
    </font>
    <font>
      <b/>
      <sz val="9"/>
      <color indexed="10"/>
      <name val="Arial"/>
      <family val="2"/>
    </font>
    <font>
      <sz val="11"/>
      <color indexed="8"/>
      <name val="Arial"/>
      <family val="2"/>
    </font>
    <font>
      <b/>
      <u val="single"/>
      <sz val="16"/>
      <color indexed="10"/>
      <name val="Arial"/>
      <family val="2"/>
    </font>
    <font>
      <sz val="11"/>
      <color indexed="10"/>
      <name val="Arial"/>
      <family val="2"/>
    </font>
    <font>
      <b/>
      <sz val="14"/>
      <color indexed="8"/>
      <name val="Calibri"/>
      <family val="2"/>
    </font>
    <font>
      <sz val="11"/>
      <name val="Calibri"/>
      <family val="2"/>
    </font>
    <font>
      <b/>
      <sz val="10"/>
      <color indexed="12"/>
      <name val="Arial"/>
      <family val="2"/>
    </font>
    <font>
      <sz val="10"/>
      <color indexed="12"/>
      <name val="Arial"/>
      <family val="2"/>
    </font>
    <font>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sz val="9"/>
      <color rgb="FFFF0000"/>
      <name val="Calibri"/>
      <family val="2"/>
    </font>
    <font>
      <b/>
      <sz val="10"/>
      <color rgb="FFFF0000"/>
      <name val="Arial"/>
      <family val="2"/>
    </font>
    <font>
      <b/>
      <sz val="20"/>
      <color rgb="FFFF0000"/>
      <name val="Calibri"/>
      <family val="2"/>
    </font>
    <font>
      <b/>
      <sz val="12"/>
      <color rgb="FFFF0000"/>
      <name val="Calibri"/>
      <family val="2"/>
    </font>
    <font>
      <b/>
      <sz val="11"/>
      <color rgb="FFFF0000"/>
      <name val="Arial"/>
      <family val="2"/>
    </font>
    <font>
      <b/>
      <sz val="12"/>
      <color rgb="FFFF0000"/>
      <name val="Arial"/>
      <family val="2"/>
    </font>
    <font>
      <b/>
      <sz val="9"/>
      <color rgb="FFFF0000"/>
      <name val="Arial"/>
      <family val="2"/>
    </font>
    <font>
      <sz val="11"/>
      <color theme="1"/>
      <name val="Arial"/>
      <family val="2"/>
    </font>
    <font>
      <b/>
      <u val="single"/>
      <sz val="16"/>
      <color rgb="FFFF0000"/>
      <name val="Arial"/>
      <family val="2"/>
    </font>
    <font>
      <sz val="11"/>
      <color rgb="FFFF0000"/>
      <name val="Arial"/>
      <family val="2"/>
    </font>
    <font>
      <b/>
      <sz val="14"/>
      <color theme="1"/>
      <name val="Calibri"/>
      <family val="2"/>
    </font>
    <font>
      <b/>
      <sz val="10"/>
      <color rgb="FF0000CC"/>
      <name val="Arial"/>
      <family val="2"/>
    </font>
    <font>
      <sz val="10"/>
      <color rgb="FF0000CC"/>
      <name val="Arial"/>
      <family val="2"/>
    </font>
    <font>
      <sz val="9"/>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
      <patternFill patternType="solid">
        <fgColor rgb="FFFFFF9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style="thick">
        <color theme="5" tint="-0.24993999302387238"/>
      </left>
      <right>
        <color indexed="63"/>
      </right>
      <top style="thin">
        <color theme="0"/>
      </top>
      <bottom style="thin">
        <color theme="0"/>
      </bottom>
    </border>
    <border>
      <left style="thin"/>
      <right style="thin"/>
      <top style="thin"/>
      <bottom>
        <color indexed="63"/>
      </bottom>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color indexed="63"/>
      </right>
      <top style="thin">
        <color theme="0"/>
      </top>
      <bottom style="thin">
        <color theme="0"/>
      </bottom>
    </border>
    <border>
      <left>
        <color indexed="63"/>
      </left>
      <right style="thick">
        <color theme="5" tint="-0.24993999302387238"/>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Fill="0" applyBorder="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4"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17">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4" fillId="33" borderId="0" xfId="0" applyFont="1" applyFill="1" applyAlignment="1">
      <alignment/>
    </xf>
    <xf numFmtId="0" fontId="6" fillId="33" borderId="0" xfId="0" applyFont="1" applyFill="1" applyAlignment="1">
      <alignment horizontal="center" vertical="center" wrapText="1"/>
    </xf>
    <xf numFmtId="0" fontId="64" fillId="0" borderId="0" xfId="0" applyFont="1" applyFill="1" applyBorder="1" applyAlignment="1">
      <alignment/>
    </xf>
    <xf numFmtId="2" fontId="5" fillId="33" borderId="0" xfId="0" applyNumberFormat="1" applyFont="1" applyFill="1" applyAlignment="1">
      <alignment horizontal="left" vertical="center" wrapText="1"/>
    </xf>
    <xf numFmtId="0" fontId="58" fillId="33" borderId="0" xfId="0" applyFont="1" applyFill="1" applyAlignment="1">
      <alignment/>
    </xf>
    <xf numFmtId="2" fontId="0" fillId="0" borderId="0" xfId="0" applyNumberFormat="1" applyAlignment="1">
      <alignment/>
    </xf>
    <xf numFmtId="2" fontId="65" fillId="0" borderId="0" xfId="0" applyNumberFormat="1" applyFont="1" applyAlignment="1">
      <alignment/>
    </xf>
    <xf numFmtId="0" fontId="66" fillId="0" borderId="0" xfId="0" applyFont="1" applyAlignment="1">
      <alignment/>
    </xf>
    <xf numFmtId="0" fontId="66" fillId="0" borderId="10" xfId="0" applyFont="1" applyBorder="1" applyAlignment="1">
      <alignment/>
    </xf>
    <xf numFmtId="0" fontId="0" fillId="0" borderId="10" xfId="0" applyBorder="1" applyAlignment="1">
      <alignment/>
    </xf>
    <xf numFmtId="2" fontId="66" fillId="0" borderId="10" xfId="0" applyNumberFormat="1" applyFont="1" applyBorder="1" applyAlignment="1">
      <alignment/>
    </xf>
    <xf numFmtId="0" fontId="67" fillId="0" borderId="10" xfId="0" applyFont="1" applyBorder="1" applyAlignment="1">
      <alignment horizontal="left"/>
    </xf>
    <xf numFmtId="0" fontId="67" fillId="0" borderId="10" xfId="0" applyFont="1"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63" fillId="0" borderId="15" xfId="0" applyFont="1" applyBorder="1" applyAlignment="1">
      <alignment horizontal="center" vertical="center" wrapText="1"/>
    </xf>
    <xf numFmtId="0" fontId="63" fillId="0" borderId="15" xfId="0" applyFont="1" applyBorder="1" applyAlignment="1">
      <alignment horizontal="center"/>
    </xf>
    <xf numFmtId="0" fontId="67" fillId="0" borderId="11" xfId="0" applyFont="1" applyBorder="1" applyAlignment="1">
      <alignment horizontal="left" vertical="center" wrapText="1"/>
    </xf>
    <xf numFmtId="2" fontId="5" fillId="34" borderId="15" xfId="0" applyNumberFormat="1" applyFont="1" applyFill="1" applyBorder="1" applyAlignment="1">
      <alignment horizontal="center" vertical="center" wrapText="1"/>
    </xf>
    <xf numFmtId="0" fontId="65" fillId="34" borderId="10" xfId="0" applyFont="1" applyFill="1" applyBorder="1" applyAlignment="1">
      <alignment/>
    </xf>
    <xf numFmtId="0" fontId="0" fillId="34" borderId="10" xfId="0" applyFill="1" applyBorder="1" applyAlignment="1">
      <alignment/>
    </xf>
    <xf numFmtId="0" fontId="63" fillId="34" borderId="10" xfId="0" applyFont="1" applyFill="1" applyBorder="1" applyAlignment="1">
      <alignment/>
    </xf>
    <xf numFmtId="0" fontId="63" fillId="34" borderId="15" xfId="0" applyFont="1" applyFill="1" applyBorder="1" applyAlignment="1">
      <alignment horizontal="center" vertical="center" wrapText="1"/>
    </xf>
    <xf numFmtId="0" fontId="0" fillId="34" borderId="14"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4" borderId="20" xfId="0" applyFill="1" applyBorder="1" applyAlignment="1">
      <alignment/>
    </xf>
    <xf numFmtId="0" fontId="0" fillId="0" borderId="21" xfId="0" applyBorder="1" applyAlignment="1">
      <alignment/>
    </xf>
    <xf numFmtId="0" fontId="0" fillId="0" borderId="22" xfId="0"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24" xfId="0" applyBorder="1" applyAlignment="1">
      <alignment/>
    </xf>
    <xf numFmtId="0" fontId="0" fillId="34" borderId="13" xfId="0" applyFill="1" applyBorder="1" applyAlignment="1">
      <alignment/>
    </xf>
    <xf numFmtId="0" fontId="33" fillId="0" borderId="0" xfId="0" applyFont="1" applyAlignment="1">
      <alignment/>
    </xf>
    <xf numFmtId="0" fontId="63" fillId="34" borderId="25"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0" fillId="0" borderId="0" xfId="0" applyAlignment="1">
      <alignment vertical="center"/>
    </xf>
    <xf numFmtId="43" fontId="0" fillId="0" borderId="15" xfId="49" applyFont="1" applyBorder="1" applyAlignment="1">
      <alignment horizontal="center" vertical="center"/>
    </xf>
    <xf numFmtId="0" fontId="63" fillId="35" borderId="15" xfId="0" applyFont="1" applyFill="1" applyBorder="1" applyAlignment="1">
      <alignment horizontal="center" vertical="center" wrapText="1"/>
    </xf>
    <xf numFmtId="2" fontId="63" fillId="35" borderId="15" xfId="0" applyNumberFormat="1" applyFont="1" applyFill="1" applyBorder="1" applyAlignment="1">
      <alignment vertical="center"/>
    </xf>
    <xf numFmtId="2" fontId="68" fillId="36" borderId="15" xfId="0" applyNumberFormat="1" applyFont="1" applyFill="1" applyBorder="1" applyAlignment="1">
      <alignment horizontal="center" vertical="center" wrapText="1"/>
    </xf>
    <xf numFmtId="2" fontId="69" fillId="0" borderId="10" xfId="0" applyNumberFormat="1" applyFont="1" applyBorder="1" applyAlignment="1">
      <alignment/>
    </xf>
    <xf numFmtId="177" fontId="0" fillId="34" borderId="12" xfId="0" applyNumberFormat="1" applyFill="1" applyBorder="1" applyAlignment="1">
      <alignment/>
    </xf>
    <xf numFmtId="177" fontId="70" fillId="34" borderId="12" xfId="0" applyNumberFormat="1" applyFont="1" applyFill="1" applyBorder="1" applyAlignment="1">
      <alignment/>
    </xf>
    <xf numFmtId="184" fontId="68" fillId="36" borderId="15" xfId="0" applyNumberFormat="1" applyFont="1" applyFill="1" applyBorder="1" applyAlignment="1">
      <alignment horizontal="center" vertical="center" wrapText="1"/>
    </xf>
    <xf numFmtId="179" fontId="0" fillId="15" borderId="15" xfId="49" applyNumberFormat="1" applyFont="1" applyFill="1" applyBorder="1" applyAlignment="1">
      <alignment horizontal="center" vertical="center"/>
    </xf>
    <xf numFmtId="179" fontId="0" fillId="34" borderId="14" xfId="0" applyNumberFormat="1" applyFill="1" applyBorder="1" applyAlignment="1">
      <alignment/>
    </xf>
    <xf numFmtId="179" fontId="63" fillId="34" borderId="10" xfId="0" applyNumberFormat="1" applyFont="1" applyFill="1" applyBorder="1" applyAlignment="1">
      <alignment/>
    </xf>
    <xf numFmtId="179" fontId="0" fillId="34" borderId="10" xfId="0" applyNumberFormat="1" applyFill="1" applyBorder="1" applyAlignment="1">
      <alignment/>
    </xf>
    <xf numFmtId="184" fontId="5" fillId="34" borderId="15" xfId="49" applyNumberFormat="1" applyFont="1" applyFill="1" applyBorder="1" applyAlignment="1">
      <alignment horizontal="center" vertical="center" wrapText="1"/>
    </xf>
    <xf numFmtId="0" fontId="0" fillId="34" borderId="14" xfId="0" applyFill="1" applyBorder="1" applyAlignment="1">
      <alignment/>
    </xf>
    <xf numFmtId="0" fontId="63" fillId="34" borderId="10" xfId="0" applyFont="1" applyFill="1" applyBorder="1" applyAlignment="1">
      <alignment/>
    </xf>
    <xf numFmtId="0" fontId="0" fillId="34" borderId="10" xfId="0" applyFill="1" applyBorder="1" applyAlignment="1">
      <alignment/>
    </xf>
    <xf numFmtId="179" fontId="0" fillId="15" borderId="15" xfId="49" applyNumberFormat="1" applyFont="1" applyFill="1" applyBorder="1" applyAlignment="1">
      <alignment horizontal="center"/>
    </xf>
    <xf numFmtId="2" fontId="8" fillId="33" borderId="0" xfId="0" applyNumberFormat="1" applyFont="1" applyFill="1" applyAlignment="1">
      <alignment horizontal="left" vertical="center" wrapText="1"/>
    </xf>
    <xf numFmtId="2" fontId="8" fillId="33" borderId="0" xfId="0" applyNumberFormat="1" applyFont="1" applyFill="1" applyAlignment="1">
      <alignment horizontal="center" vertical="center" wrapText="1"/>
    </xf>
    <xf numFmtId="2" fontId="71" fillId="36" borderId="0" xfId="0" applyNumberFormat="1" applyFont="1" applyFill="1" applyAlignment="1">
      <alignment horizontal="center" vertical="center" wrapText="1"/>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72" fillId="36"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0" fontId="0" fillId="33" borderId="0" xfId="0" applyFont="1" applyFill="1" applyAlignment="1">
      <alignment horizontal="center"/>
    </xf>
    <xf numFmtId="188" fontId="71" fillId="36" borderId="0" xfId="0" applyNumberFormat="1" applyFont="1" applyFill="1" applyAlignment="1">
      <alignment horizontal="center" vertical="center" wrapText="1"/>
    </xf>
    <xf numFmtId="1" fontId="0" fillId="0" borderId="10" xfId="0" applyNumberFormat="1" applyBorder="1" applyAlignment="1">
      <alignment/>
    </xf>
    <xf numFmtId="190" fontId="5" fillId="34" borderId="15" xfId="49"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76" fillId="33" borderId="0" xfId="0" applyFont="1" applyFill="1" applyAlignment="1">
      <alignment/>
    </xf>
    <xf numFmtId="179" fontId="0" fillId="0" borderId="15" xfId="49" applyNumberFormat="1" applyFont="1" applyBorder="1" applyAlignment="1">
      <alignment horizontal="center" vertical="center"/>
    </xf>
    <xf numFmtId="17" fontId="63" fillId="0" borderId="25" xfId="0" applyNumberFormat="1" applyFont="1" applyBorder="1" applyAlignment="1">
      <alignment horizontal="center" vertical="center" wrapText="1"/>
    </xf>
    <xf numFmtId="185" fontId="68" fillId="36" borderId="15" xfId="0" applyNumberFormat="1" applyFont="1" applyFill="1" applyBorder="1" applyAlignment="1">
      <alignment horizontal="center" vertical="center" wrapText="1"/>
    </xf>
    <xf numFmtId="192" fontId="11" fillId="36" borderId="15" xfId="0" applyNumberFormat="1" applyFont="1" applyFill="1" applyBorder="1" applyAlignment="1">
      <alignment horizontal="center" vertical="center" wrapText="1"/>
    </xf>
    <xf numFmtId="192" fontId="5" fillId="34" borderId="15" xfId="0" applyNumberFormat="1" applyFont="1" applyFill="1" applyBorder="1" applyAlignment="1">
      <alignment horizontal="center" vertical="center" wrapText="1"/>
    </xf>
    <xf numFmtId="2" fontId="77" fillId="0" borderId="10" xfId="0" applyNumberFormat="1" applyFont="1" applyBorder="1" applyAlignment="1">
      <alignment/>
    </xf>
    <xf numFmtId="185" fontId="0" fillId="0" borderId="24" xfId="0" applyNumberFormat="1" applyBorder="1" applyAlignment="1">
      <alignment/>
    </xf>
    <xf numFmtId="185" fontId="0" fillId="0" borderId="19" xfId="0" applyNumberFormat="1" applyBorder="1" applyAlignment="1">
      <alignment/>
    </xf>
    <xf numFmtId="2" fontId="10" fillId="34" borderId="0" xfId="0" applyNumberFormat="1" applyFont="1" applyFill="1" applyAlignment="1">
      <alignment horizontal="left" vertical="center" wrapText="1"/>
    </xf>
    <xf numFmtId="180" fontId="0" fillId="0" borderId="15" xfId="49" applyNumberFormat="1" applyFont="1" applyBorder="1" applyAlignment="1">
      <alignment horizontal="center" vertical="center"/>
    </xf>
    <xf numFmtId="2" fontId="66" fillId="34" borderId="10" xfId="0" applyNumberFormat="1" applyFont="1" applyFill="1" applyBorder="1" applyAlignment="1">
      <alignment/>
    </xf>
    <xf numFmtId="0" fontId="12" fillId="34" borderId="15" xfId="0" applyFont="1" applyFill="1" applyBorder="1" applyAlignment="1">
      <alignment horizontal="center" vertical="center" wrapText="1"/>
    </xf>
    <xf numFmtId="0" fontId="43" fillId="34" borderId="27" xfId="0" applyFont="1" applyFill="1" applyBorder="1" applyAlignment="1">
      <alignment/>
    </xf>
    <xf numFmtId="0" fontId="43" fillId="34" borderId="26" xfId="0" applyFont="1" applyFill="1" applyBorder="1" applyAlignment="1">
      <alignment/>
    </xf>
    <xf numFmtId="185" fontId="5" fillId="34" borderId="15" xfId="49" applyNumberFormat="1" applyFont="1" applyFill="1" applyBorder="1" applyAlignment="1">
      <alignment horizontal="center" vertical="center" wrapText="1"/>
    </xf>
    <xf numFmtId="185" fontId="68" fillId="36" borderId="15" xfId="0" applyNumberFormat="1" applyFont="1" applyFill="1" applyBorder="1" applyAlignment="1">
      <alignment horizontal="left" vertical="center" wrapText="1"/>
    </xf>
    <xf numFmtId="0" fontId="64" fillId="0" borderId="0" xfId="0" applyFont="1" applyAlignment="1">
      <alignment/>
    </xf>
    <xf numFmtId="0" fontId="67" fillId="0" borderId="11" xfId="0" applyFont="1" applyBorder="1" applyAlignment="1">
      <alignment horizontal="left" vertical="center" wrapText="1"/>
    </xf>
    <xf numFmtId="3" fontId="78" fillId="34" borderId="15" xfId="0" applyNumberFormat="1" applyFont="1" applyFill="1" applyBorder="1" applyAlignment="1">
      <alignment horizontal="center" vertical="center" wrapText="1"/>
    </xf>
    <xf numFmtId="3" fontId="5" fillId="34" borderId="15" xfId="0" applyNumberFormat="1" applyFont="1" applyFill="1" applyBorder="1" applyAlignment="1">
      <alignment horizontal="center" vertical="center" wrapText="1"/>
    </xf>
    <xf numFmtId="192" fontId="79" fillId="34" borderId="15" xfId="0" applyNumberFormat="1" applyFont="1" applyFill="1" applyBorder="1" applyAlignment="1">
      <alignment horizontal="center" vertical="center" wrapText="1"/>
    </xf>
    <xf numFmtId="0" fontId="67" fillId="0" borderId="11" xfId="0" applyFont="1" applyBorder="1" applyAlignment="1">
      <alignment horizontal="left" vertical="center" wrapText="1"/>
    </xf>
    <xf numFmtId="3" fontId="11" fillId="37" borderId="15" xfId="15" applyNumberFormat="1" applyFont="1" applyFill="1" applyBorder="1" applyAlignment="1">
      <alignment horizontal="center"/>
      <protection/>
    </xf>
    <xf numFmtId="4" fontId="78" fillId="34" borderId="15" xfId="0" applyNumberFormat="1" applyFont="1" applyFill="1" applyBorder="1" applyAlignment="1">
      <alignment horizontal="center" vertical="center" wrapText="1"/>
    </xf>
    <xf numFmtId="2" fontId="7" fillId="33" borderId="0" xfId="0" applyNumberFormat="1" applyFont="1" applyFill="1" applyAlignment="1">
      <alignment horizontal="center" vertical="center" wrapText="1"/>
    </xf>
    <xf numFmtId="0" fontId="80" fillId="33" borderId="0" xfId="0" applyFont="1" applyFill="1" applyAlignment="1">
      <alignment horizontal="left" vertical="center" wrapText="1"/>
    </xf>
    <xf numFmtId="0" fontId="67" fillId="0" borderId="11" xfId="0" applyFont="1" applyBorder="1" applyAlignment="1">
      <alignment horizontal="justify" vertical="center" wrapText="1"/>
    </xf>
    <xf numFmtId="0" fontId="67" fillId="0" borderId="28" xfId="0" applyFont="1" applyBorder="1" applyAlignment="1">
      <alignment horizontal="justify" vertical="center" wrapText="1"/>
    </xf>
    <xf numFmtId="0" fontId="67" fillId="0" borderId="12" xfId="0" applyFont="1" applyBorder="1" applyAlignment="1">
      <alignment horizontal="justify" vertical="center" wrapText="1"/>
    </xf>
    <xf numFmtId="0" fontId="67" fillId="0" borderId="11" xfId="0" applyFont="1" applyBorder="1" applyAlignment="1">
      <alignment horizontal="left" vertical="center" wrapText="1"/>
    </xf>
    <xf numFmtId="0" fontId="67" fillId="0" borderId="28" xfId="0" applyFont="1" applyBorder="1" applyAlignment="1">
      <alignment horizontal="left" vertical="center" wrapText="1"/>
    </xf>
    <xf numFmtId="0" fontId="67" fillId="0" borderId="12" xfId="0" applyFont="1" applyBorder="1" applyAlignment="1">
      <alignment horizontal="left" vertical="center" wrapText="1"/>
    </xf>
    <xf numFmtId="0" fontId="65" fillId="34" borderId="24" xfId="0" applyFont="1" applyFill="1" applyBorder="1" applyAlignment="1">
      <alignment horizontal="center"/>
    </xf>
    <xf numFmtId="0" fontId="0" fillId="0" borderId="28" xfId="0" applyBorder="1" applyAlignment="1">
      <alignment horizontal="center"/>
    </xf>
    <xf numFmtId="0" fontId="0" fillId="0" borderId="29" xfId="0" applyBorder="1" applyAlignment="1">
      <alignment horizontal="center"/>
    </xf>
  </cellXfs>
  <cellStyles count="50">
    <cellStyle name="Normal" xfId="0"/>
    <cellStyle name="(4) STM-1 (LECT)&#13;&#10;PL-4579-M-039-99&#13;&#10;FALTA APE"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733425</xdr:colOff>
      <xdr:row>0</xdr:row>
      <xdr:rowOff>447675</xdr:rowOff>
    </xdr:to>
    <xdr:pic>
      <xdr:nvPicPr>
        <xdr:cNvPr id="1" name="Picture 1"/>
        <xdr:cNvPicPr preferRelativeResize="1">
          <a:picLocks noChangeAspect="1"/>
        </xdr:cNvPicPr>
      </xdr:nvPicPr>
      <xdr:blipFill>
        <a:blip r:embed="rId1"/>
        <a:stretch>
          <a:fillRect/>
        </a:stretch>
      </xdr:blipFill>
      <xdr:spPr>
        <a:xfrm>
          <a:off x="57150" y="95250"/>
          <a:ext cx="18764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E19"/>
  <sheetViews>
    <sheetView zoomScalePageLayoutView="0" workbookViewId="0" topLeftCell="B1">
      <selection activeCell="B15" sqref="B15"/>
    </sheetView>
  </sheetViews>
  <sheetFormatPr defaultColWidth="11.421875" defaultRowHeight="84" customHeight="1"/>
  <cols>
    <col min="1" max="1" width="18.00390625" style="1" customWidth="1"/>
    <col min="2" max="2" width="74.57421875" style="1" customWidth="1"/>
    <col min="3" max="3" width="4.421875" style="1" customWidth="1"/>
    <col min="4" max="4" width="34.00390625" style="1" customWidth="1"/>
    <col min="5" max="16384" width="11.421875" style="1" customWidth="1"/>
  </cols>
  <sheetData>
    <row r="1" ht="45" customHeight="1"/>
    <row r="2" spans="2:5" ht="125.25" customHeight="1">
      <c r="B2" s="106" t="s">
        <v>85</v>
      </c>
      <c r="C2" s="106"/>
      <c r="D2" s="106"/>
      <c r="E2" s="2"/>
    </row>
    <row r="3" spans="2:5" ht="34.5" customHeight="1">
      <c r="B3" s="69" t="s">
        <v>29</v>
      </c>
      <c r="C3" s="70" t="s">
        <v>5</v>
      </c>
      <c r="D3" s="71" t="s">
        <v>84</v>
      </c>
      <c r="E3" s="2"/>
    </row>
    <row r="4" spans="2:5" ht="15" customHeight="1">
      <c r="B4" s="7"/>
      <c r="C4" s="3"/>
      <c r="D4" s="3" t="s">
        <v>45</v>
      </c>
      <c r="E4" s="2"/>
    </row>
    <row r="5" spans="2:5" ht="15" customHeight="1">
      <c r="B5" s="66" t="s">
        <v>6</v>
      </c>
      <c r="C5" s="67"/>
      <c r="D5" s="67"/>
      <c r="E5" s="2"/>
    </row>
    <row r="6" spans="2:5" s="4" customFormat="1" ht="15">
      <c r="B6" s="90" t="s">
        <v>0</v>
      </c>
      <c r="C6" s="67" t="s">
        <v>5</v>
      </c>
      <c r="D6" s="68" t="s">
        <v>67</v>
      </c>
      <c r="E6" s="3"/>
    </row>
    <row r="7" spans="2:5" s="4" customFormat="1" ht="15">
      <c r="B7" s="90" t="s">
        <v>1</v>
      </c>
      <c r="C7" s="67" t="s">
        <v>5</v>
      </c>
      <c r="D7" s="68" t="s">
        <v>67</v>
      </c>
      <c r="E7" s="3"/>
    </row>
    <row r="8" spans="2:5" s="4" customFormat="1" ht="15">
      <c r="B8" s="90" t="s">
        <v>2</v>
      </c>
      <c r="C8" s="67" t="s">
        <v>5</v>
      </c>
      <c r="D8" s="68" t="s">
        <v>67</v>
      </c>
      <c r="E8" s="5"/>
    </row>
    <row r="9" spans="2:5" s="4" customFormat="1" ht="15">
      <c r="B9" s="90" t="s">
        <v>3</v>
      </c>
      <c r="C9" s="67" t="s">
        <v>5</v>
      </c>
      <c r="D9" s="68" t="s">
        <v>67</v>
      </c>
      <c r="E9" s="6"/>
    </row>
    <row r="10" spans="2:4" s="4" customFormat="1" ht="15">
      <c r="B10" s="72" t="s">
        <v>4</v>
      </c>
      <c r="C10" s="67" t="s">
        <v>5</v>
      </c>
      <c r="D10" s="68" t="s">
        <v>68</v>
      </c>
    </row>
    <row r="11" spans="2:5" s="4" customFormat="1" ht="15">
      <c r="B11" s="72" t="s">
        <v>31</v>
      </c>
      <c r="C11" s="67" t="s">
        <v>5</v>
      </c>
      <c r="D11" s="68" t="s">
        <v>67</v>
      </c>
      <c r="E11" s="6"/>
    </row>
    <row r="12" spans="2:4" s="4" customFormat="1" ht="15">
      <c r="B12" s="66"/>
      <c r="C12" s="67"/>
      <c r="D12" s="67"/>
    </row>
    <row r="13" spans="2:4" ht="13.5" customHeight="1">
      <c r="B13" s="67"/>
      <c r="C13" s="67"/>
      <c r="D13" s="67"/>
    </row>
    <row r="14" spans="2:4" ht="15">
      <c r="B14" s="66" t="s">
        <v>7</v>
      </c>
      <c r="C14" s="73" t="s">
        <v>5</v>
      </c>
      <c r="D14" s="74">
        <v>41333</v>
      </c>
    </row>
    <row r="15" ht="15"/>
    <row r="16" spans="2:4" ht="15" customHeight="1">
      <c r="B16" s="78" t="s">
        <v>27</v>
      </c>
      <c r="C16" s="79"/>
      <c r="D16" s="79"/>
    </row>
    <row r="17" spans="2:4" ht="28.5" customHeight="1">
      <c r="B17" s="107" t="s">
        <v>30</v>
      </c>
      <c r="C17" s="107"/>
      <c r="D17" s="107"/>
    </row>
    <row r="18" spans="2:4" ht="20.25">
      <c r="B18" s="80" t="s">
        <v>28</v>
      </c>
      <c r="C18" s="81"/>
      <c r="D18" s="81"/>
    </row>
    <row r="19" spans="2:4" ht="84" customHeight="1">
      <c r="B19" s="8"/>
      <c r="C19" s="8"/>
      <c r="D19" s="8"/>
    </row>
  </sheetData>
  <sheetProtection/>
  <mergeCells count="2">
    <mergeCell ref="B2:D2"/>
    <mergeCell ref="B17:D1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4"/>
  <sheetViews>
    <sheetView zoomScalePageLayoutView="0" workbookViewId="0" topLeftCell="A1">
      <selection activeCell="B23" sqref="B23"/>
    </sheetView>
  </sheetViews>
  <sheetFormatPr defaultColWidth="11.421875" defaultRowHeight="15"/>
  <cols>
    <col min="2" max="2" width="68.8515625" style="0" customWidth="1"/>
    <col min="3" max="3" width="11.28125" style="0" customWidth="1"/>
    <col min="4" max="4" width="10.7109375" style="0" customWidth="1"/>
    <col min="6" max="6" width="10.421875" style="0" customWidth="1"/>
  </cols>
  <sheetData>
    <row r="1" ht="26.25">
      <c r="A1" s="11" t="s">
        <v>26</v>
      </c>
    </row>
    <row r="3" ht="18.75">
      <c r="B3" s="44" t="s">
        <v>21</v>
      </c>
    </row>
    <row r="4" ht="21">
      <c r="B4" s="10" t="str">
        <f>+Portada!D3</f>
        <v>AMERICA MÓVIL</v>
      </c>
    </row>
    <row r="6" spans="2:7" ht="34.5" customHeight="1">
      <c r="B6" s="48"/>
      <c r="C6" s="50" t="s">
        <v>23</v>
      </c>
      <c r="D6" s="50" t="s">
        <v>22</v>
      </c>
      <c r="E6" s="50" t="s">
        <v>15</v>
      </c>
      <c r="F6" s="50" t="s">
        <v>16</v>
      </c>
      <c r="G6" s="50" t="s">
        <v>17</v>
      </c>
    </row>
    <row r="7" spans="2:7" ht="18.75" customHeight="1">
      <c r="B7" s="51" t="str">
        <f>+Portada!B6</f>
        <v>Cargo por Originación y/o Terminación en Red de Servicio de Telefonía Fija</v>
      </c>
      <c r="C7" s="49" t="str">
        <f>+'Cargo Fija'!K6</f>
        <v>Dólares</v>
      </c>
      <c r="D7" s="49" t="str">
        <f>+'Cargo Fija'!K7</f>
        <v>Por minuto</v>
      </c>
      <c r="E7" s="91">
        <f>+'Cargo Fija'!K8</f>
        <v>0.00824</v>
      </c>
      <c r="F7" s="91">
        <f>+'Cargo Fija'!L8</f>
        <v>0.0026186338284224014</v>
      </c>
      <c r="G7" s="91">
        <f>+'Cargo Fija'!M8</f>
        <v>0.008254408582783567</v>
      </c>
    </row>
    <row r="8" spans="2:7" ht="18.75" customHeight="1">
      <c r="B8" s="51" t="str">
        <f>+Portada!B7</f>
        <v>Cargo por Originación y/o Terminación en Red de Servicios Móviles</v>
      </c>
      <c r="C8" s="49" t="str">
        <f>+'Cargo Móvil'!K6</f>
        <v>Dólares</v>
      </c>
      <c r="D8" s="49" t="str">
        <f>+'Cargo Móvil'!K7</f>
        <v>Por minuto</v>
      </c>
      <c r="E8" s="91">
        <f>+'Cargo Móvil'!K8</f>
        <v>0.0476</v>
      </c>
      <c r="F8" s="91">
        <f>+'Cargo Móvil'!L8</f>
        <v>0.015109086598186446</v>
      </c>
      <c r="G8" s="91">
        <f>+'Cargo Móvil'!M8</f>
        <v>0.047626580219207654</v>
      </c>
    </row>
    <row r="9" spans="2:7" ht="18.75" customHeight="1">
      <c r="B9" s="51" t="str">
        <f>+Portada!B8</f>
        <v>Cargo por Transporte Conmutado Local</v>
      </c>
      <c r="C9" s="49" t="str">
        <f>+'Cargo TCLocal'!K6</f>
        <v>Dólares</v>
      </c>
      <c r="D9" s="49" t="str">
        <f>+'Cargo TCLocal'!K7</f>
        <v>Por minuto</v>
      </c>
      <c r="E9" s="91">
        <f>+'Cargo TCLocal'!K8</f>
        <v>0.00554</v>
      </c>
      <c r="F9" s="91">
        <f>+'Cargo TCLocal'!L8</f>
        <v>0.0019259221228975307</v>
      </c>
      <c r="G9" s="91">
        <f>+'Cargo TCLocal'!M8</f>
        <v>0.006070855699055677</v>
      </c>
    </row>
    <row r="10" spans="2:7" ht="18.75" customHeight="1">
      <c r="B10" s="51" t="s">
        <v>82</v>
      </c>
      <c r="C10" s="49" t="str">
        <f>+'Cargo TCLDN'!K6</f>
        <v>Dólares</v>
      </c>
      <c r="D10" s="49" t="str">
        <f>+'Cargo TCLDN'!K7</f>
        <v>Por minuto</v>
      </c>
      <c r="E10" s="91">
        <f>+'Cargo TCLDN'!K8</f>
        <v>0.038</v>
      </c>
      <c r="F10" s="91">
        <f>+'Cargo TCLDN'!L8</f>
        <v>0.01246539705358782</v>
      </c>
      <c r="G10" s="91">
        <f>+'Cargo TCLDN'!M8</f>
        <v>0.039293191476461285</v>
      </c>
    </row>
    <row r="11" spans="2:7" ht="18.75" customHeight="1" hidden="1">
      <c r="B11" s="51" t="str">
        <f>+Portada!B10</f>
        <v>Cargo por Acceso a Teléfonos Públicos Úrbanos</v>
      </c>
      <c r="C11" s="49" t="str">
        <f>+'Cargo TUP'!K6</f>
        <v>MONEDA</v>
      </c>
      <c r="D11" s="49" t="str">
        <f>+'Cargo TUP'!K7</f>
        <v>TASACIÓN</v>
      </c>
      <c r="E11" s="82" t="str">
        <f>+'Cargo TUP'!K8</f>
        <v>VALOR</v>
      </c>
      <c r="F11" s="82" t="e">
        <f>+'Cargo TUP'!L8</f>
        <v>#VALUE!</v>
      </c>
      <c r="G11" s="82" t="e">
        <f>+'Cargo TUP'!M8</f>
        <v>#VALUE!</v>
      </c>
    </row>
    <row r="12" spans="2:7" ht="18.75" customHeight="1">
      <c r="B12" s="51" t="str">
        <f>+Portada!B11</f>
        <v>Cargo por Acceso a Plataforma de Pago</v>
      </c>
      <c r="C12" s="49" t="str">
        <f>+'Cargo Plataforma'!K6</f>
        <v>Dólares</v>
      </c>
      <c r="D12" s="49" t="str">
        <f>+'Cargo Plataforma'!K7</f>
        <v>Por minuto</v>
      </c>
      <c r="E12" s="82">
        <f>+'Cargo Plataforma'!K8</f>
        <v>0.0014</v>
      </c>
      <c r="F12" s="82">
        <f>+'Cargo Plataforma'!L8</f>
        <v>0.00044418440214501453</v>
      </c>
      <c r="G12" s="82">
        <f>+'Cargo Plataforma'!M8</f>
        <v>0.0014001497657323359</v>
      </c>
    </row>
    <row r="13" spans="2:3" ht="15">
      <c r="B13" s="9"/>
      <c r="C13" s="9"/>
    </row>
    <row r="14" ht="15">
      <c r="B14" s="98" t="s">
        <v>83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23"/>
  <sheetViews>
    <sheetView tabSelected="1"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+IF(Portada!D6="NO","NO SE BRINDA ESTA FACILIDAD"," ")</f>
        <v> </v>
      </c>
      <c r="O1" s="20"/>
      <c r="P1" s="20"/>
      <c r="Q1" s="20"/>
      <c r="R1" s="20"/>
      <c r="S1" s="20"/>
    </row>
    <row r="2" spans="1:20" ht="23.25" customHeight="1" thickTop="1">
      <c r="A2" s="92" t="str">
        <f>+Portada!B6</f>
        <v>Cargo por Originación y/o Terminación en Red de Servicio de Telefonía Fija</v>
      </c>
      <c r="B2" s="28"/>
      <c r="C2" s="28"/>
      <c r="D2" s="28"/>
      <c r="E2" s="28"/>
      <c r="F2" s="28"/>
      <c r="G2" s="28"/>
      <c r="H2" s="28"/>
      <c r="N2" s="18"/>
      <c r="O2" s="32"/>
      <c r="P2" s="33"/>
      <c r="Q2" s="33"/>
      <c r="R2" s="33"/>
      <c r="S2" s="34"/>
      <c r="T2" s="19"/>
    </row>
    <row r="3" spans="1:20" ht="18.75">
      <c r="A3" s="87" t="str">
        <f>Portada!D3</f>
        <v>AMERICA MÓVIL</v>
      </c>
      <c r="N3" s="18"/>
      <c r="O3" s="35"/>
      <c r="S3" s="36"/>
      <c r="T3" s="19"/>
    </row>
    <row r="4" spans="2:20" ht="21">
      <c r="B4" s="20"/>
      <c r="C4" s="20"/>
      <c r="D4" s="20"/>
      <c r="E4" s="20"/>
      <c r="N4" s="18"/>
      <c r="O4" s="35"/>
      <c r="P4" s="27" t="s">
        <v>20</v>
      </c>
      <c r="S4" s="36"/>
      <c r="T4" s="19"/>
    </row>
    <row r="5" spans="1:20" ht="48" customHeight="1">
      <c r="A5" s="18"/>
      <c r="B5" s="23" t="s">
        <v>9</v>
      </c>
      <c r="C5" s="23" t="s">
        <v>11</v>
      </c>
      <c r="D5" s="23" t="s">
        <v>13</v>
      </c>
      <c r="E5" s="23" t="s">
        <v>33</v>
      </c>
      <c r="F5" s="19"/>
      <c r="G5" s="23" t="s">
        <v>46</v>
      </c>
      <c r="H5" s="23" t="s">
        <v>47</v>
      </c>
      <c r="I5" s="23" t="s">
        <v>35</v>
      </c>
      <c r="K5" s="30" t="s">
        <v>39</v>
      </c>
      <c r="L5" s="93" t="s">
        <v>75</v>
      </c>
      <c r="M5" s="93" t="s">
        <v>76</v>
      </c>
      <c r="N5" s="18"/>
      <c r="O5" s="35"/>
      <c r="P5" s="29" t="s">
        <v>18</v>
      </c>
      <c r="Q5" s="28"/>
      <c r="R5" s="28"/>
      <c r="S5" s="37"/>
      <c r="T5" s="19"/>
    </row>
    <row r="6" spans="1:20" ht="15">
      <c r="A6" s="18"/>
      <c r="B6" s="83">
        <v>40909</v>
      </c>
      <c r="C6" s="85"/>
      <c r="D6" s="85"/>
      <c r="E6" s="102"/>
      <c r="F6" s="19"/>
      <c r="G6" s="76">
        <v>6601869</v>
      </c>
      <c r="H6" s="76">
        <v>20810288</v>
      </c>
      <c r="I6" s="77">
        <f>+H6/G6</f>
        <v>3.1521812989624607</v>
      </c>
      <c r="J6" s="18"/>
      <c r="K6" s="52" t="s">
        <v>70</v>
      </c>
      <c r="L6" s="94"/>
      <c r="M6" s="94"/>
      <c r="N6" s="18"/>
      <c r="O6" s="35"/>
      <c r="P6" s="43"/>
      <c r="Q6" s="43"/>
      <c r="R6" s="28"/>
      <c r="S6" s="37"/>
      <c r="T6" s="19"/>
    </row>
    <row r="7" spans="1:20" ht="15.75">
      <c r="A7" s="18"/>
      <c r="B7" s="83">
        <v>40940</v>
      </c>
      <c r="C7" s="85"/>
      <c r="D7" s="85"/>
      <c r="E7" s="102"/>
      <c r="F7" s="19"/>
      <c r="G7" s="19"/>
      <c r="H7" s="19"/>
      <c r="K7" s="52" t="s">
        <v>69</v>
      </c>
      <c r="L7" s="95"/>
      <c r="M7" s="95"/>
      <c r="N7" s="18"/>
      <c r="O7" s="42"/>
      <c r="P7" s="57">
        <f>+K8</f>
        <v>0.00824</v>
      </c>
      <c r="Q7" s="57">
        <f>+L8*C18/(C18+D18)+M8*D18/(C18+D18)</f>
        <v>0.00824</v>
      </c>
      <c r="R7" s="55" t="str">
        <f>+IF(P7=Q7,"VERIFICADO","NO CUMPLE")</f>
        <v>VERIFICADO</v>
      </c>
      <c r="S7" s="37"/>
      <c r="T7" s="19"/>
    </row>
    <row r="8" spans="1:20" ht="15">
      <c r="A8" s="18"/>
      <c r="B8" s="83">
        <v>40969</v>
      </c>
      <c r="C8" s="85"/>
      <c r="D8" s="85"/>
      <c r="E8" s="102"/>
      <c r="F8" s="19"/>
      <c r="G8" s="19"/>
      <c r="H8" s="19"/>
      <c r="K8" s="84">
        <v>0.00824</v>
      </c>
      <c r="L8" s="96">
        <f>+(K8*(C18+D18)*G6)/(C18*G6+D18*H6)</f>
        <v>0.0026186338284224014</v>
      </c>
      <c r="M8" s="96">
        <f>+(K8*(C18+D18)*H6)/(C18*G6+D18*H6)</f>
        <v>0.008254408582783567</v>
      </c>
      <c r="N8" s="18"/>
      <c r="O8" s="35"/>
      <c r="P8" s="62"/>
      <c r="Q8" s="62"/>
      <c r="R8" s="54"/>
      <c r="S8" s="37"/>
      <c r="T8" s="19"/>
    </row>
    <row r="9" spans="1:20" ht="15" customHeight="1">
      <c r="A9" s="18"/>
      <c r="B9" s="83">
        <v>41000</v>
      </c>
      <c r="C9" s="85"/>
      <c r="D9" s="85"/>
      <c r="E9" s="102"/>
      <c r="F9" s="19"/>
      <c r="G9" s="25" t="s">
        <v>14</v>
      </c>
      <c r="N9" s="18"/>
      <c r="O9" s="35"/>
      <c r="P9" s="63" t="s">
        <v>19</v>
      </c>
      <c r="Q9" s="64"/>
      <c r="R9" s="54"/>
      <c r="S9" s="37"/>
      <c r="T9" s="19"/>
    </row>
    <row r="10" spans="1:20" ht="15">
      <c r="A10" s="18"/>
      <c r="B10" s="83">
        <v>41030</v>
      </c>
      <c r="C10" s="85"/>
      <c r="D10" s="85"/>
      <c r="E10" s="102"/>
      <c r="F10" s="19"/>
      <c r="G10" s="16" t="s">
        <v>71</v>
      </c>
      <c r="H10" s="19"/>
      <c r="N10" s="18"/>
      <c r="O10" s="35"/>
      <c r="P10" s="64"/>
      <c r="Q10" s="64"/>
      <c r="R10" s="54"/>
      <c r="S10" s="37"/>
      <c r="T10" s="19"/>
    </row>
    <row r="11" spans="1:20" ht="15.75">
      <c r="A11" s="18"/>
      <c r="B11" s="83">
        <v>41061</v>
      </c>
      <c r="C11" s="85"/>
      <c r="D11" s="85"/>
      <c r="E11" s="102"/>
      <c r="F11" s="19"/>
      <c r="G11" s="16" t="s">
        <v>72</v>
      </c>
      <c r="H11" s="19"/>
      <c r="N11" s="18"/>
      <c r="O11" s="35"/>
      <c r="P11" s="57">
        <f>+H6/G6</f>
        <v>3.1521812989624607</v>
      </c>
      <c r="Q11" s="57">
        <f>+M8/L8</f>
        <v>3.152181298962461</v>
      </c>
      <c r="R11" s="55" t="str">
        <f>+IF(P11=Q11,"VERIFICADO","NO CUMPLE")</f>
        <v>VERIFICADO</v>
      </c>
      <c r="S11" s="37"/>
      <c r="T11" s="19"/>
    </row>
    <row r="12" spans="1:20" ht="15">
      <c r="A12" s="18"/>
      <c r="B12" s="83">
        <v>41091</v>
      </c>
      <c r="C12" s="85"/>
      <c r="D12" s="85"/>
      <c r="E12" s="102"/>
      <c r="F12" s="19"/>
      <c r="G12" s="16" t="s">
        <v>73</v>
      </c>
      <c r="H12" s="19"/>
      <c r="N12" s="18"/>
      <c r="O12" s="35"/>
      <c r="R12" s="28"/>
      <c r="S12" s="37"/>
      <c r="T12" s="19"/>
    </row>
    <row r="13" spans="1:20" ht="15.75" thickBot="1">
      <c r="A13" s="18"/>
      <c r="B13" s="83">
        <v>41122</v>
      </c>
      <c r="C13" s="85"/>
      <c r="D13" s="85"/>
      <c r="E13" s="102"/>
      <c r="F13" s="19"/>
      <c r="G13" s="16" t="s">
        <v>74</v>
      </c>
      <c r="H13" s="19"/>
      <c r="N13" s="18"/>
      <c r="O13" s="38"/>
      <c r="P13" s="39"/>
      <c r="Q13" s="39"/>
      <c r="R13" s="40"/>
      <c r="S13" s="41"/>
      <c r="T13" s="19"/>
    </row>
    <row r="14" spans="1:19" ht="15.75" thickTop="1">
      <c r="A14" s="18"/>
      <c r="B14" s="83">
        <v>41153</v>
      </c>
      <c r="C14" s="85"/>
      <c r="D14" s="85"/>
      <c r="E14" s="102"/>
      <c r="F14" s="19"/>
      <c r="G14" s="16" t="s">
        <v>37</v>
      </c>
      <c r="H14" s="19"/>
      <c r="N14" s="18"/>
      <c r="O14" s="22"/>
      <c r="P14" s="31"/>
      <c r="Q14" s="31"/>
      <c r="R14" s="31"/>
      <c r="S14" s="31"/>
    </row>
    <row r="15" spans="1:14" ht="15">
      <c r="A15" s="18"/>
      <c r="B15" s="83">
        <v>41183</v>
      </c>
      <c r="C15" s="85"/>
      <c r="D15" s="85"/>
      <c r="E15" s="102"/>
      <c r="F15" s="19"/>
      <c r="G15" s="16" t="s">
        <v>38</v>
      </c>
      <c r="H15" s="19"/>
      <c r="N15" s="18"/>
    </row>
    <row r="16" spans="1:14" ht="15">
      <c r="A16" s="18"/>
      <c r="B16" s="83">
        <v>41214</v>
      </c>
      <c r="C16" s="85"/>
      <c r="D16" s="85"/>
      <c r="E16" s="102"/>
      <c r="F16" s="19"/>
      <c r="G16" s="19"/>
      <c r="H16" s="19"/>
      <c r="N16" s="18"/>
    </row>
    <row r="17" spans="1:8" ht="15">
      <c r="A17" s="18"/>
      <c r="B17" s="83">
        <v>41244</v>
      </c>
      <c r="C17" s="85"/>
      <c r="D17" s="85"/>
      <c r="E17" s="102"/>
      <c r="F17" s="19"/>
      <c r="G17" s="19"/>
      <c r="H17" s="19"/>
    </row>
    <row r="18" spans="1:8" ht="15">
      <c r="A18" s="18"/>
      <c r="B18" s="24" t="s">
        <v>10</v>
      </c>
      <c r="C18" s="100">
        <v>3472.837078213741</v>
      </c>
      <c r="D18" s="100">
        <v>1354893.0636769736</v>
      </c>
      <c r="E18" s="101">
        <v>1358365.9007551873</v>
      </c>
      <c r="F18" s="19"/>
      <c r="G18" s="19"/>
      <c r="H18" s="19"/>
    </row>
    <row r="19" spans="2:5" ht="15">
      <c r="B19" s="21"/>
      <c r="C19" s="22"/>
      <c r="D19" s="22"/>
      <c r="E19" s="22"/>
    </row>
    <row r="20" ht="15">
      <c r="B20" s="15" t="s">
        <v>12</v>
      </c>
    </row>
    <row r="21" spans="2:5" s="17" customFormat="1" ht="77.25" customHeight="1">
      <c r="B21" s="108" t="s">
        <v>34</v>
      </c>
      <c r="C21" s="109"/>
      <c r="D21" s="109"/>
      <c r="E21" s="110"/>
    </row>
    <row r="22" spans="2:5" s="17" customFormat="1" ht="76.5" customHeight="1">
      <c r="B22" s="108" t="s">
        <v>66</v>
      </c>
      <c r="C22" s="109"/>
      <c r="D22" s="109"/>
      <c r="E22" s="110"/>
    </row>
    <row r="23" spans="2:5" s="17" customFormat="1" ht="28.5" customHeight="1">
      <c r="B23" s="111"/>
      <c r="C23" s="112"/>
      <c r="D23" s="112"/>
      <c r="E23" s="113"/>
    </row>
  </sheetData>
  <sheetProtection/>
  <mergeCells count="3">
    <mergeCell ref="B21:E21"/>
    <mergeCell ref="B22:E22"/>
    <mergeCell ref="B23:E23"/>
  </mergeCells>
  <printOptions/>
  <pageMargins left="0.27" right="0.22" top="0.44" bottom="0.29"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281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+IF(Portada!D7="NO","NO SE BRINDA ESTA FACILIDAD"," ")</f>
        <v> </v>
      </c>
      <c r="O1" s="20"/>
      <c r="P1" s="20"/>
      <c r="Q1" s="20"/>
      <c r="R1" s="20"/>
      <c r="S1" s="20"/>
    </row>
    <row r="2" spans="1:20" ht="23.25" customHeight="1" thickTop="1">
      <c r="A2" s="14" t="str">
        <f>+Portada!B7</f>
        <v>Cargo por Originación y/o Terminación en Red de Servicios Móviles</v>
      </c>
      <c r="N2" s="18"/>
      <c r="O2" s="32"/>
      <c r="P2" s="33"/>
      <c r="Q2" s="33"/>
      <c r="R2" s="33"/>
      <c r="S2" s="34"/>
      <c r="T2" s="19"/>
    </row>
    <row r="3" spans="1:20" ht="18.75">
      <c r="A3" s="87" t="str">
        <f>Portada!D3</f>
        <v>AMERICA MÓVIL</v>
      </c>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3">
        <v>40909</v>
      </c>
      <c r="C6" s="104"/>
      <c r="D6" s="104"/>
      <c r="E6" s="102"/>
      <c r="F6" s="19"/>
      <c r="G6" s="76">
        <v>6601869</v>
      </c>
      <c r="H6" s="76">
        <v>20810288</v>
      </c>
      <c r="I6" s="77">
        <f>+H6/G6</f>
        <v>3.1521812989624607</v>
      </c>
      <c r="J6" s="18"/>
      <c r="K6" s="52" t="s">
        <v>70</v>
      </c>
      <c r="L6" s="47"/>
      <c r="M6" s="47"/>
      <c r="N6" s="18"/>
      <c r="O6" s="35"/>
      <c r="P6" s="43"/>
      <c r="Q6" s="43"/>
      <c r="R6" s="28"/>
      <c r="S6" s="37"/>
      <c r="T6" s="19"/>
    </row>
    <row r="7" spans="1:20" ht="15.75">
      <c r="A7" s="18"/>
      <c r="B7" s="83">
        <v>40940</v>
      </c>
      <c r="C7" s="104"/>
      <c r="D7" s="104"/>
      <c r="E7" s="102"/>
      <c r="F7" s="19"/>
      <c r="G7" s="19"/>
      <c r="H7" s="19"/>
      <c r="K7" s="52" t="s">
        <v>69</v>
      </c>
      <c r="L7" s="46"/>
      <c r="M7" s="46"/>
      <c r="N7" s="18"/>
      <c r="O7" s="42"/>
      <c r="P7" s="65">
        <f>+K8</f>
        <v>0.0476</v>
      </c>
      <c r="Q7" s="65">
        <f>+L8*C18/(C18+D18)+M8*D18/(C18+D18)</f>
        <v>0.047599999999999996</v>
      </c>
      <c r="R7" s="55" t="str">
        <f>+IF(P7=Q7,"VERIFICADO","NO CUMPLE")</f>
        <v>VERIFICADO</v>
      </c>
      <c r="S7" s="37"/>
      <c r="T7" s="19"/>
    </row>
    <row r="8" spans="1:20" ht="15">
      <c r="A8" s="18"/>
      <c r="B8" s="83">
        <v>40969</v>
      </c>
      <c r="C8" s="104"/>
      <c r="D8" s="104"/>
      <c r="E8" s="102"/>
      <c r="F8" s="19"/>
      <c r="G8" s="19"/>
      <c r="H8" s="19"/>
      <c r="K8" s="84">
        <v>0.0476</v>
      </c>
      <c r="L8" s="96">
        <f>+(K8*(C18+D18)*G6)/(C18*G6+D18*H6)</f>
        <v>0.015109086598186446</v>
      </c>
      <c r="M8" s="96">
        <f>+(K8*(C18+D18)*H6)/(C18*G6+D18*H6)</f>
        <v>0.047626580219207654</v>
      </c>
      <c r="N8" s="18"/>
      <c r="O8" s="35"/>
      <c r="P8" s="58"/>
      <c r="Q8" s="58"/>
      <c r="R8" s="54"/>
      <c r="S8" s="37"/>
      <c r="T8" s="19"/>
    </row>
    <row r="9" spans="1:20" ht="15" customHeight="1">
      <c r="A9" s="18"/>
      <c r="B9" s="83">
        <v>41000</v>
      </c>
      <c r="C9" s="104"/>
      <c r="D9" s="104"/>
      <c r="E9" s="102"/>
      <c r="F9" s="19"/>
      <c r="G9" s="103" t="s">
        <v>14</v>
      </c>
      <c r="N9" s="18"/>
      <c r="O9" s="35"/>
      <c r="P9" s="59" t="s">
        <v>19</v>
      </c>
      <c r="Q9" s="60"/>
      <c r="R9" s="54"/>
      <c r="S9" s="37"/>
      <c r="T9" s="19"/>
    </row>
    <row r="10" spans="1:20" ht="15">
      <c r="A10" s="18"/>
      <c r="B10" s="83">
        <v>41030</v>
      </c>
      <c r="C10" s="104"/>
      <c r="D10" s="104"/>
      <c r="E10" s="102"/>
      <c r="F10" s="19"/>
      <c r="G10" s="16" t="s">
        <v>71</v>
      </c>
      <c r="H10" s="19"/>
      <c r="N10" s="18"/>
      <c r="O10" s="35"/>
      <c r="P10" s="60"/>
      <c r="Q10" s="60"/>
      <c r="R10" s="54"/>
      <c r="S10" s="37"/>
      <c r="T10" s="19"/>
    </row>
    <row r="11" spans="1:20" ht="15.75">
      <c r="A11" s="18"/>
      <c r="B11" s="83">
        <v>41061</v>
      </c>
      <c r="C11" s="104"/>
      <c r="D11" s="104"/>
      <c r="E11" s="102"/>
      <c r="F11" s="19"/>
      <c r="G11" s="16" t="s">
        <v>72</v>
      </c>
      <c r="H11" s="19"/>
      <c r="N11" s="18"/>
      <c r="O11" s="35"/>
      <c r="P11" s="65">
        <f>+H6/G6</f>
        <v>3.1521812989624607</v>
      </c>
      <c r="Q11" s="65">
        <f>+M8/L8</f>
        <v>3.1521812989624607</v>
      </c>
      <c r="R11" s="55" t="str">
        <f>+IF(P11=Q11,"VERIFICADO","NO CUMPLE")</f>
        <v>VERIFICADO</v>
      </c>
      <c r="S11" s="37"/>
      <c r="T11" s="19"/>
    </row>
    <row r="12" spans="1:20" ht="15">
      <c r="A12" s="18"/>
      <c r="B12" s="83">
        <v>41091</v>
      </c>
      <c r="C12" s="104"/>
      <c r="D12" s="104"/>
      <c r="E12" s="102"/>
      <c r="F12" s="19"/>
      <c r="G12" s="16" t="s">
        <v>73</v>
      </c>
      <c r="H12" s="19"/>
      <c r="N12" s="18"/>
      <c r="O12" s="35"/>
      <c r="R12" s="28"/>
      <c r="S12" s="37"/>
      <c r="T12" s="19"/>
    </row>
    <row r="13" spans="1:20" ht="15.75" thickBot="1">
      <c r="A13" s="18"/>
      <c r="B13" s="83">
        <v>41122</v>
      </c>
      <c r="C13" s="104"/>
      <c r="D13" s="104"/>
      <c r="E13" s="102"/>
      <c r="F13" s="19"/>
      <c r="G13" s="16" t="s">
        <v>74</v>
      </c>
      <c r="H13" s="19"/>
      <c r="N13" s="18"/>
      <c r="O13" s="38"/>
      <c r="P13" s="39"/>
      <c r="Q13" s="39"/>
      <c r="R13" s="40"/>
      <c r="S13" s="41"/>
      <c r="T13" s="19"/>
    </row>
    <row r="14" spans="1:19" ht="15.75" thickTop="1">
      <c r="A14" s="18"/>
      <c r="B14" s="83">
        <v>41153</v>
      </c>
      <c r="C14" s="104"/>
      <c r="D14" s="104"/>
      <c r="E14" s="102"/>
      <c r="F14" s="19"/>
      <c r="G14" s="16" t="s">
        <v>37</v>
      </c>
      <c r="H14" s="19"/>
      <c r="O14" s="22"/>
      <c r="P14" s="31"/>
      <c r="Q14" s="31"/>
      <c r="R14" s="31"/>
      <c r="S14" s="31"/>
    </row>
    <row r="15" spans="1:8" ht="15">
      <c r="A15" s="18"/>
      <c r="B15" s="83">
        <v>41183</v>
      </c>
      <c r="C15" s="104"/>
      <c r="D15" s="104"/>
      <c r="E15" s="102"/>
      <c r="F15" s="19"/>
      <c r="G15" s="16" t="s">
        <v>38</v>
      </c>
      <c r="H15" s="19"/>
    </row>
    <row r="16" spans="1:8" ht="15">
      <c r="A16" s="18"/>
      <c r="B16" s="83">
        <v>41214</v>
      </c>
      <c r="C16" s="104"/>
      <c r="D16" s="104"/>
      <c r="E16" s="102"/>
      <c r="F16" s="19"/>
      <c r="G16" s="19"/>
      <c r="H16" s="19"/>
    </row>
    <row r="17" spans="1:8" ht="15">
      <c r="A17" s="18"/>
      <c r="B17" s="83">
        <v>41244</v>
      </c>
      <c r="C17" s="104"/>
      <c r="D17" s="104"/>
      <c r="E17" s="102"/>
      <c r="F17" s="19"/>
      <c r="G17" s="19"/>
      <c r="H17" s="19"/>
    </row>
    <row r="18" spans="1:8" ht="15">
      <c r="A18" s="18"/>
      <c r="B18" s="24" t="s">
        <v>10</v>
      </c>
      <c r="C18" s="105">
        <v>12234.538295105</v>
      </c>
      <c r="D18" s="105">
        <v>14955155.980914045</v>
      </c>
      <c r="E18" s="105">
        <v>14967390.51920915</v>
      </c>
      <c r="F18" s="19"/>
      <c r="G18" s="19"/>
      <c r="H18" s="19"/>
    </row>
    <row r="19" spans="2:5" ht="15">
      <c r="B19" s="21"/>
      <c r="C19" s="22"/>
      <c r="D19" s="22"/>
      <c r="E19" s="22"/>
    </row>
    <row r="20" ht="15">
      <c r="B20" s="15" t="s">
        <v>12</v>
      </c>
    </row>
    <row r="21" spans="2:5" s="17" customFormat="1" ht="74.25" customHeight="1">
      <c r="B21" s="108" t="s">
        <v>40</v>
      </c>
      <c r="C21" s="109"/>
      <c r="D21" s="109"/>
      <c r="E21" s="110"/>
    </row>
    <row r="22" spans="2:5" s="17" customFormat="1" ht="79.5" customHeight="1">
      <c r="B22" s="108" t="s">
        <v>61</v>
      </c>
      <c r="C22" s="109"/>
      <c r="D22" s="109"/>
      <c r="E22" s="110"/>
    </row>
    <row r="23" spans="2:5" s="17" customFormat="1" ht="28.5" customHeight="1">
      <c r="B23" s="111"/>
      <c r="C23" s="112"/>
      <c r="D23" s="112"/>
      <c r="E23" s="113"/>
    </row>
  </sheetData>
  <sheetProtection/>
  <mergeCells count="3">
    <mergeCell ref="B21:E21"/>
    <mergeCell ref="B22:E22"/>
    <mergeCell ref="B23:E2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+IF(Portada!D8="NO","NO SE BRINDA ESTA FACILIDAD"," ")</f>
        <v> </v>
      </c>
      <c r="O1" s="20"/>
      <c r="P1" s="20"/>
      <c r="Q1" s="20"/>
      <c r="R1" s="20"/>
      <c r="S1" s="20"/>
    </row>
    <row r="2" spans="1:20" ht="23.25" customHeight="1" thickTop="1">
      <c r="A2" s="92" t="str">
        <f>+Portada!B8</f>
        <v>Cargo por Transporte Conmutado Local</v>
      </c>
      <c r="B2" s="28"/>
      <c r="C2" s="28"/>
      <c r="D2" s="28"/>
      <c r="N2" s="18"/>
      <c r="O2" s="32"/>
      <c r="P2" s="33"/>
      <c r="Q2" s="33"/>
      <c r="R2" s="33"/>
      <c r="S2" s="34"/>
      <c r="T2" s="19"/>
    </row>
    <row r="3" spans="1:20" ht="18.75">
      <c r="A3" s="87" t="str">
        <f>Portada!D3</f>
        <v>AMERICA MÓVIL</v>
      </c>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3">
        <v>40909</v>
      </c>
      <c r="C6" s="85"/>
      <c r="D6" s="85"/>
      <c r="E6" s="102"/>
      <c r="F6" s="19"/>
      <c r="G6" s="76">
        <v>6601869</v>
      </c>
      <c r="H6" s="76">
        <v>20810288</v>
      </c>
      <c r="I6" s="77">
        <f>+H6/G6</f>
        <v>3.1521812989624607</v>
      </c>
      <c r="J6" s="18"/>
      <c r="K6" s="52" t="s">
        <v>70</v>
      </c>
      <c r="L6" s="47"/>
      <c r="M6" s="47"/>
      <c r="N6" s="18"/>
      <c r="O6" s="35"/>
      <c r="P6" s="43"/>
      <c r="Q6" s="43"/>
      <c r="R6" s="28"/>
      <c r="S6" s="37"/>
      <c r="T6" s="19"/>
    </row>
    <row r="7" spans="1:20" ht="15.75">
      <c r="A7" s="18"/>
      <c r="B7" s="83">
        <v>40940</v>
      </c>
      <c r="C7" s="85"/>
      <c r="D7" s="85"/>
      <c r="E7" s="102"/>
      <c r="F7" s="19"/>
      <c r="G7" s="19"/>
      <c r="H7" s="19"/>
      <c r="K7" s="52" t="s">
        <v>69</v>
      </c>
      <c r="L7" s="46"/>
      <c r="M7" s="46"/>
      <c r="N7" s="18"/>
      <c r="O7" s="42"/>
      <c r="P7" s="65">
        <f>+K8</f>
        <v>0.00554</v>
      </c>
      <c r="Q7" s="65">
        <f>+L8*C18/(C18+D18)+M8*D18/(C18+D18)</f>
        <v>0.005540000000000001</v>
      </c>
      <c r="R7" s="55" t="str">
        <f>+IF(P7=Q7,"VERIFICADO","NO CUMPLE")</f>
        <v>VERIFICADO</v>
      </c>
      <c r="S7" s="37"/>
      <c r="T7" s="19"/>
    </row>
    <row r="8" spans="1:20" ht="15">
      <c r="A8" s="18"/>
      <c r="B8" s="83">
        <v>40969</v>
      </c>
      <c r="C8" s="85"/>
      <c r="D8" s="85"/>
      <c r="E8" s="102"/>
      <c r="F8" s="19"/>
      <c r="G8" s="19"/>
      <c r="H8" s="19"/>
      <c r="K8" s="84">
        <v>0.00554</v>
      </c>
      <c r="L8" s="96">
        <f>+(K8*(C18+D18)*G6)/(C18*G6+D18*H6)</f>
        <v>0.0019259221228975307</v>
      </c>
      <c r="M8" s="96">
        <f>+(K8*(C18+D18)*H6)/(C18*G6+D18*H6)</f>
        <v>0.006070855699055677</v>
      </c>
      <c r="N8" s="18"/>
      <c r="O8" s="35"/>
      <c r="P8" s="58"/>
      <c r="Q8" s="58"/>
      <c r="R8" s="54"/>
      <c r="S8" s="37"/>
      <c r="T8" s="19"/>
    </row>
    <row r="9" spans="1:20" ht="15" customHeight="1">
      <c r="A9" s="18"/>
      <c r="B9" s="83">
        <v>41000</v>
      </c>
      <c r="C9" s="85"/>
      <c r="D9" s="85"/>
      <c r="E9" s="102"/>
      <c r="F9" s="19"/>
      <c r="G9" s="25" t="s">
        <v>14</v>
      </c>
      <c r="N9" s="18"/>
      <c r="O9" s="35"/>
      <c r="P9" s="59" t="s">
        <v>19</v>
      </c>
      <c r="Q9" s="60"/>
      <c r="R9" s="54"/>
      <c r="S9" s="37"/>
      <c r="T9" s="19"/>
    </row>
    <row r="10" spans="1:20" ht="15">
      <c r="A10" s="18"/>
      <c r="B10" s="83">
        <v>41030</v>
      </c>
      <c r="C10" s="85"/>
      <c r="D10" s="85"/>
      <c r="E10" s="102"/>
      <c r="F10" s="19"/>
      <c r="G10" s="16" t="s">
        <v>71</v>
      </c>
      <c r="H10" s="19"/>
      <c r="N10" s="18"/>
      <c r="O10" s="35"/>
      <c r="P10" s="60"/>
      <c r="Q10" s="60"/>
      <c r="R10" s="54"/>
      <c r="S10" s="37"/>
      <c r="T10" s="19"/>
    </row>
    <row r="11" spans="1:20" ht="15.75">
      <c r="A11" s="18"/>
      <c r="B11" s="83">
        <v>41061</v>
      </c>
      <c r="C11" s="85"/>
      <c r="D11" s="85"/>
      <c r="E11" s="102"/>
      <c r="F11" s="19"/>
      <c r="G11" s="16" t="s">
        <v>72</v>
      </c>
      <c r="H11" s="19"/>
      <c r="N11" s="18"/>
      <c r="O11" s="35"/>
      <c r="P11" s="65">
        <f>+H6/G6</f>
        <v>3.1521812989624607</v>
      </c>
      <c r="Q11" s="65">
        <f>+M8/L8</f>
        <v>3.1521812989624602</v>
      </c>
      <c r="R11" s="55" t="str">
        <f>+IF(P11=Q11,"VERIFICADO","NO CUMPLE")</f>
        <v>VERIFICADO</v>
      </c>
      <c r="S11" s="37"/>
      <c r="T11" s="19"/>
    </row>
    <row r="12" spans="1:20" ht="15">
      <c r="A12" s="18"/>
      <c r="B12" s="83">
        <v>41091</v>
      </c>
      <c r="C12" s="85"/>
      <c r="D12" s="85"/>
      <c r="E12" s="102"/>
      <c r="F12" s="19"/>
      <c r="G12" s="16" t="s">
        <v>73</v>
      </c>
      <c r="H12" s="19"/>
      <c r="N12" s="18"/>
      <c r="O12" s="35"/>
      <c r="R12" s="28"/>
      <c r="S12" s="37"/>
      <c r="T12" s="19"/>
    </row>
    <row r="13" spans="1:20" ht="15.75" thickBot="1">
      <c r="A13" s="18"/>
      <c r="B13" s="83">
        <v>41122</v>
      </c>
      <c r="C13" s="85"/>
      <c r="D13" s="85"/>
      <c r="E13" s="102"/>
      <c r="F13" s="19"/>
      <c r="G13" s="16" t="s">
        <v>74</v>
      </c>
      <c r="H13" s="19"/>
      <c r="N13" s="18"/>
      <c r="O13" s="38"/>
      <c r="P13" s="39"/>
      <c r="Q13" s="39"/>
      <c r="R13" s="40"/>
      <c r="S13" s="41"/>
      <c r="T13" s="19"/>
    </row>
    <row r="14" spans="1:19" ht="15.75" thickTop="1">
      <c r="A14" s="18"/>
      <c r="B14" s="83">
        <v>41153</v>
      </c>
      <c r="C14" s="85"/>
      <c r="D14" s="85"/>
      <c r="E14" s="102"/>
      <c r="F14" s="19"/>
      <c r="G14" s="16" t="s">
        <v>37</v>
      </c>
      <c r="H14" s="19"/>
      <c r="N14" s="18"/>
      <c r="O14" s="22"/>
      <c r="P14" s="31"/>
      <c r="Q14" s="31"/>
      <c r="R14" s="31"/>
      <c r="S14" s="31"/>
    </row>
    <row r="15" spans="1:14" ht="15">
      <c r="A15" s="18"/>
      <c r="B15" s="83">
        <v>41183</v>
      </c>
      <c r="C15" s="85"/>
      <c r="D15" s="85"/>
      <c r="E15" s="102"/>
      <c r="F15" s="19"/>
      <c r="G15" s="16" t="s">
        <v>38</v>
      </c>
      <c r="H15" s="19"/>
      <c r="N15" s="18"/>
    </row>
    <row r="16" spans="1:14" ht="15">
      <c r="A16" s="18"/>
      <c r="B16" s="83">
        <v>41214</v>
      </c>
      <c r="C16" s="85"/>
      <c r="D16" s="85"/>
      <c r="E16" s="102"/>
      <c r="F16" s="19"/>
      <c r="G16" s="19"/>
      <c r="H16" s="19"/>
      <c r="N16" s="18"/>
    </row>
    <row r="17" spans="1:14" ht="15">
      <c r="A17" s="18"/>
      <c r="B17" s="83">
        <v>41244</v>
      </c>
      <c r="C17" s="85"/>
      <c r="D17" s="85"/>
      <c r="E17" s="102"/>
      <c r="F17" s="19"/>
      <c r="G17" s="19"/>
      <c r="H17" s="19"/>
      <c r="N17" s="18"/>
    </row>
    <row r="18" spans="1:14" ht="15">
      <c r="A18" s="18"/>
      <c r="B18" s="24" t="s">
        <v>10</v>
      </c>
      <c r="C18" s="100">
        <v>3309.2152364091503</v>
      </c>
      <c r="D18" s="100">
        <v>22529.213866878672</v>
      </c>
      <c r="E18" s="86">
        <v>25838.42910328782</v>
      </c>
      <c r="F18" s="19"/>
      <c r="G18" s="19"/>
      <c r="H18" s="19"/>
      <c r="N18" s="18"/>
    </row>
    <row r="19" spans="2:5" ht="15">
      <c r="B19" s="21"/>
      <c r="C19" s="22"/>
      <c r="D19" s="22"/>
      <c r="E19" s="22"/>
    </row>
    <row r="20" ht="15">
      <c r="B20" s="15" t="s">
        <v>12</v>
      </c>
    </row>
    <row r="21" spans="2:5" s="17" customFormat="1" ht="75" customHeight="1">
      <c r="B21" s="108" t="s">
        <v>41</v>
      </c>
      <c r="C21" s="109"/>
      <c r="D21" s="109"/>
      <c r="E21" s="110"/>
    </row>
    <row r="22" spans="2:5" s="17" customFormat="1" ht="79.5" customHeight="1">
      <c r="B22" s="108" t="s">
        <v>62</v>
      </c>
      <c r="C22" s="109"/>
      <c r="D22" s="109"/>
      <c r="E22" s="110"/>
    </row>
    <row r="23" spans="2:5" s="17" customFormat="1" ht="15">
      <c r="B23" s="111"/>
      <c r="C23" s="112"/>
      <c r="D23" s="112"/>
      <c r="E23" s="113"/>
    </row>
  </sheetData>
  <sheetProtection/>
  <mergeCells count="3">
    <mergeCell ref="B21:E21"/>
    <mergeCell ref="B22:E22"/>
    <mergeCell ref="B23:E23"/>
  </mergeCells>
  <printOptions/>
  <pageMargins left="0.29" right="0.21" top="0.47" bottom="0.4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W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8.140625" style="13" customWidth="1"/>
    <col min="7" max="7" width="12.421875" style="13" customWidth="1"/>
    <col min="8" max="8" width="12.7109375" style="13" customWidth="1"/>
    <col min="9" max="9" width="13.421875" style="13" customWidth="1"/>
    <col min="10" max="10" width="19.7109375" style="13" customWidth="1"/>
    <col min="11" max="11" width="14.140625" style="13" customWidth="1"/>
    <col min="12" max="12" width="12.00390625" style="13" customWidth="1"/>
    <col min="13" max="13" width="13.00390625" style="13" customWidth="1"/>
    <col min="14" max="14" width="11.421875" style="13" customWidth="1"/>
    <col min="15" max="15" width="7.421875" style="13" customWidth="1"/>
    <col min="16" max="16" width="10.140625" style="13" customWidth="1"/>
    <col min="17" max="17" width="11.140625" style="13" customWidth="1"/>
    <col min="18" max="18" width="11.421875" style="13" customWidth="1"/>
    <col min="19" max="19" width="5.57421875" style="13" customWidth="1"/>
    <col min="20" max="20" width="10.28125" style="13" customWidth="1"/>
    <col min="21" max="21" width="10.00390625" style="13" customWidth="1"/>
    <col min="22" max="22" width="12.57421875" style="13" customWidth="1"/>
    <col min="23" max="16384" width="11.421875" style="13" customWidth="1"/>
  </cols>
  <sheetData>
    <row r="1" spans="1:19" ht="33" customHeight="1" thickBot="1">
      <c r="A1" s="12" t="s">
        <v>8</v>
      </c>
      <c r="E1" s="53" t="str">
        <f>+IF(Portada!D9="NO","NO SE BRINDA ESTA FACILIDAD"," ")</f>
        <v> </v>
      </c>
      <c r="O1" s="20"/>
      <c r="P1" s="20"/>
      <c r="Q1" s="20"/>
      <c r="R1" s="20"/>
      <c r="S1" s="20"/>
    </row>
    <row r="2" spans="1:20" ht="23.25" customHeight="1" thickTop="1">
      <c r="A2" s="92" t="str">
        <f>+Portada!B9</f>
        <v>Cargo por Transporte Conmutado de Larga Distancia Nacional</v>
      </c>
      <c r="B2" s="28"/>
      <c r="C2" s="28"/>
      <c r="D2" s="28"/>
      <c r="E2" s="28"/>
      <c r="F2" s="28"/>
      <c r="N2" s="18"/>
      <c r="O2" s="32"/>
      <c r="P2" s="33"/>
      <c r="Q2" s="33"/>
      <c r="R2" s="33"/>
      <c r="S2" s="34"/>
      <c r="T2" s="19"/>
    </row>
    <row r="3" spans="1:20" ht="18.75">
      <c r="A3" s="87" t="str">
        <f>Portada!D3</f>
        <v>AMERICA MÓVIL</v>
      </c>
      <c r="N3" s="18"/>
      <c r="O3" s="35"/>
      <c r="S3" s="36"/>
      <c r="T3" s="19"/>
    </row>
    <row r="4" spans="2:20" ht="21">
      <c r="B4" s="20"/>
      <c r="C4" s="20"/>
      <c r="D4" s="20"/>
      <c r="E4" s="20"/>
      <c r="N4" s="18"/>
      <c r="O4" s="114" t="s">
        <v>20</v>
      </c>
      <c r="P4" s="115"/>
      <c r="Q4" s="115"/>
      <c r="R4" s="115"/>
      <c r="S4" s="11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3">
        <v>40909</v>
      </c>
      <c r="C6" s="85"/>
      <c r="D6" s="85"/>
      <c r="E6" s="102"/>
      <c r="F6" s="19"/>
      <c r="G6" s="76">
        <v>6601869</v>
      </c>
      <c r="H6" s="76">
        <v>20810288</v>
      </c>
      <c r="I6" s="77">
        <f>+H6/G6</f>
        <v>3.1521812989624607</v>
      </c>
      <c r="J6" s="18"/>
      <c r="K6" s="52" t="s">
        <v>70</v>
      </c>
      <c r="L6" s="47"/>
      <c r="M6" s="47"/>
      <c r="N6" s="18"/>
      <c r="O6" s="35"/>
      <c r="P6" s="43"/>
      <c r="Q6" s="43"/>
      <c r="R6" s="28"/>
      <c r="S6" s="37"/>
      <c r="T6" s="19"/>
    </row>
    <row r="7" spans="1:20" ht="15.75">
      <c r="A7" s="18"/>
      <c r="B7" s="83">
        <v>40940</v>
      </c>
      <c r="C7" s="85"/>
      <c r="D7" s="85"/>
      <c r="E7" s="102"/>
      <c r="F7" s="19"/>
      <c r="G7" s="19"/>
      <c r="H7" s="19"/>
      <c r="J7" s="18"/>
      <c r="K7" s="52" t="s">
        <v>69</v>
      </c>
      <c r="L7" s="46"/>
      <c r="M7" s="46"/>
      <c r="N7" s="18"/>
      <c r="O7" s="88"/>
      <c r="P7" s="65">
        <f>+K8</f>
        <v>0.038</v>
      </c>
      <c r="Q7" s="65">
        <f>+L8*C18/(C18+D18)+M8*D18/(C18+D18)</f>
        <v>0.038</v>
      </c>
      <c r="R7" s="55" t="str">
        <f>+IF(P7=Q7,"VERIFICADO","NO CUMPLE")</f>
        <v>VERIFICADO</v>
      </c>
      <c r="S7" s="37"/>
      <c r="T7" s="19"/>
    </row>
    <row r="8" spans="1:20" ht="15">
      <c r="A8" s="18"/>
      <c r="B8" s="83">
        <v>40969</v>
      </c>
      <c r="C8" s="85"/>
      <c r="D8" s="85"/>
      <c r="E8" s="102"/>
      <c r="F8" s="19"/>
      <c r="G8" s="19"/>
      <c r="H8" s="19"/>
      <c r="I8" s="18"/>
      <c r="J8" s="97" t="s">
        <v>77</v>
      </c>
      <c r="K8" s="84">
        <v>0.038</v>
      </c>
      <c r="L8" s="96">
        <f>+(K8*($C$18+$D$18)*$G$6)/($C$18*$G$6+$D$18*$H$6)</f>
        <v>0.01246539705358782</v>
      </c>
      <c r="M8" s="96">
        <f>+(K8*($C$18+$D$18)*$H$6)/($C$18*$G$6+$D$18*$H$6)</f>
        <v>0.039293191476461285</v>
      </c>
      <c r="N8" s="18"/>
      <c r="O8" s="35"/>
      <c r="P8" s="58"/>
      <c r="Q8" s="58"/>
      <c r="R8" s="54"/>
      <c r="S8" s="37"/>
      <c r="T8" s="19"/>
    </row>
    <row r="9" spans="1:20" ht="15" customHeight="1">
      <c r="A9" s="18"/>
      <c r="B9" s="83">
        <v>41000</v>
      </c>
      <c r="C9" s="85"/>
      <c r="D9" s="85"/>
      <c r="E9" s="102"/>
      <c r="F9" s="19"/>
      <c r="G9" s="25" t="s">
        <v>14</v>
      </c>
      <c r="I9" s="18"/>
      <c r="J9" s="97" t="s">
        <v>78</v>
      </c>
      <c r="K9" s="84">
        <v>0.026</v>
      </c>
      <c r="L9" s="96">
        <f>+(K9*($C$18+$D$18)*$G$6)/($C$18*$G$6+$D$18*$H$6)</f>
        <v>0.008528955878770613</v>
      </c>
      <c r="M9" s="96">
        <f>+(K9*($C$18+$D$18)*$H$6)/($C$18*$G$6+$D$18*$H$6)</f>
        <v>0.026884815220736664</v>
      </c>
      <c r="N9" s="18"/>
      <c r="O9" s="35"/>
      <c r="P9" s="59" t="s">
        <v>19</v>
      </c>
      <c r="Q9" s="60"/>
      <c r="R9" s="54"/>
      <c r="S9" s="37"/>
      <c r="T9" s="19"/>
    </row>
    <row r="10" spans="1:20" ht="15">
      <c r="A10" s="18"/>
      <c r="B10" s="83">
        <v>41030</v>
      </c>
      <c r="C10" s="85"/>
      <c r="D10" s="85"/>
      <c r="E10" s="102"/>
      <c r="F10" s="19"/>
      <c r="G10" s="16" t="s">
        <v>71</v>
      </c>
      <c r="H10" s="19"/>
      <c r="I10" s="18"/>
      <c r="J10" s="97" t="s">
        <v>79</v>
      </c>
      <c r="K10" s="84">
        <v>0.015</v>
      </c>
      <c r="L10" s="96">
        <f>+(K10*($C$18+$D$18)*$G$6)/($C$18*$G$6+$D$18*$H$6)</f>
        <v>0.004920551468521508</v>
      </c>
      <c r="M10" s="96">
        <f>+(K10*($C$18+$D$18)*$H$6)/($C$18*$G$6+$D$18*$H$6)</f>
        <v>0.015510470319655769</v>
      </c>
      <c r="N10" s="18"/>
      <c r="O10" s="35"/>
      <c r="P10" s="60"/>
      <c r="Q10" s="60"/>
      <c r="R10" s="54"/>
      <c r="S10" s="37"/>
      <c r="T10" s="19"/>
    </row>
    <row r="11" spans="1:20" ht="15.75">
      <c r="A11" s="18"/>
      <c r="B11" s="83">
        <v>41061</v>
      </c>
      <c r="C11" s="85"/>
      <c r="D11" s="85"/>
      <c r="E11" s="102"/>
      <c r="F11" s="19"/>
      <c r="G11" s="16" t="s">
        <v>72</v>
      </c>
      <c r="H11" s="19"/>
      <c r="I11" s="18"/>
      <c r="J11" s="97" t="s">
        <v>80</v>
      </c>
      <c r="K11" s="84">
        <v>0.0099</v>
      </c>
      <c r="L11" s="96">
        <f>+(K11*($C$18+$D$18)*$G$6)/($C$18*$G$6+$D$18*$H$6)</f>
        <v>0.003247563969224195</v>
      </c>
      <c r="M11" s="96">
        <f>+(K11*($C$18+$D$18)*$H$6)/($C$18*$G$6+$D$18*$H$6)</f>
        <v>0.010236910410972808</v>
      </c>
      <c r="N11" s="18"/>
      <c r="O11" s="89"/>
      <c r="P11" s="65">
        <f>+H6/G6</f>
        <v>3.1521812989624607</v>
      </c>
      <c r="Q11" s="65">
        <f>+M8/L8</f>
        <v>3.1521812989624607</v>
      </c>
      <c r="R11" s="55" t="str">
        <f>+IF(P11=Q11,"VERIFICADO","NO CUMPLE")</f>
        <v>VERIFICADO</v>
      </c>
      <c r="S11" s="37"/>
      <c r="T11" s="19"/>
    </row>
    <row r="12" spans="1:20" ht="15">
      <c r="A12" s="18"/>
      <c r="B12" s="83">
        <v>41091</v>
      </c>
      <c r="C12" s="85"/>
      <c r="D12" s="85"/>
      <c r="E12" s="102"/>
      <c r="F12" s="19"/>
      <c r="G12" s="16" t="s">
        <v>73</v>
      </c>
      <c r="H12" s="19"/>
      <c r="I12" s="18"/>
      <c r="J12" s="97" t="s">
        <v>81</v>
      </c>
      <c r="K12" s="84">
        <v>0.0069</v>
      </c>
      <c r="L12" s="96">
        <f>+(K12*($C$18+$D$18)*$G$6)/($C$18*$G$6+$D$18*$H$6)</f>
        <v>0.002263453675519894</v>
      </c>
      <c r="M12" s="96">
        <f>+(K12*($C$18+$D$18)*$H$6)/($C$18*$G$6+$D$18*$H$6)</f>
        <v>0.0071348163470416545</v>
      </c>
      <c r="N12" s="18"/>
      <c r="O12" s="35"/>
      <c r="R12" s="28"/>
      <c r="S12" s="37"/>
      <c r="T12" s="19"/>
    </row>
    <row r="13" spans="1:20" ht="15.75" thickBot="1">
      <c r="A13" s="18"/>
      <c r="B13" s="83">
        <v>41122</v>
      </c>
      <c r="C13" s="85"/>
      <c r="D13" s="85"/>
      <c r="E13" s="102"/>
      <c r="F13" s="19"/>
      <c r="G13" s="16" t="s">
        <v>74</v>
      </c>
      <c r="H13" s="19"/>
      <c r="J13" s="18"/>
      <c r="K13" s="17"/>
      <c r="L13" s="17"/>
      <c r="M13" s="17"/>
      <c r="N13" s="18"/>
      <c r="O13" s="38"/>
      <c r="P13" s="39"/>
      <c r="Q13" s="39"/>
      <c r="R13" s="40"/>
      <c r="S13" s="41"/>
      <c r="T13" s="19"/>
    </row>
    <row r="14" spans="1:23" ht="15.75" thickTop="1">
      <c r="A14" s="18"/>
      <c r="B14" s="83">
        <v>41153</v>
      </c>
      <c r="C14" s="85"/>
      <c r="D14" s="85"/>
      <c r="E14" s="102"/>
      <c r="F14" s="19"/>
      <c r="G14" s="16" t="s">
        <v>37</v>
      </c>
      <c r="H14" s="19"/>
      <c r="J14" s="17"/>
      <c r="K14" s="17"/>
      <c r="L14" s="17"/>
      <c r="M14" s="17"/>
      <c r="N14" s="17"/>
      <c r="O14" s="17"/>
      <c r="P14" s="17"/>
      <c r="Q14" s="17"/>
      <c r="R14" s="17"/>
      <c r="S14" s="17"/>
      <c r="T14" s="17"/>
      <c r="U14" s="17"/>
      <c r="V14" s="17"/>
      <c r="W14" s="17"/>
    </row>
    <row r="15" spans="1:23" ht="15">
      <c r="A15" s="18"/>
      <c r="B15" s="83">
        <v>41183</v>
      </c>
      <c r="C15" s="85"/>
      <c r="D15" s="85"/>
      <c r="E15" s="102"/>
      <c r="F15" s="19"/>
      <c r="G15" s="16" t="s">
        <v>38</v>
      </c>
      <c r="H15" s="19"/>
      <c r="J15" s="17"/>
      <c r="K15" s="17"/>
      <c r="L15" s="17"/>
      <c r="M15" s="17"/>
      <c r="N15" s="17"/>
      <c r="O15" s="17"/>
      <c r="P15" s="17"/>
      <c r="Q15" s="17"/>
      <c r="R15" s="17"/>
      <c r="S15" s="17"/>
      <c r="T15" s="17"/>
      <c r="U15" s="17"/>
      <c r="V15" s="17"/>
      <c r="W15" s="17"/>
    </row>
    <row r="16" spans="1:23" ht="15">
      <c r="A16" s="18"/>
      <c r="B16" s="83">
        <v>41214</v>
      </c>
      <c r="C16" s="85"/>
      <c r="D16" s="85"/>
      <c r="E16" s="102"/>
      <c r="F16" s="19"/>
      <c r="G16" s="19"/>
      <c r="H16" s="19"/>
      <c r="J16" s="17"/>
      <c r="K16" s="17"/>
      <c r="L16" s="17"/>
      <c r="M16" s="17"/>
      <c r="N16" s="17"/>
      <c r="O16" s="17"/>
      <c r="P16" s="17"/>
      <c r="Q16" s="17"/>
      <c r="R16" s="17"/>
      <c r="S16" s="17"/>
      <c r="T16" s="17"/>
      <c r="U16" s="17"/>
      <c r="V16" s="17"/>
      <c r="W16" s="17"/>
    </row>
    <row r="17" spans="1:23" ht="15">
      <c r="A17" s="18"/>
      <c r="B17" s="83">
        <v>41244</v>
      </c>
      <c r="C17" s="85"/>
      <c r="D17" s="85"/>
      <c r="E17" s="102"/>
      <c r="F17" s="19"/>
      <c r="G17" s="19"/>
      <c r="H17" s="19"/>
      <c r="J17" s="17"/>
      <c r="K17" s="17"/>
      <c r="L17" s="17"/>
      <c r="M17" s="17"/>
      <c r="N17" s="17"/>
      <c r="O17" s="17"/>
      <c r="P17" s="17"/>
      <c r="Q17" s="17"/>
      <c r="R17" s="17"/>
      <c r="S17" s="17"/>
      <c r="T17" s="17"/>
      <c r="U17" s="17"/>
      <c r="V17" s="17"/>
      <c r="W17" s="17"/>
    </row>
    <row r="18" spans="1:23" ht="15">
      <c r="A18" s="18"/>
      <c r="B18" s="24" t="s">
        <v>10</v>
      </c>
      <c r="C18" s="100">
        <v>2397.7824449999994</v>
      </c>
      <c r="D18" s="100">
        <v>47345.210511666664</v>
      </c>
      <c r="E18" s="86">
        <v>49742.99295666666</v>
      </c>
      <c r="F18" s="19"/>
      <c r="G18" s="19"/>
      <c r="H18" s="19"/>
      <c r="J18" s="17"/>
      <c r="K18" s="17"/>
      <c r="L18" s="17"/>
      <c r="M18" s="17"/>
      <c r="N18" s="17"/>
      <c r="O18" s="17"/>
      <c r="P18" s="17"/>
      <c r="Q18" s="17"/>
      <c r="R18" s="17"/>
      <c r="S18" s="17"/>
      <c r="T18" s="17"/>
      <c r="U18" s="17"/>
      <c r="V18" s="17"/>
      <c r="W18" s="17"/>
    </row>
    <row r="19" spans="2:23" ht="15">
      <c r="B19" s="21"/>
      <c r="C19" s="22"/>
      <c r="D19" s="22"/>
      <c r="E19" s="22"/>
      <c r="J19" s="17"/>
      <c r="K19" s="17"/>
      <c r="L19" s="17"/>
      <c r="M19" s="17"/>
      <c r="N19" s="17"/>
      <c r="O19" s="17"/>
      <c r="P19" s="17"/>
      <c r="Q19" s="17"/>
      <c r="R19" s="17"/>
      <c r="S19" s="17"/>
      <c r="T19" s="17"/>
      <c r="U19" s="17"/>
      <c r="V19" s="17"/>
      <c r="W19" s="17"/>
    </row>
    <row r="20" spans="2:23" ht="15">
      <c r="B20" s="15" t="s">
        <v>12</v>
      </c>
      <c r="J20" s="17"/>
      <c r="K20" s="17"/>
      <c r="L20" s="17"/>
      <c r="M20" s="17"/>
      <c r="N20" s="17"/>
      <c r="O20" s="17"/>
      <c r="P20" s="17"/>
      <c r="Q20" s="17"/>
      <c r="R20" s="17"/>
      <c r="S20" s="17"/>
      <c r="T20" s="17"/>
      <c r="U20" s="17"/>
      <c r="V20" s="17"/>
      <c r="W20" s="17"/>
    </row>
    <row r="21" spans="2:5" s="17" customFormat="1" ht="75" customHeight="1">
      <c r="B21" s="108" t="s">
        <v>42</v>
      </c>
      <c r="C21" s="109"/>
      <c r="D21" s="109"/>
      <c r="E21" s="110"/>
    </row>
    <row r="22" spans="2:5" s="17" customFormat="1" ht="85.5" customHeight="1">
      <c r="B22" s="108" t="s">
        <v>63</v>
      </c>
      <c r="C22" s="109"/>
      <c r="D22" s="109"/>
      <c r="E22" s="110"/>
    </row>
    <row r="23" spans="2:5" s="17" customFormat="1" ht="15">
      <c r="B23" s="111"/>
      <c r="C23" s="112"/>
      <c r="D23" s="112"/>
      <c r="E23" s="113"/>
    </row>
  </sheetData>
  <sheetProtection/>
  <mergeCells count="4">
    <mergeCell ref="B21:E21"/>
    <mergeCell ref="B22:E22"/>
    <mergeCell ref="B23:E23"/>
    <mergeCell ref="O4:S4"/>
  </mergeCells>
  <printOptions/>
  <pageMargins left="0.26" right="0.23" top="0.32" bottom="0.29"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1.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+IF(Portada!D10="NO","NO SE BRINDA ESTA FACILIDAD"," ")</f>
        <v>NO SE BRINDA ESTA FACILIDAD</v>
      </c>
      <c r="O1" s="20"/>
      <c r="P1" s="20"/>
      <c r="Q1" s="20"/>
      <c r="R1" s="20"/>
      <c r="S1" s="20"/>
    </row>
    <row r="2" spans="1:20" ht="23.25" customHeight="1" thickTop="1">
      <c r="A2" s="14" t="str">
        <f>+Portada!B10</f>
        <v>Cargo por Acceso a Teléfonos Públicos Úrbanos</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48</v>
      </c>
      <c r="H10" s="19"/>
      <c r="N10" s="18"/>
      <c r="O10" s="35"/>
      <c r="P10" s="60"/>
      <c r="Q10" s="60"/>
      <c r="R10" s="54"/>
      <c r="S10" s="37"/>
      <c r="T10" s="19"/>
    </row>
    <row r="11" spans="1:20" ht="15.75">
      <c r="A11" s="18"/>
      <c r="B11" s="52" t="s">
        <v>54</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37</v>
      </c>
      <c r="H12" s="19"/>
      <c r="N12" s="18"/>
      <c r="O12" s="35"/>
      <c r="R12" s="28"/>
      <c r="S12" s="37"/>
      <c r="T12" s="19"/>
    </row>
    <row r="13" spans="1:20" ht="15.75" thickBot="1">
      <c r="A13" s="18"/>
      <c r="B13" s="52" t="s">
        <v>56</v>
      </c>
      <c r="C13" s="52"/>
      <c r="D13" s="52"/>
      <c r="E13" s="26">
        <f t="shared" si="0"/>
        <v>0</v>
      </c>
      <c r="F13" s="19"/>
      <c r="G13" s="16" t="s">
        <v>38</v>
      </c>
      <c r="H13" s="19"/>
      <c r="N13" s="18"/>
      <c r="O13" s="38"/>
      <c r="P13" s="39"/>
      <c r="Q13" s="39"/>
      <c r="R13" s="40"/>
      <c r="S13" s="41"/>
      <c r="T13" s="19"/>
    </row>
    <row r="14" spans="1:19" ht="15.75" thickTop="1">
      <c r="A14" s="18"/>
      <c r="B14" s="52" t="s">
        <v>57</v>
      </c>
      <c r="C14" s="52"/>
      <c r="D14" s="52"/>
      <c r="E14" s="26">
        <f t="shared" si="0"/>
        <v>0</v>
      </c>
      <c r="F14" s="19"/>
      <c r="G14" s="19"/>
      <c r="H14" s="19"/>
      <c r="O14" s="22"/>
      <c r="P14" s="31"/>
      <c r="Q14" s="31"/>
      <c r="R14" s="31"/>
      <c r="S14" s="31"/>
    </row>
    <row r="15" spans="1:8" ht="15">
      <c r="A15" s="18"/>
      <c r="B15" s="52" t="s">
        <v>58</v>
      </c>
      <c r="C15" s="52"/>
      <c r="D15" s="52"/>
      <c r="E15" s="26">
        <f t="shared" si="0"/>
        <v>0</v>
      </c>
      <c r="F15" s="19"/>
      <c r="G15" s="19"/>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8" ht="15">
      <c r="B19" s="21"/>
      <c r="C19" s="22"/>
      <c r="D19" s="22"/>
      <c r="E19" s="22"/>
      <c r="H19" s="75"/>
    </row>
    <row r="20" ht="15">
      <c r="B20" s="15" t="s">
        <v>12</v>
      </c>
    </row>
    <row r="21" spans="2:5" s="17" customFormat="1" ht="74.25" customHeight="1">
      <c r="B21" s="108" t="s">
        <v>43</v>
      </c>
      <c r="C21" s="109"/>
      <c r="D21" s="109"/>
      <c r="E21" s="110"/>
    </row>
    <row r="22" spans="2:5" s="17" customFormat="1" ht="86.25" customHeight="1">
      <c r="B22" s="108" t="s">
        <v>64</v>
      </c>
      <c r="C22" s="109"/>
      <c r="D22" s="109"/>
      <c r="E22" s="110"/>
    </row>
    <row r="23" spans="2:5" s="17" customFormat="1" ht="15">
      <c r="B23" s="111"/>
      <c r="C23" s="112"/>
      <c r="D23" s="112"/>
      <c r="E23" s="113"/>
    </row>
  </sheetData>
  <sheetProtection/>
  <mergeCells count="3">
    <mergeCell ref="B21:E21"/>
    <mergeCell ref="B22:E22"/>
    <mergeCell ref="B23:E2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G27" sqref="G27"/>
    </sheetView>
  </sheetViews>
  <sheetFormatPr defaultColWidth="11.421875" defaultRowHeight="15"/>
  <cols>
    <col min="1" max="1" width="3.140625" style="13" customWidth="1"/>
    <col min="2" max="2" width="17.140625" style="13" customWidth="1"/>
    <col min="3" max="3" width="24.8515625" style="13" customWidth="1"/>
    <col min="4" max="4" width="24.00390625" style="13" customWidth="1"/>
    <col min="5" max="5" width="21.421875" style="13" customWidth="1"/>
    <col min="6" max="6" width="4.8515625" style="13" customWidth="1"/>
    <col min="7" max="7" width="12.421875" style="13" customWidth="1"/>
    <col min="8" max="8" width="12.7109375" style="13" customWidth="1"/>
    <col min="9" max="9" width="14.00390625" style="13" customWidth="1"/>
    <col min="10" max="10" width="5.421875" style="13" customWidth="1"/>
    <col min="11" max="11" width="14.140625" style="13" customWidth="1"/>
    <col min="12" max="12" width="12.140625" style="13" customWidth="1"/>
    <col min="13" max="13" width="13.7109375" style="13" customWidth="1"/>
    <col min="14" max="14" width="6.140625" style="13" customWidth="1"/>
    <col min="15" max="15" width="9.57421875" style="13" customWidth="1"/>
    <col min="16" max="16" width="12.421875" style="13" customWidth="1"/>
    <col min="17" max="17" width="13.8515625" style="13" customWidth="1"/>
    <col min="18" max="18" width="11.421875" style="13" customWidth="1"/>
    <col min="19" max="19" width="6.28125" style="13" customWidth="1"/>
    <col min="20" max="16384" width="11.421875" style="13" customWidth="1"/>
  </cols>
  <sheetData>
    <row r="1" spans="1:19" ht="33" customHeight="1" thickBot="1">
      <c r="A1" s="12" t="s">
        <v>8</v>
      </c>
      <c r="E1" s="53" t="str">
        <f>+IF(Portada!D11="NO","EN ESTE PROCEDIMIENTO NO SE DIFERENCIA ESTA FACILIDAD"," ")</f>
        <v> </v>
      </c>
      <c r="O1" s="20"/>
      <c r="P1" s="20"/>
      <c r="Q1" s="20"/>
      <c r="R1" s="20"/>
      <c r="S1" s="20"/>
    </row>
    <row r="2" spans="1:20" ht="23.25" customHeight="1" thickTop="1">
      <c r="A2" s="14" t="str">
        <f>+Portada!B11</f>
        <v>Cargo por Acceso a Plataforma de Pago</v>
      </c>
      <c r="N2" s="18"/>
      <c r="O2" s="32"/>
      <c r="P2" s="33"/>
      <c r="Q2" s="33"/>
      <c r="R2" s="33"/>
      <c r="S2" s="34"/>
      <c r="T2" s="19"/>
    </row>
    <row r="3" spans="1:20" ht="18.75">
      <c r="A3" s="87" t="str">
        <f>Portada!D3</f>
        <v>AMERICA MÓVIL</v>
      </c>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3">
        <v>40909</v>
      </c>
      <c r="C6" s="85"/>
      <c r="D6" s="85"/>
      <c r="E6" s="102"/>
      <c r="F6" s="19"/>
      <c r="G6" s="76">
        <v>6601869</v>
      </c>
      <c r="H6" s="76">
        <v>20810288</v>
      </c>
      <c r="I6" s="77">
        <f>+H6/G6</f>
        <v>3.1521812989624607</v>
      </c>
      <c r="J6" s="18"/>
      <c r="K6" s="52" t="s">
        <v>70</v>
      </c>
      <c r="L6" s="47"/>
      <c r="M6" s="47"/>
      <c r="N6" s="18"/>
      <c r="O6" s="35"/>
      <c r="P6" s="43"/>
      <c r="Q6" s="43"/>
      <c r="R6" s="28"/>
      <c r="S6" s="37"/>
      <c r="T6" s="19"/>
    </row>
    <row r="7" spans="1:20" ht="15.75">
      <c r="A7" s="18"/>
      <c r="B7" s="83">
        <v>40940</v>
      </c>
      <c r="C7" s="85"/>
      <c r="D7" s="85"/>
      <c r="E7" s="102"/>
      <c r="F7" s="19"/>
      <c r="G7" s="19"/>
      <c r="H7" s="19"/>
      <c r="K7" s="52" t="s">
        <v>69</v>
      </c>
      <c r="L7" s="46"/>
      <c r="M7" s="46"/>
      <c r="N7" s="18"/>
      <c r="O7" s="42"/>
      <c r="P7" s="65">
        <f>+K8</f>
        <v>0.0014</v>
      </c>
      <c r="Q7" s="65">
        <f>+L8*C18/(C18+D18)+M8*D18/(C18+D18)</f>
        <v>0.0014000000000000002</v>
      </c>
      <c r="R7" s="55" t="str">
        <f>+IF(P7=Q7,"VERIFICADO","NO CUMPLE")</f>
        <v>VERIFICADO</v>
      </c>
      <c r="S7" s="37"/>
      <c r="T7" s="19"/>
    </row>
    <row r="8" spans="1:20" ht="15">
      <c r="A8" s="18"/>
      <c r="B8" s="83">
        <v>40969</v>
      </c>
      <c r="C8" s="85"/>
      <c r="D8" s="85"/>
      <c r="E8" s="102"/>
      <c r="F8" s="19"/>
      <c r="G8" s="19"/>
      <c r="H8" s="19"/>
      <c r="K8" s="84">
        <v>0.0014</v>
      </c>
      <c r="L8" s="96">
        <f>+(K8*(C18+D18)*G6)/(C18*G6+D18*H6)</f>
        <v>0.00044418440214501453</v>
      </c>
      <c r="M8" s="96">
        <f>+(K8*(C18+D18)*H6)/(C18*G6+D18*H6)</f>
        <v>0.0014001497657323359</v>
      </c>
      <c r="N8" s="18"/>
      <c r="O8" s="35"/>
      <c r="P8" s="58"/>
      <c r="Q8" s="58"/>
      <c r="R8" s="54"/>
      <c r="S8" s="37"/>
      <c r="T8" s="19"/>
    </row>
    <row r="9" spans="1:20" ht="15" customHeight="1">
      <c r="A9" s="18"/>
      <c r="B9" s="83">
        <v>41000</v>
      </c>
      <c r="C9" s="85"/>
      <c r="D9" s="85"/>
      <c r="E9" s="102"/>
      <c r="F9" s="19"/>
      <c r="G9" s="99" t="s">
        <v>14</v>
      </c>
      <c r="N9" s="18"/>
      <c r="O9" s="35"/>
      <c r="P9" s="59" t="s">
        <v>19</v>
      </c>
      <c r="Q9" s="60"/>
      <c r="R9" s="54"/>
      <c r="S9" s="37"/>
      <c r="T9" s="19"/>
    </row>
    <row r="10" spans="1:20" ht="15">
      <c r="A10" s="18"/>
      <c r="B10" s="83">
        <v>41030</v>
      </c>
      <c r="C10" s="85"/>
      <c r="D10" s="85"/>
      <c r="E10" s="102"/>
      <c r="F10" s="19"/>
      <c r="G10" s="16" t="s">
        <v>71</v>
      </c>
      <c r="H10" s="19"/>
      <c r="N10" s="18"/>
      <c r="O10" s="35"/>
      <c r="P10" s="60"/>
      <c r="Q10" s="60"/>
      <c r="R10" s="54"/>
      <c r="S10" s="37"/>
      <c r="T10" s="19"/>
    </row>
    <row r="11" spans="1:20" ht="15.75">
      <c r="A11" s="18"/>
      <c r="B11" s="83">
        <v>41061</v>
      </c>
      <c r="C11" s="85"/>
      <c r="D11" s="85"/>
      <c r="E11" s="102"/>
      <c r="F11" s="19"/>
      <c r="G11" s="16" t="s">
        <v>72</v>
      </c>
      <c r="H11" s="19"/>
      <c r="N11" s="18"/>
      <c r="O11" s="35"/>
      <c r="P11" s="65">
        <f>+H6/G6</f>
        <v>3.1521812989624607</v>
      </c>
      <c r="Q11" s="65">
        <f>+M8/L8</f>
        <v>3.1521812989624607</v>
      </c>
      <c r="R11" s="55" t="str">
        <f>+IF(P11=Q11,"VERIFICADO","NO CUMPLE")</f>
        <v>VERIFICADO</v>
      </c>
      <c r="S11" s="37"/>
      <c r="T11" s="19"/>
    </row>
    <row r="12" spans="1:20" ht="15">
      <c r="A12" s="18"/>
      <c r="B12" s="83">
        <v>41091</v>
      </c>
      <c r="C12" s="85"/>
      <c r="D12" s="85"/>
      <c r="E12" s="102"/>
      <c r="F12" s="19"/>
      <c r="G12" s="16" t="s">
        <v>73</v>
      </c>
      <c r="H12" s="19"/>
      <c r="N12" s="18"/>
      <c r="O12" s="35"/>
      <c r="R12" s="28"/>
      <c r="S12" s="37"/>
      <c r="T12" s="19"/>
    </row>
    <row r="13" spans="1:20" ht="15.75" thickBot="1">
      <c r="A13" s="18"/>
      <c r="B13" s="83">
        <v>41122</v>
      </c>
      <c r="C13" s="85"/>
      <c r="D13" s="85"/>
      <c r="E13" s="102"/>
      <c r="F13" s="19"/>
      <c r="G13" s="16" t="s">
        <v>74</v>
      </c>
      <c r="H13" s="19"/>
      <c r="N13" s="18"/>
      <c r="O13" s="38"/>
      <c r="P13" s="39"/>
      <c r="Q13" s="39"/>
      <c r="R13" s="40"/>
      <c r="S13" s="41"/>
      <c r="T13" s="19"/>
    </row>
    <row r="14" spans="1:19" ht="15.75" thickTop="1">
      <c r="A14" s="18"/>
      <c r="B14" s="83">
        <v>41153</v>
      </c>
      <c r="C14" s="85"/>
      <c r="D14" s="85"/>
      <c r="E14" s="102"/>
      <c r="F14" s="19"/>
      <c r="G14" s="16" t="s">
        <v>37</v>
      </c>
      <c r="H14" s="19"/>
      <c r="O14" s="22"/>
      <c r="P14" s="31"/>
      <c r="Q14" s="31"/>
      <c r="R14" s="31"/>
      <c r="S14" s="31"/>
    </row>
    <row r="15" spans="1:8" ht="15">
      <c r="A15" s="18"/>
      <c r="B15" s="83">
        <v>41183</v>
      </c>
      <c r="C15" s="85"/>
      <c r="D15" s="85"/>
      <c r="E15" s="102"/>
      <c r="F15" s="19"/>
      <c r="G15" s="16" t="s">
        <v>38</v>
      </c>
      <c r="H15" s="19"/>
    </row>
    <row r="16" spans="1:8" ht="15">
      <c r="A16" s="18"/>
      <c r="B16" s="83">
        <v>41214</v>
      </c>
      <c r="C16" s="85"/>
      <c r="D16" s="85"/>
      <c r="E16" s="102"/>
      <c r="F16" s="19"/>
      <c r="G16" s="19"/>
      <c r="H16" s="19"/>
    </row>
    <row r="17" spans="1:8" ht="15">
      <c r="A17" s="18"/>
      <c r="B17" s="83">
        <v>41244</v>
      </c>
      <c r="C17" s="85"/>
      <c r="D17" s="85"/>
      <c r="E17" s="102"/>
      <c r="F17" s="19"/>
      <c r="G17" s="19"/>
      <c r="H17" s="19"/>
    </row>
    <row r="18" spans="1:8" ht="15">
      <c r="A18" s="18"/>
      <c r="B18" s="24" t="s">
        <v>10</v>
      </c>
      <c r="C18" s="100">
        <v>840.217951</v>
      </c>
      <c r="D18" s="100">
        <v>5362330.959410001</v>
      </c>
      <c r="E18" s="101">
        <v>5363171.177361</v>
      </c>
      <c r="F18" s="19"/>
      <c r="G18" s="19"/>
      <c r="H18" s="19"/>
    </row>
    <row r="19" spans="2:5" ht="15">
      <c r="B19" s="21"/>
      <c r="C19" s="22"/>
      <c r="D19" s="22"/>
      <c r="E19" s="22"/>
    </row>
    <row r="20" ht="15">
      <c r="B20" s="15" t="s">
        <v>12</v>
      </c>
    </row>
    <row r="21" spans="2:5" s="17" customFormat="1" ht="68.25" customHeight="1">
      <c r="B21" s="108" t="s">
        <v>44</v>
      </c>
      <c r="C21" s="109"/>
      <c r="D21" s="109"/>
      <c r="E21" s="110"/>
    </row>
    <row r="22" spans="2:5" s="17" customFormat="1" ht="79.5" customHeight="1">
      <c r="B22" s="108" t="s">
        <v>65</v>
      </c>
      <c r="C22" s="109"/>
      <c r="D22" s="109"/>
      <c r="E22" s="110"/>
    </row>
    <row r="23" spans="2:5" s="17" customFormat="1" ht="15">
      <c r="B23" s="111"/>
      <c r="C23" s="112"/>
      <c r="D23" s="112"/>
      <c r="E23" s="113"/>
    </row>
  </sheetData>
  <sheetProtection/>
  <mergeCells count="3">
    <mergeCell ref="B21:E21"/>
    <mergeCell ref="B22:E22"/>
    <mergeCell ref="B23:E23"/>
  </mergeCells>
  <printOptions/>
  <pageMargins left="0.42" right="0.7" top="0.59" bottom="0.3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Maria Ochoa La Torre</cp:lastModifiedBy>
  <cp:lastPrinted>2012-03-12T17:11:06Z</cp:lastPrinted>
  <dcterms:created xsi:type="dcterms:W3CDTF">2009-10-19T09:22:18Z</dcterms:created>
  <dcterms:modified xsi:type="dcterms:W3CDTF">2013-04-11T22:07:06Z</dcterms:modified>
  <cp:category/>
  <cp:version/>
  <cp:contentType/>
  <cp:contentStatus/>
</cp:coreProperties>
</file>