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2025\TARIFAS\5. Factor de Productividad 2025-2028\4. Análisis de la propuesta\3. Maqueta final\"/>
    </mc:Choice>
  </mc:AlternateContent>
  <bookViews>
    <workbookView xWindow="0" yWindow="0" windowWidth="28800" windowHeight="11730" tabRatio="765" activeTab="11"/>
  </bookViews>
  <sheets>
    <sheet name="Índice" sheetId="11" r:id="rId1"/>
    <sheet name="Trabajo" sheetId="4" r:id="rId2"/>
    <sheet name="Materiales" sheetId="5" r:id="rId3"/>
    <sheet name="Activos fijos" sheetId="2" r:id="rId4"/>
    <sheet name="Depreciación" sheetId="3" r:id="rId5"/>
    <sheet name="Capital" sheetId="6" r:id="rId6"/>
    <sheet name="Ing. y prod." sheetId="1" r:id="rId7"/>
    <sheet name="I. de Producción" sheetId="8" r:id="rId8"/>
    <sheet name="I. de Insumos" sheetId="7" r:id="rId9"/>
    <sheet name="I. de Insumos Eco." sheetId="17" r:id="rId10"/>
    <sheet name="Sueldos y salarios (Eco)" sheetId="18" r:id="rId11"/>
    <sheet name="Factor X" sheetId="1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a">[1]VOLORIGEN!#REF!</definedName>
    <definedName name="\b">[1]VOLORIGEN!#REF!</definedName>
    <definedName name="\c">#N/A</definedName>
    <definedName name="\e">#N/A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t">#N/A</definedName>
    <definedName name="\v">#N/A</definedName>
    <definedName name="__DES10">#N/A</definedName>
    <definedName name="__R">#N/A</definedName>
    <definedName name="__VAR10">#N/A</definedName>
    <definedName name="__VAR92">#N/A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Parse_Out" hidden="1">#REF!</definedName>
    <definedName name="_Parse_Out8" hidden="1">#REF!</definedName>
    <definedName name="_R">#N/A</definedName>
    <definedName name="_VAR10">#N/A</definedName>
    <definedName name="_VAR92">#N/A</definedName>
    <definedName name="A_IMPRESIÓN_IM">[1]VOLORIGEN!#REF!</definedName>
    <definedName name="actual">#REF!</definedName>
    <definedName name="actual8">#REF!</definedName>
    <definedName name="AGENERAR">[1]VOLORIGEN!#REF!</definedName>
    <definedName name="AMESES">#N/A</definedName>
    <definedName name="_xlnm.Print_Area" localSheetId="11">'Factor X'!$A$1:$Z$29</definedName>
    <definedName name="_xlnm.Print_Area" localSheetId="0">Índice!$A$1:$J$22</definedName>
    <definedName name="_xlnm.Print_Area">#REF!</definedName>
    <definedName name="Área_de_impresión8">#REF!</definedName>
    <definedName name="CEI_impresionç">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>[1]VOLORIGEN!#REF!</definedName>
    <definedName name="Datos1">#REF!,#REF!,#REF!</definedName>
    <definedName name="Datos18">#REF!,#REF!,#REF!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[2]Configuracion!$H$6</definedName>
    <definedName name="FER">#N/A</definedName>
    <definedName name="FIN">[1]VOLORIGEN!#REF!</definedName>
    <definedName name="GABY">#N/A</definedName>
    <definedName name="HER">#N/A</definedName>
    <definedName name="IMPBICOM">#N/A</definedName>
    <definedName name="INDI">#N/A</definedName>
    <definedName name="INDI8889">#N/A</definedName>
    <definedName name="INDICE">[3]!INDICE</definedName>
    <definedName name="INDICE8">[3]!INDICE</definedName>
    <definedName name="INDICE87">#N/A</definedName>
    <definedName name="Inicio">'[4]02-T_DEP'!#REF!</definedName>
    <definedName name="jose">[1]VOLORIGEN!#REF!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#N/A</definedName>
    <definedName name="MINERIA">[5]MINDATA!$A$6:$BE$160</definedName>
    <definedName name="MINVAR">'[5]Var%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[2]Configuracion!$H$5</definedName>
    <definedName name="PREPARA">[1]VOLORIGEN!#REF!</definedName>
    <definedName name="q">[1]VOLORIGEN!#REF!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[6]Cuentas_Corrientes!$A$133:$I$133</definedName>
    <definedName name="Sector3">#REF!</definedName>
    <definedName name="Sector4">#REF!</definedName>
    <definedName name="SIEMBRA">#N/A</definedName>
    <definedName name="SIEMBRAS">#N/A</definedName>
    <definedName name="SUPERCOS">#N/A</definedName>
    <definedName name="TIPO">[1]VOLORIGEN!#REF!</definedName>
    <definedName name="_xlnm.Print_Titles">#REF!,#REF!</definedName>
    <definedName name="TOTAL">#REF!</definedName>
    <definedName name="TOTAL8">#REF!</definedName>
    <definedName name="uno">[1]VOLORIGEN!#REF!</definedName>
    <definedName name="unoA">[1]VOLORIGEN!#REF!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62913"/>
</workbook>
</file>

<file path=xl/calcChain.xml><?xml version="1.0" encoding="utf-8"?>
<calcChain xmlns="http://schemas.openxmlformats.org/spreadsheetml/2006/main">
  <c r="AE12" i="10" l="1"/>
  <c r="M26" i="10" l="1"/>
  <c r="AP136" i="6" l="1"/>
  <c r="AM26" i="5" l="1"/>
  <c r="AL26" i="5"/>
  <c r="AM25" i="5"/>
  <c r="AM31" i="5"/>
  <c r="AM36" i="5"/>
  <c r="AM17" i="5"/>
  <c r="AH29" i="3" l="1"/>
  <c r="AH30" i="3"/>
  <c r="AH31" i="3"/>
  <c r="AH32" i="3"/>
  <c r="AH33" i="3"/>
  <c r="AH34" i="3"/>
  <c r="AH35" i="3"/>
  <c r="AH27" i="3"/>
  <c r="M27" i="10" l="1"/>
  <c r="AF16" i="17"/>
  <c r="AF20" i="17"/>
  <c r="AF22" i="17"/>
  <c r="AM27" i="5"/>
  <c r="AM28" i="5"/>
  <c r="AM29" i="5"/>
  <c r="AM30" i="5"/>
  <c r="AK17" i="5"/>
  <c r="AL17" i="5"/>
  <c r="AF28" i="17" l="1"/>
  <c r="AM13" i="5"/>
  <c r="AM18" i="5" s="1"/>
  <c r="AF30" i="17"/>
  <c r="AE11" i="10" s="1"/>
  <c r="AO25" i="7"/>
  <c r="AG13" i="3"/>
  <c r="AG14" i="3"/>
  <c r="AG16" i="3"/>
  <c r="AG17" i="3"/>
  <c r="AG18" i="3"/>
  <c r="AG20" i="3"/>
  <c r="AG21" i="3"/>
  <c r="AG22" i="3"/>
  <c r="AG28" i="3"/>
  <c r="AG36" i="3" s="1"/>
  <c r="AH36" i="3" s="1"/>
  <c r="AF28" i="3"/>
  <c r="AE28" i="3"/>
  <c r="AM32" i="4"/>
  <c r="AM46" i="4"/>
  <c r="AL32" i="4"/>
  <c r="AN20" i="4"/>
  <c r="AN21" i="4"/>
  <c r="AN27" i="4"/>
  <c r="AN39" i="4" s="1"/>
  <c r="AN32" i="4"/>
  <c r="AN33" i="4"/>
  <c r="AN41" i="4"/>
  <c r="AN46" i="4"/>
  <c r="AP14" i="2"/>
  <c r="AP24" i="2" s="1"/>
  <c r="AO18" i="2"/>
  <c r="AG19" i="3" s="1"/>
  <c r="AP11" i="6"/>
  <c r="AP12" i="6"/>
  <c r="AP14" i="6"/>
  <c r="AP15" i="6"/>
  <c r="AP16" i="6"/>
  <c r="AP17" i="6"/>
  <c r="AP18" i="6"/>
  <c r="AP19" i="6"/>
  <c r="AP20" i="6"/>
  <c r="AP21" i="6" s="1"/>
  <c r="AP68" i="6"/>
  <c r="AP158" i="6" s="1"/>
  <c r="AP88" i="6"/>
  <c r="AP38" i="8"/>
  <c r="AP39" i="8"/>
  <c r="AP40" i="8"/>
  <c r="AP43" i="8"/>
  <c r="AP44" i="8"/>
  <c r="AR101" i="1"/>
  <c r="AR102" i="1"/>
  <c r="AR103" i="1"/>
  <c r="AR106" i="1"/>
  <c r="AR18" i="1" s="1"/>
  <c r="AP16" i="8" s="1"/>
  <c r="AP69" i="8" s="1"/>
  <c r="AR107" i="1"/>
  <c r="AR139" i="1" s="1"/>
  <c r="AR108" i="1"/>
  <c r="AR109" i="1"/>
  <c r="AR13" i="1"/>
  <c r="AP11" i="8" s="1"/>
  <c r="AR14" i="1"/>
  <c r="AP12" i="8" s="1"/>
  <c r="AR15" i="1"/>
  <c r="AP13" i="8" s="1"/>
  <c r="AP66" i="8" s="1"/>
  <c r="AR19" i="1" l="1"/>
  <c r="AP17" i="8" s="1"/>
  <c r="AP70" i="8" s="1"/>
  <c r="AG15" i="3"/>
  <c r="AN50" i="4"/>
  <c r="AO10" i="7" s="1"/>
  <c r="AO11" i="7"/>
  <c r="AO38" i="7" s="1"/>
  <c r="AP65" i="8"/>
  <c r="AP64" i="8"/>
  <c r="AR51" i="1"/>
  <c r="AP34" i="8" l="1"/>
  <c r="AN44" i="8" l="1"/>
  <c r="AK25" i="5" l="1"/>
  <c r="AL21" i="4"/>
  <c r="AM21" i="4"/>
  <c r="AL20" i="4"/>
  <c r="AM20" i="4"/>
  <c r="AQ101" i="1"/>
  <c r="AP101" i="1"/>
  <c r="AP13" i="1" s="1"/>
  <c r="AO38" i="8" l="1"/>
  <c r="AO39" i="8"/>
  <c r="AO40" i="8"/>
  <c r="AO43" i="8"/>
  <c r="AL25" i="5"/>
  <c r="AL28" i="5"/>
  <c r="AL29" i="5"/>
  <c r="AJ29" i="5" l="1"/>
  <c r="AL30" i="5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E20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D21" i="4"/>
  <c r="AL27" i="4"/>
  <c r="AM27" i="4"/>
  <c r="AM33" i="4" l="1"/>
  <c r="AM39" i="4"/>
  <c r="AL14" i="5" s="1"/>
  <c r="AL27" i="5" s="1"/>
  <c r="AL31" i="5" s="1"/>
  <c r="AL36" i="5" s="1"/>
  <c r="AM41" i="4"/>
  <c r="AM50" i="4" l="1"/>
  <c r="AL13" i="5"/>
  <c r="AL18" i="5" s="1"/>
  <c r="AF21" i="3"/>
  <c r="AE21" i="3"/>
  <c r="AD21" i="3"/>
  <c r="AF13" i="3"/>
  <c r="AF14" i="3"/>
  <c r="AF15" i="3"/>
  <c r="AF16" i="3"/>
  <c r="AF17" i="3"/>
  <c r="AF18" i="3"/>
  <c r="AF20" i="3"/>
  <c r="AF22" i="3"/>
  <c r="AF36" i="3"/>
  <c r="AO44" i="8"/>
  <c r="AP90" i="8" s="1"/>
  <c r="AQ13" i="1"/>
  <c r="AO11" i="8" s="1"/>
  <c r="AO64" i="8" s="1"/>
  <c r="AQ102" i="1"/>
  <c r="AQ14" i="1" s="1"/>
  <c r="AO12" i="8" s="1"/>
  <c r="AO65" i="8" s="1"/>
  <c r="AQ103" i="1"/>
  <c r="AQ15" i="1" s="1"/>
  <c r="AO13" i="8" s="1"/>
  <c r="AO66" i="8" s="1"/>
  <c r="AQ106" i="1"/>
  <c r="AQ18" i="1" s="1"/>
  <c r="AO16" i="8" s="1"/>
  <c r="AO69" i="8" s="1"/>
  <c r="AQ107" i="1"/>
  <c r="AQ19" i="1" s="1"/>
  <c r="AO17" i="8" s="1"/>
  <c r="AQ108" i="1"/>
  <c r="AQ109" i="1"/>
  <c r="AO34" i="8" l="1"/>
  <c r="AO70" i="8"/>
  <c r="AP96" i="8" s="1"/>
  <c r="AQ139" i="1"/>
  <c r="AQ51" i="1"/>
  <c r="AP95" i="8" l="1"/>
  <c r="AP97" i="8" s="1"/>
  <c r="AP98" i="8" s="1"/>
  <c r="AP89" i="8"/>
  <c r="AP91" i="8" s="1"/>
  <c r="AP92" i="8" s="1"/>
  <c r="AE18" i="10" s="1"/>
  <c r="AN11" i="8" l="1"/>
  <c r="AN38" i="8"/>
  <c r="AN39" i="8"/>
  <c r="AN40" i="8"/>
  <c r="AN43" i="8"/>
  <c r="AO90" i="8" l="1"/>
  <c r="AN64" i="8"/>
  <c r="AO15" i="6"/>
  <c r="AN18" i="2"/>
  <c r="AF19" i="3" s="1"/>
  <c r="AO11" i="6"/>
  <c r="AO12" i="6"/>
  <c r="AO14" i="6"/>
  <c r="AO16" i="6"/>
  <c r="AO17" i="6"/>
  <c r="AO18" i="6"/>
  <c r="AO19" i="6"/>
  <c r="AO20" i="6"/>
  <c r="AO68" i="6"/>
  <c r="AO158" i="6" s="1"/>
  <c r="AO88" i="6"/>
  <c r="AN10" i="7"/>
  <c r="AN11" i="7"/>
  <c r="AN25" i="7"/>
  <c r="AN38" i="7" s="1"/>
  <c r="AN24" i="2"/>
  <c r="AO24" i="2"/>
  <c r="AO21" i="6" l="1"/>
  <c r="AK28" i="5" l="1"/>
  <c r="AK29" i="5"/>
  <c r="AK30" i="5"/>
  <c r="D24" i="6"/>
  <c r="E24" i="6" s="1"/>
  <c r="AL33" i="4" l="1"/>
  <c r="AL41" i="4" s="1"/>
  <c r="AL39" i="4"/>
  <c r="AK14" i="5" s="1"/>
  <c r="AL46" i="4"/>
  <c r="AE13" i="3"/>
  <c r="AE14" i="3"/>
  <c r="AE16" i="3"/>
  <c r="AE17" i="3"/>
  <c r="AE18" i="3"/>
  <c r="AE19" i="3"/>
  <c r="AE20" i="3"/>
  <c r="AE22" i="3"/>
  <c r="AE36" i="3"/>
  <c r="AN68" i="6"/>
  <c r="AN88" i="6"/>
  <c r="O23" i="6"/>
  <c r="AN11" i="6"/>
  <c r="AN12" i="6"/>
  <c r="AN14" i="6"/>
  <c r="AN15" i="6"/>
  <c r="AN16" i="6"/>
  <c r="AN17" i="6"/>
  <c r="AN18" i="6"/>
  <c r="AN19" i="6"/>
  <c r="AN20" i="6"/>
  <c r="AK13" i="5" l="1"/>
  <c r="AK18" i="5" s="1"/>
  <c r="AK27" i="5"/>
  <c r="AK26" i="5" s="1"/>
  <c r="AK31" i="5" s="1"/>
  <c r="AL50" i="4"/>
  <c r="AM10" i="7" s="1"/>
  <c r="AN21" i="6"/>
  <c r="AN158" i="6"/>
  <c r="AK36" i="5" l="1"/>
  <c r="AM25" i="7" s="1"/>
  <c r="AM11" i="7"/>
  <c r="AP102" i="1"/>
  <c r="AP14" i="1" s="1"/>
  <c r="AN12" i="8" s="1"/>
  <c r="AN65" i="8" s="1"/>
  <c r="AP103" i="1"/>
  <c r="AP15" i="1" s="1"/>
  <c r="AN13" i="8" s="1"/>
  <c r="AN66" i="8" s="1"/>
  <c r="AP106" i="1"/>
  <c r="AP18" i="1" s="1"/>
  <c r="AN16" i="8" s="1"/>
  <c r="AN69" i="8" s="1"/>
  <c r="AP107" i="1"/>
  <c r="AP19" i="1" s="1"/>
  <c r="AN17" i="8" s="1"/>
  <c r="AP108" i="1"/>
  <c r="AP109" i="1"/>
  <c r="AN155" i="1"/>
  <c r="AN101" i="1"/>
  <c r="AN13" i="1" s="1"/>
  <c r="AM38" i="7" l="1"/>
  <c r="AP51" i="1"/>
  <c r="AP139" i="1"/>
  <c r="AN70" i="8"/>
  <c r="AO89" i="8" s="1"/>
  <c r="AN34" i="8"/>
  <c r="AM14" i="2"/>
  <c r="AE15" i="3" s="1"/>
  <c r="AO91" i="8" l="1"/>
  <c r="AO96" i="8"/>
  <c r="AO95" i="8"/>
  <c r="AJ27" i="4"/>
  <c r="AK32" i="4"/>
  <c r="AH27" i="4"/>
  <c r="D28" i="4"/>
  <c r="AO92" i="8" l="1"/>
  <c r="AD18" i="10" s="1"/>
  <c r="AO97" i="8"/>
  <c r="AO98" i="8" s="1"/>
  <c r="AD20" i="17" l="1"/>
  <c r="AE20" i="17"/>
  <c r="AD22" i="17"/>
  <c r="AE22" i="17"/>
  <c r="AD16" i="17"/>
  <c r="AE16" i="17"/>
  <c r="K16" i="17"/>
  <c r="AC16" i="17"/>
  <c r="AE28" i="17" l="1"/>
  <c r="AE30" i="17" s="1"/>
  <c r="AD11" i="10" s="1"/>
  <c r="AD28" i="17"/>
  <c r="AD30" i="17" s="1"/>
  <c r="AC11" i="10" s="1"/>
  <c r="AM24" i="2"/>
  <c r="AD37" i="4" l="1"/>
  <c r="AL102" i="1" l="1"/>
  <c r="AL103" i="1"/>
  <c r="AL15" i="1" s="1"/>
  <c r="AJ13" i="8" s="1"/>
  <c r="AK103" i="1"/>
  <c r="AM103" i="1"/>
  <c r="AM15" i="1" s="1"/>
  <c r="AK13" i="8" s="1"/>
  <c r="AK107" i="1"/>
  <c r="AK19" i="1" s="1"/>
  <c r="AI17" i="8" s="1"/>
  <c r="AN103" i="1"/>
  <c r="AN15" i="1" s="1"/>
  <c r="AL13" i="8" s="1"/>
  <c r="AN102" i="1"/>
  <c r="AN14" i="1" s="1"/>
  <c r="AL12" i="8" s="1"/>
  <c r="AJ103" i="1"/>
  <c r="AJ15" i="1" s="1"/>
  <c r="AH13" i="8" s="1"/>
  <c r="AJ102" i="1"/>
  <c r="AJ14" i="1" s="1"/>
  <c r="AH12" i="8" s="1"/>
  <c r="AE37" i="4"/>
  <c r="AE32" i="4"/>
  <c r="AE46" i="4" s="1"/>
  <c r="AD32" i="4"/>
  <c r="AD46" i="4" s="1"/>
  <c r="AD30" i="4"/>
  <c r="AD38" i="4" s="1"/>
  <c r="AD39" i="4" s="1"/>
  <c r="AE30" i="4"/>
  <c r="AE38" i="4" s="1"/>
  <c r="AF27" i="4"/>
  <c r="AF39" i="4" s="1"/>
  <c r="AE27" i="4"/>
  <c r="AG33" i="4"/>
  <c r="AG41" i="4" s="1"/>
  <c r="AF33" i="4"/>
  <c r="AF41" i="4" s="1"/>
  <c r="AE33" i="4"/>
  <c r="AE41" i="4" s="1"/>
  <c r="AD33" i="4"/>
  <c r="AD41" i="4" s="1"/>
  <c r="AD42" i="4" s="1"/>
  <c r="AD43" i="4" s="1"/>
  <c r="AF135" i="6"/>
  <c r="V135" i="6"/>
  <c r="W135" i="6"/>
  <c r="AO63" i="1"/>
  <c r="AM44" i="8" s="1"/>
  <c r="AO101" i="1"/>
  <c r="AN63" i="1"/>
  <c r="AL44" i="8" s="1"/>
  <c r="AM63" i="1"/>
  <c r="AK44" i="8" s="1"/>
  <c r="AM106" i="1"/>
  <c r="AM18" i="1" s="1"/>
  <c r="AK16" i="8" s="1"/>
  <c r="AM20" i="6"/>
  <c r="AM19" i="6"/>
  <c r="AM18" i="6"/>
  <c r="AM17" i="6"/>
  <c r="AM16" i="6"/>
  <c r="AM15" i="6"/>
  <c r="AM14" i="6"/>
  <c r="AM12" i="6"/>
  <c r="AM11" i="6"/>
  <c r="AD22" i="3"/>
  <c r="AD20" i="3"/>
  <c r="AD19" i="3"/>
  <c r="AD18" i="3"/>
  <c r="AD17" i="3"/>
  <c r="AD16" i="3"/>
  <c r="AD14" i="3"/>
  <c r="AD13" i="3"/>
  <c r="AL24" i="2"/>
  <c r="AJ30" i="5"/>
  <c r="AJ28" i="5"/>
  <c r="AJ25" i="5"/>
  <c r="AK33" i="4"/>
  <c r="AK41" i="4" s="1"/>
  <c r="AK46" i="4"/>
  <c r="AK27" i="4"/>
  <c r="AK39" i="4" s="1"/>
  <c r="AJ14" i="5" s="1"/>
  <c r="AA20" i="17"/>
  <c r="AA28" i="17"/>
  <c r="AB20" i="17"/>
  <c r="AB28" i="17" s="1"/>
  <c r="AC20" i="17"/>
  <c r="AC28" i="17"/>
  <c r="AC30" i="17" s="1"/>
  <c r="AB11" i="10" s="1"/>
  <c r="Z20" i="17"/>
  <c r="Z28" i="17" s="1"/>
  <c r="AA22" i="17"/>
  <c r="AB22" i="17"/>
  <c r="AC22" i="17"/>
  <c r="Z22" i="17"/>
  <c r="AA16" i="17"/>
  <c r="AB16" i="17"/>
  <c r="Z16" i="17"/>
  <c r="AK38" i="8"/>
  <c r="AK43" i="8"/>
  <c r="AL43" i="8"/>
  <c r="AM43" i="8"/>
  <c r="AK40" i="8"/>
  <c r="AL40" i="8"/>
  <c r="AM40" i="8"/>
  <c r="AK39" i="8"/>
  <c r="AL39" i="8"/>
  <c r="AM39" i="8"/>
  <c r="AL38" i="8"/>
  <c r="AM38" i="8"/>
  <c r="AJ38" i="8"/>
  <c r="AM101" i="1"/>
  <c r="AM13" i="1" s="1"/>
  <c r="AK11" i="8" s="1"/>
  <c r="AM155" i="1"/>
  <c r="AM107" i="1" s="1"/>
  <c r="AN107" i="1"/>
  <c r="AN19" i="1" s="1"/>
  <c r="AL17" i="8" s="1"/>
  <c r="AO155" i="1"/>
  <c r="AO107" i="1" s="1"/>
  <c r="AO19" i="1" s="1"/>
  <c r="AM17" i="8" s="1"/>
  <c r="AN109" i="1"/>
  <c r="AO109" i="1"/>
  <c r="AN108" i="1"/>
  <c r="AO108" i="1"/>
  <c r="AM109" i="1"/>
  <c r="AM108" i="1"/>
  <c r="AN106" i="1"/>
  <c r="AN18" i="1" s="1"/>
  <c r="AL16" i="8" s="1"/>
  <c r="AO106" i="1"/>
  <c r="AO18" i="1" s="1"/>
  <c r="AM16" i="8" s="1"/>
  <c r="AM102" i="1"/>
  <c r="AM14" i="1" s="1"/>
  <c r="AK12" i="8" s="1"/>
  <c r="AO102" i="1"/>
  <c r="AO103" i="1"/>
  <c r="AO15" i="1" s="1"/>
  <c r="AM13" i="8"/>
  <c r="AA30" i="17"/>
  <c r="Z11" i="10" s="1"/>
  <c r="AK88" i="6"/>
  <c r="AL88" i="6"/>
  <c r="AM88" i="6"/>
  <c r="AK68" i="6"/>
  <c r="AK158" i="6" s="1"/>
  <c r="AL68" i="6"/>
  <c r="AL158" i="6" s="1"/>
  <c r="AM68" i="6"/>
  <c r="AM158" i="6" s="1"/>
  <c r="AL12" i="6"/>
  <c r="AK12" i="6"/>
  <c r="AL11" i="6"/>
  <c r="AK11" i="6"/>
  <c r="AK20" i="6"/>
  <c r="AL20" i="6"/>
  <c r="AK19" i="6"/>
  <c r="AL19" i="6"/>
  <c r="AK18" i="6"/>
  <c r="AL18" i="6"/>
  <c r="AK17" i="6"/>
  <c r="AL17" i="6"/>
  <c r="AK16" i="6"/>
  <c r="AL16" i="6"/>
  <c r="AK15" i="6"/>
  <c r="AL15" i="6"/>
  <c r="AK14" i="6"/>
  <c r="AL14" i="6"/>
  <c r="AA28" i="3"/>
  <c r="AA36" i="3" s="1"/>
  <c r="AB28" i="3"/>
  <c r="AB36" i="3" s="1"/>
  <c r="AC28" i="3"/>
  <c r="AD28" i="3"/>
  <c r="AH28" i="3" s="1"/>
  <c r="AC36" i="3"/>
  <c r="AD36" i="3"/>
  <c r="AC22" i="3"/>
  <c r="AB22" i="3"/>
  <c r="AC21" i="3"/>
  <c r="AB21" i="3"/>
  <c r="AC20" i="3"/>
  <c r="AB20" i="3"/>
  <c r="AC19" i="3"/>
  <c r="AB19" i="3"/>
  <c r="AC18" i="3"/>
  <c r="AB18" i="3"/>
  <c r="AC17" i="3"/>
  <c r="AB17" i="3"/>
  <c r="AC16" i="3"/>
  <c r="AB16" i="3"/>
  <c r="AC15" i="3"/>
  <c r="AB15" i="3"/>
  <c r="AC14" i="3"/>
  <c r="AB14" i="3"/>
  <c r="AC13" i="3"/>
  <c r="AB13" i="3"/>
  <c r="AK24" i="2"/>
  <c r="AJ24" i="2"/>
  <c r="AH30" i="5"/>
  <c r="AI30" i="5"/>
  <c r="AG30" i="5"/>
  <c r="AH29" i="5"/>
  <c r="AI29" i="5"/>
  <c r="AG29" i="5"/>
  <c r="AH28" i="5"/>
  <c r="AI28" i="5"/>
  <c r="AG28" i="5"/>
  <c r="AH25" i="5"/>
  <c r="AI25" i="5"/>
  <c r="AG25" i="5"/>
  <c r="AJ39" i="4"/>
  <c r="AI33" i="4"/>
  <c r="AI41" i="4" s="1"/>
  <c r="AJ33" i="4"/>
  <c r="AJ41" i="4" s="1"/>
  <c r="AH33" i="4"/>
  <c r="AH41" i="4" s="1"/>
  <c r="AI32" i="4"/>
  <c r="AI46" i="4" s="1"/>
  <c r="AJ32" i="4"/>
  <c r="AJ46" i="4" s="1"/>
  <c r="AH32" i="4"/>
  <c r="AH46" i="4" s="1"/>
  <c r="AI27" i="4"/>
  <c r="AI39" i="4" s="1"/>
  <c r="AH39" i="4"/>
  <c r="AG14" i="5" s="1"/>
  <c r="AG13" i="5" s="1"/>
  <c r="AG18" i="5" s="1"/>
  <c r="AC33" i="4"/>
  <c r="AC41" i="4" s="1"/>
  <c r="AB33" i="4"/>
  <c r="AB41" i="4" s="1"/>
  <c r="AA33" i="4"/>
  <c r="AA41" i="4" s="1"/>
  <c r="Z33" i="4"/>
  <c r="Z41" i="4" s="1"/>
  <c r="Y33" i="4"/>
  <c r="Y41" i="4" s="1"/>
  <c r="X33" i="4"/>
  <c r="W33" i="4"/>
  <c r="W41" i="4" s="1"/>
  <c r="V33" i="4"/>
  <c r="V41" i="4" s="1"/>
  <c r="U33" i="4"/>
  <c r="U41" i="4" s="1"/>
  <c r="T33" i="4"/>
  <c r="T41" i="4" s="1"/>
  <c r="S33" i="4"/>
  <c r="S41" i="4" s="1"/>
  <c r="R33" i="4"/>
  <c r="R41" i="4" s="1"/>
  <c r="Q33" i="4"/>
  <c r="P33" i="4"/>
  <c r="O33" i="4"/>
  <c r="O41" i="4" s="1"/>
  <c r="N33" i="4"/>
  <c r="N41" i="4" s="1"/>
  <c r="M33" i="4"/>
  <c r="M41" i="4" s="1"/>
  <c r="L33" i="4"/>
  <c r="L41" i="4" s="1"/>
  <c r="K33" i="4"/>
  <c r="K41" i="4" s="1"/>
  <c r="J33" i="4"/>
  <c r="J41" i="4" s="1"/>
  <c r="I33" i="4"/>
  <c r="H33" i="4"/>
  <c r="G33" i="4"/>
  <c r="G41" i="4" s="1"/>
  <c r="F33" i="4"/>
  <c r="F41" i="4" s="1"/>
  <c r="E33" i="4"/>
  <c r="E41" i="4" s="1"/>
  <c r="D33" i="4"/>
  <c r="D41" i="4" s="1"/>
  <c r="C33" i="4"/>
  <c r="C41" i="4" s="1"/>
  <c r="C30" i="4"/>
  <c r="C38" i="4" s="1"/>
  <c r="C29" i="4"/>
  <c r="C28" i="4"/>
  <c r="B10" i="18"/>
  <c r="B22" i="18"/>
  <c r="B23" i="18"/>
  <c r="B24" i="18"/>
  <c r="B25" i="18"/>
  <c r="B26" i="18"/>
  <c r="B27" i="18"/>
  <c r="B28" i="18"/>
  <c r="B29" i="18"/>
  <c r="B30" i="18"/>
  <c r="B31" i="18"/>
  <c r="B32" i="18"/>
  <c r="B34" i="18"/>
  <c r="B35" i="18"/>
  <c r="B36" i="18"/>
  <c r="B37" i="18"/>
  <c r="B38" i="18"/>
  <c r="B39" i="18"/>
  <c r="B40" i="18"/>
  <c r="B41" i="18"/>
  <c r="B42" i="18"/>
  <c r="B43" i="18"/>
  <c r="B44" i="18"/>
  <c r="B46" i="18"/>
  <c r="B47" i="18"/>
  <c r="B48" i="18"/>
  <c r="B49" i="18"/>
  <c r="B50" i="18"/>
  <c r="B51" i="18"/>
  <c r="B52" i="18"/>
  <c r="B53" i="18"/>
  <c r="B54" i="18"/>
  <c r="B55" i="18"/>
  <c r="B56" i="18"/>
  <c r="B58" i="18"/>
  <c r="B59" i="18"/>
  <c r="B60" i="18"/>
  <c r="B61" i="18"/>
  <c r="B62" i="18"/>
  <c r="B63" i="18"/>
  <c r="B64" i="18"/>
  <c r="B65" i="18"/>
  <c r="B66" i="18"/>
  <c r="B67" i="18"/>
  <c r="B68" i="18"/>
  <c r="B70" i="18"/>
  <c r="B71" i="18"/>
  <c r="B72" i="18"/>
  <c r="B73" i="18"/>
  <c r="B74" i="18"/>
  <c r="B75" i="18"/>
  <c r="B76" i="18"/>
  <c r="B77" i="18"/>
  <c r="B78" i="18"/>
  <c r="B79" i="18"/>
  <c r="B80" i="18"/>
  <c r="B82" i="18"/>
  <c r="B83" i="18"/>
  <c r="B84" i="18"/>
  <c r="B85" i="18"/>
  <c r="B86" i="18"/>
  <c r="B87" i="18"/>
  <c r="B88" i="18"/>
  <c r="B89" i="18"/>
  <c r="B90" i="18"/>
  <c r="B91" i="18"/>
  <c r="B92" i="18"/>
  <c r="B94" i="18"/>
  <c r="B95" i="18"/>
  <c r="B96" i="18"/>
  <c r="B97" i="18"/>
  <c r="B98" i="18"/>
  <c r="B99" i="18"/>
  <c r="B100" i="18"/>
  <c r="B101" i="18"/>
  <c r="B102" i="18"/>
  <c r="B103" i="18"/>
  <c r="B104" i="18"/>
  <c r="B11" i="18"/>
  <c r="B12" i="18"/>
  <c r="B13" i="18"/>
  <c r="B14" i="18"/>
  <c r="B15" i="18"/>
  <c r="B16" i="18"/>
  <c r="B17" i="18"/>
  <c r="B18" i="18"/>
  <c r="B19" i="18"/>
  <c r="B20" i="18"/>
  <c r="I16" i="18"/>
  <c r="J12" i="17"/>
  <c r="J14" i="17" s="1"/>
  <c r="I14" i="18"/>
  <c r="H12" i="17"/>
  <c r="J11" i="18"/>
  <c r="E11" i="17"/>
  <c r="E13" i="17" s="1"/>
  <c r="E14" i="17" s="1"/>
  <c r="J9" i="18"/>
  <c r="C11" i="17"/>
  <c r="C13" i="17"/>
  <c r="J15" i="18"/>
  <c r="I11" i="17"/>
  <c r="I13" i="17" s="1"/>
  <c r="I15" i="18"/>
  <c r="I12" i="17"/>
  <c r="J14" i="18"/>
  <c r="H11" i="17"/>
  <c r="H13" i="17" s="1"/>
  <c r="I11" i="18"/>
  <c r="E12" i="17"/>
  <c r="I10" i="18"/>
  <c r="D12" i="17"/>
  <c r="J13" i="18"/>
  <c r="G11" i="17"/>
  <c r="G13" i="17" s="1"/>
  <c r="I13" i="18"/>
  <c r="G12" i="17"/>
  <c r="G14" i="17" s="1"/>
  <c r="J12" i="18"/>
  <c r="F11" i="17"/>
  <c r="F13" i="17" s="1"/>
  <c r="I12" i="18"/>
  <c r="F12" i="17"/>
  <c r="F14" i="17" s="1"/>
  <c r="J10" i="18"/>
  <c r="D11" i="17"/>
  <c r="D13" i="17" s="1"/>
  <c r="I9" i="18"/>
  <c r="C12" i="17"/>
  <c r="C14" i="17" s="1"/>
  <c r="J16" i="18"/>
  <c r="J11" i="17"/>
  <c r="J13" i="17"/>
  <c r="E20" i="17"/>
  <c r="F20" i="17"/>
  <c r="G20" i="17"/>
  <c r="H20" i="17"/>
  <c r="I20" i="17"/>
  <c r="J20" i="17"/>
  <c r="J28" i="17" s="1"/>
  <c r="K20" i="17"/>
  <c r="L20" i="17"/>
  <c r="M20" i="17"/>
  <c r="N20" i="17"/>
  <c r="N28" i="17" s="1"/>
  <c r="N30" i="17" s="1"/>
  <c r="M11" i="10" s="1"/>
  <c r="O20" i="17"/>
  <c r="O28" i="17" s="1"/>
  <c r="P20" i="17"/>
  <c r="Q20" i="17"/>
  <c r="Q28" i="17" s="1"/>
  <c r="R20" i="17"/>
  <c r="S20" i="17"/>
  <c r="S28" i="17" s="1"/>
  <c r="T20" i="17"/>
  <c r="T28" i="17" s="1"/>
  <c r="U20" i="17"/>
  <c r="U28" i="17" s="1"/>
  <c r="V20" i="17"/>
  <c r="V28" i="17" s="1"/>
  <c r="W20" i="17"/>
  <c r="W28" i="17" s="1"/>
  <c r="X20" i="17"/>
  <c r="X28" i="17" s="1"/>
  <c r="Y20" i="17"/>
  <c r="D20" i="17"/>
  <c r="E22" i="17"/>
  <c r="E28" i="17" s="1"/>
  <c r="F22" i="17"/>
  <c r="G22" i="17"/>
  <c r="H22" i="17"/>
  <c r="I22" i="17"/>
  <c r="I28" i="17" s="1"/>
  <c r="J22" i="17"/>
  <c r="K22" i="17"/>
  <c r="K28" i="17" s="1"/>
  <c r="K30" i="17" s="1"/>
  <c r="J11" i="10" s="1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D22" i="17"/>
  <c r="L16" i="17"/>
  <c r="M16" i="17"/>
  <c r="N16" i="17"/>
  <c r="O16" i="17"/>
  <c r="O30" i="17" s="1"/>
  <c r="N11" i="10" s="1"/>
  <c r="P16" i="17"/>
  <c r="Q16" i="17"/>
  <c r="R16" i="17"/>
  <c r="R30" i="17" s="1"/>
  <c r="Q11" i="10" s="1"/>
  <c r="S16" i="17"/>
  <c r="T16" i="17"/>
  <c r="U16" i="17"/>
  <c r="V16" i="17"/>
  <c r="W16" i="17"/>
  <c r="X16" i="17"/>
  <c r="Y16" i="17"/>
  <c r="Y30" i="17" s="1"/>
  <c r="X11" i="10" s="1"/>
  <c r="R28" i="17"/>
  <c r="D28" i="17"/>
  <c r="L28" i="17"/>
  <c r="L30" i="17"/>
  <c r="K11" i="10" s="1"/>
  <c r="P28" i="17"/>
  <c r="P30" i="17"/>
  <c r="O11" i="10" s="1"/>
  <c r="H28" i="17"/>
  <c r="G28" i="17"/>
  <c r="F28" i="17"/>
  <c r="Y28" i="17"/>
  <c r="M28" i="17"/>
  <c r="M30" i="17"/>
  <c r="L11" i="10"/>
  <c r="AB43" i="8"/>
  <c r="AB40" i="8"/>
  <c r="AB39" i="8"/>
  <c r="AB38" i="8"/>
  <c r="AG38" i="8"/>
  <c r="AH38" i="8"/>
  <c r="AI38" i="8"/>
  <c r="AG39" i="8"/>
  <c r="AH39" i="8"/>
  <c r="AI39" i="8"/>
  <c r="AJ39" i="8"/>
  <c r="AG40" i="8"/>
  <c r="AH40" i="8"/>
  <c r="AI40" i="8"/>
  <c r="AJ40" i="8"/>
  <c r="AG43" i="8"/>
  <c r="AH43" i="8"/>
  <c r="AI43" i="8"/>
  <c r="AJ43" i="8"/>
  <c r="AG44" i="8"/>
  <c r="AH44" i="8"/>
  <c r="AI44" i="8"/>
  <c r="AJ44" i="8"/>
  <c r="AF39" i="8"/>
  <c r="AF40" i="8"/>
  <c r="AF43" i="8"/>
  <c r="AF44" i="8"/>
  <c r="AK101" i="1"/>
  <c r="AK102" i="1"/>
  <c r="AK14" i="1" s="1"/>
  <c r="AI12" i="8" s="1"/>
  <c r="AK15" i="1"/>
  <c r="AI13" i="8" s="1"/>
  <c r="AK18" i="1"/>
  <c r="AI16" i="8" s="1"/>
  <c r="AI101" i="1"/>
  <c r="AJ101" i="1"/>
  <c r="AL101" i="1"/>
  <c r="AI102" i="1"/>
  <c r="AI14" i="1" s="1"/>
  <c r="AG12" i="8" s="1"/>
  <c r="AI103" i="1"/>
  <c r="AI15" i="1" s="1"/>
  <c r="AG13" i="8" s="1"/>
  <c r="AH102" i="1"/>
  <c r="AH14" i="1" s="1"/>
  <c r="AF12" i="8" s="1"/>
  <c r="AH103" i="1"/>
  <c r="AH15" i="1" s="1"/>
  <c r="AF13" i="8" s="1"/>
  <c r="AG68" i="6"/>
  <c r="AG158" i="6" s="1"/>
  <c r="Z28" i="3"/>
  <c r="Z36" i="3" s="1"/>
  <c r="Y28" i="3"/>
  <c r="Y36" i="3" s="1"/>
  <c r="X28" i="3"/>
  <c r="X36" i="3" s="1"/>
  <c r="AD21" i="5"/>
  <c r="AD30" i="5" s="1"/>
  <c r="AC21" i="5"/>
  <c r="AC25" i="5" s="1"/>
  <c r="AA14" i="3"/>
  <c r="AA16" i="3"/>
  <c r="AA17" i="3"/>
  <c r="AA18" i="3"/>
  <c r="AA19" i="3"/>
  <c r="AA20" i="3"/>
  <c r="AA21" i="3"/>
  <c r="AA22" i="3"/>
  <c r="AA13" i="3"/>
  <c r="AF28" i="6"/>
  <c r="AF29" i="6"/>
  <c r="AF41" i="6" s="1"/>
  <c r="AF30" i="6"/>
  <c r="AF31" i="6"/>
  <c r="AF32" i="6"/>
  <c r="AF33" i="6"/>
  <c r="AF34" i="6"/>
  <c r="AF35" i="6"/>
  <c r="AF36" i="6"/>
  <c r="AF27" i="6"/>
  <c r="AJ68" i="6"/>
  <c r="AJ158" i="6" s="1"/>
  <c r="AH101" i="1"/>
  <c r="AH13" i="1" s="1"/>
  <c r="AF11" i="8" s="1"/>
  <c r="AK155" i="1"/>
  <c r="AJ155" i="1"/>
  <c r="AI155" i="1"/>
  <c r="AH155" i="1"/>
  <c r="AE39" i="8"/>
  <c r="AF32" i="4"/>
  <c r="AF46" i="4" s="1"/>
  <c r="AG32" i="4"/>
  <c r="AG46" i="4" s="1"/>
  <c r="AH12" i="6"/>
  <c r="AH14" i="6"/>
  <c r="AH15" i="6"/>
  <c r="AH16" i="6"/>
  <c r="AH17" i="6"/>
  <c r="AH18" i="6"/>
  <c r="AH19" i="6"/>
  <c r="AH20" i="6"/>
  <c r="AH11" i="6"/>
  <c r="AF38" i="8"/>
  <c r="AH18" i="1"/>
  <c r="AF16" i="8" s="1"/>
  <c r="AH107" i="1"/>
  <c r="AH19" i="1" s="1"/>
  <c r="AF17" i="8" s="1"/>
  <c r="AI18" i="1"/>
  <c r="AG16" i="8" s="1"/>
  <c r="AG69" i="8" s="1"/>
  <c r="AI107" i="1"/>
  <c r="AI19" i="1" s="1"/>
  <c r="AG17" i="8" s="1"/>
  <c r="AD27" i="4"/>
  <c r="AD29" i="5"/>
  <c r="AF11" i="6"/>
  <c r="AG11" i="6"/>
  <c r="AF12" i="6"/>
  <c r="AG12" i="6"/>
  <c r="AF14" i="6"/>
  <c r="AG14" i="6"/>
  <c r="AF15" i="6"/>
  <c r="AG15" i="6"/>
  <c r="AF16" i="6"/>
  <c r="AG16" i="6"/>
  <c r="AF17" i="6"/>
  <c r="AG17" i="6"/>
  <c r="AF18" i="6"/>
  <c r="AG18" i="6"/>
  <c r="AF19" i="6"/>
  <c r="AF20" i="6"/>
  <c r="AG20" i="6"/>
  <c r="AG88" i="6"/>
  <c r="AC29" i="5"/>
  <c r="AE25" i="5"/>
  <c r="AE28" i="5"/>
  <c r="AE29" i="5"/>
  <c r="AE30" i="5"/>
  <c r="AH88" i="6"/>
  <c r="AJ18" i="1"/>
  <c r="AH16" i="8" s="1"/>
  <c r="AJ107" i="1"/>
  <c r="AF25" i="5"/>
  <c r="AF28" i="5"/>
  <c r="AF29" i="5"/>
  <c r="AF30" i="5"/>
  <c r="AI11" i="6"/>
  <c r="AI12" i="6"/>
  <c r="AI14" i="6"/>
  <c r="AI15" i="6"/>
  <c r="AI16" i="6"/>
  <c r="AI17" i="6"/>
  <c r="AI18" i="6"/>
  <c r="AI19" i="6"/>
  <c r="AI20" i="6"/>
  <c r="AI88" i="6"/>
  <c r="C13" i="1"/>
  <c r="C11" i="8" s="1"/>
  <c r="C38" i="8"/>
  <c r="C125" i="8" s="1"/>
  <c r="C14" i="1"/>
  <c r="C58" i="1"/>
  <c r="C39" i="8" s="1"/>
  <c r="C15" i="1"/>
  <c r="C13" i="8" s="1"/>
  <c r="C40" i="8"/>
  <c r="C127" i="8" s="1"/>
  <c r="C16" i="1"/>
  <c r="C14" i="8" s="1"/>
  <c r="C18" i="1"/>
  <c r="C16" i="8" s="1"/>
  <c r="C43" i="8"/>
  <c r="C129" i="8" s="1"/>
  <c r="C19" i="1"/>
  <c r="C17" i="8" s="1"/>
  <c r="C44" i="8"/>
  <c r="C130" i="8" s="1"/>
  <c r="C28" i="1"/>
  <c r="C20" i="8" s="1"/>
  <c r="C47" i="8"/>
  <c r="C131" i="8" s="1"/>
  <c r="C34" i="1"/>
  <c r="C21" i="8" s="1"/>
  <c r="C48" i="8"/>
  <c r="C132" i="8" s="1"/>
  <c r="C42" i="1"/>
  <c r="C26" i="8" s="1"/>
  <c r="C80" i="8"/>
  <c r="C44" i="1"/>
  <c r="C28" i="8" s="1"/>
  <c r="C119" i="8" s="1"/>
  <c r="C46" i="1"/>
  <c r="C29" i="8" s="1"/>
  <c r="C56" i="8"/>
  <c r="C134" i="8" s="1"/>
  <c r="C47" i="1"/>
  <c r="C30" i="8" s="1"/>
  <c r="C57" i="8"/>
  <c r="C135" i="8" s="1"/>
  <c r="C48" i="1"/>
  <c r="C31" i="8" s="1"/>
  <c r="C84" i="8" s="1"/>
  <c r="C113" i="8" s="1"/>
  <c r="C58" i="8"/>
  <c r="C49" i="1"/>
  <c r="C32" i="8"/>
  <c r="C59" i="8"/>
  <c r="C137" i="8" s="1"/>
  <c r="C50" i="1"/>
  <c r="C33" i="8" s="1"/>
  <c r="C60" i="8"/>
  <c r="C138" i="8" s="1"/>
  <c r="D38" i="8"/>
  <c r="D58" i="1"/>
  <c r="D39" i="8" s="1"/>
  <c r="D40" i="8"/>
  <c r="D127" i="8" s="1"/>
  <c r="D43" i="8"/>
  <c r="D129" i="8" s="1"/>
  <c r="D44" i="8"/>
  <c r="D130" i="8" s="1"/>
  <c r="D47" i="8"/>
  <c r="D131" i="8" s="1"/>
  <c r="D48" i="8"/>
  <c r="D132" i="8" s="1"/>
  <c r="D42" i="1"/>
  <c r="D26" i="8" s="1"/>
  <c r="D44" i="1"/>
  <c r="D28" i="8" s="1"/>
  <c r="D56" i="8"/>
  <c r="D134" i="8" s="1"/>
  <c r="D57" i="8"/>
  <c r="D135" i="8" s="1"/>
  <c r="D58" i="8"/>
  <c r="D136" i="8" s="1"/>
  <c r="D59" i="8"/>
  <c r="D137" i="8" s="1"/>
  <c r="D60" i="8"/>
  <c r="D138" i="8" s="1"/>
  <c r="D13" i="1"/>
  <c r="D14" i="1"/>
  <c r="D12" i="8" s="1"/>
  <c r="D15" i="1"/>
  <c r="D13" i="8" s="1"/>
  <c r="D16" i="1"/>
  <c r="D18" i="1"/>
  <c r="D16" i="8" s="1"/>
  <c r="D19" i="1"/>
  <c r="D17" i="8" s="1"/>
  <c r="D28" i="1"/>
  <c r="D20" i="8" s="1"/>
  <c r="D34" i="1"/>
  <c r="D21" i="8" s="1"/>
  <c r="D46" i="1"/>
  <c r="D29" i="8" s="1"/>
  <c r="D47" i="1"/>
  <c r="D30" i="8" s="1"/>
  <c r="D48" i="1"/>
  <c r="D31" i="8" s="1"/>
  <c r="D49" i="1"/>
  <c r="D32" i="8" s="1"/>
  <c r="D50" i="1"/>
  <c r="D33" i="8" s="1"/>
  <c r="E38" i="8"/>
  <c r="E125" i="8" s="1"/>
  <c r="E58" i="1"/>
  <c r="E39" i="8" s="1"/>
  <c r="E126" i="8" s="1"/>
  <c r="E40" i="8"/>
  <c r="E127" i="8" s="1"/>
  <c r="E43" i="8"/>
  <c r="E129" i="8" s="1"/>
  <c r="E44" i="8"/>
  <c r="E130" i="8" s="1"/>
  <c r="E47" i="8"/>
  <c r="E131" i="8" s="1"/>
  <c r="E48" i="8"/>
  <c r="E132" i="8" s="1"/>
  <c r="E42" i="1"/>
  <c r="E26" i="8" s="1"/>
  <c r="E44" i="1"/>
  <c r="E28" i="8" s="1"/>
  <c r="E56" i="8"/>
  <c r="E134" i="8" s="1"/>
  <c r="E57" i="8"/>
  <c r="E135" i="8" s="1"/>
  <c r="E58" i="8"/>
  <c r="E136" i="8" s="1"/>
  <c r="E59" i="8"/>
  <c r="E137" i="8" s="1"/>
  <c r="E60" i="8"/>
  <c r="E13" i="1"/>
  <c r="E14" i="1"/>
  <c r="E12" i="8" s="1"/>
  <c r="E15" i="1"/>
  <c r="E13" i="8" s="1"/>
  <c r="E16" i="1"/>
  <c r="E14" i="8" s="1"/>
  <c r="E18" i="1"/>
  <c r="E16" i="8" s="1"/>
  <c r="E19" i="1"/>
  <c r="E17" i="8" s="1"/>
  <c r="E28" i="1"/>
  <c r="E20" i="8" s="1"/>
  <c r="E34" i="1"/>
  <c r="E21" i="8" s="1"/>
  <c r="E46" i="1"/>
  <c r="E29" i="8" s="1"/>
  <c r="E47" i="1"/>
  <c r="E30" i="8" s="1"/>
  <c r="E48" i="1"/>
  <c r="E31" i="8" s="1"/>
  <c r="E49" i="1"/>
  <c r="E32" i="8" s="1"/>
  <c r="E50" i="1"/>
  <c r="E33" i="8" s="1"/>
  <c r="F38" i="8"/>
  <c r="F125" i="8" s="1"/>
  <c r="F58" i="1"/>
  <c r="F39" i="8" s="1"/>
  <c r="F40" i="8"/>
  <c r="F127" i="8" s="1"/>
  <c r="F43" i="8"/>
  <c r="F129" i="8" s="1"/>
  <c r="F44" i="8"/>
  <c r="F130" i="8" s="1"/>
  <c r="F47" i="8"/>
  <c r="F131" i="8" s="1"/>
  <c r="F48" i="8"/>
  <c r="F132" i="8" s="1"/>
  <c r="F42" i="1"/>
  <c r="F26" i="8" s="1"/>
  <c r="F43" i="1"/>
  <c r="F27" i="8" s="1"/>
  <c r="F44" i="1"/>
  <c r="F28" i="8" s="1"/>
  <c r="F56" i="8"/>
  <c r="F57" i="8"/>
  <c r="F135" i="8" s="1"/>
  <c r="F58" i="8"/>
  <c r="F136" i="8" s="1"/>
  <c r="F59" i="8"/>
  <c r="F137" i="8" s="1"/>
  <c r="F60" i="8"/>
  <c r="F138" i="8" s="1"/>
  <c r="F13" i="1"/>
  <c r="F11" i="8" s="1"/>
  <c r="F14" i="1"/>
  <c r="F12" i="8" s="1"/>
  <c r="F15" i="1"/>
  <c r="F13" i="8" s="1"/>
  <c r="F16" i="1"/>
  <c r="F14" i="8" s="1"/>
  <c r="F18" i="1"/>
  <c r="F16" i="8" s="1"/>
  <c r="F69" i="8" s="1"/>
  <c r="F19" i="1"/>
  <c r="F17" i="8" s="1"/>
  <c r="F28" i="1"/>
  <c r="F20" i="8" s="1"/>
  <c r="F34" i="1"/>
  <c r="F21" i="8" s="1"/>
  <c r="F46" i="1"/>
  <c r="F29" i="8" s="1"/>
  <c r="F47" i="1"/>
  <c r="F30" i="8" s="1"/>
  <c r="F48" i="1"/>
  <c r="F31" i="8" s="1"/>
  <c r="F49" i="1"/>
  <c r="F32" i="8" s="1"/>
  <c r="F50" i="1"/>
  <c r="F33" i="8" s="1"/>
  <c r="G38" i="8"/>
  <c r="G125" i="8" s="1"/>
  <c r="G58" i="1"/>
  <c r="G39" i="8" s="1"/>
  <c r="G126" i="8" s="1"/>
  <c r="G40" i="8"/>
  <c r="G127" i="8" s="1"/>
  <c r="G43" i="8"/>
  <c r="G129" i="8" s="1"/>
  <c r="G44" i="8"/>
  <c r="G130" i="8" s="1"/>
  <c r="G47" i="8"/>
  <c r="G131" i="8" s="1"/>
  <c r="G48" i="8"/>
  <c r="G132" i="8" s="1"/>
  <c r="G42" i="1"/>
  <c r="G26" i="8" s="1"/>
  <c r="G43" i="1"/>
  <c r="G27" i="8" s="1"/>
  <c r="G44" i="1"/>
  <c r="G28" i="8" s="1"/>
  <c r="G119" i="8" s="1"/>
  <c r="G121" i="8" s="1"/>
  <c r="G56" i="8"/>
  <c r="G134" i="8" s="1"/>
  <c r="G57" i="8"/>
  <c r="G135" i="8" s="1"/>
  <c r="G58" i="8"/>
  <c r="G136" i="8" s="1"/>
  <c r="G59" i="8"/>
  <c r="G137" i="8" s="1"/>
  <c r="G60" i="8"/>
  <c r="G138" i="8" s="1"/>
  <c r="G13" i="1"/>
  <c r="G14" i="1"/>
  <c r="G12" i="8" s="1"/>
  <c r="G15" i="1"/>
  <c r="G13" i="8" s="1"/>
  <c r="G16" i="1"/>
  <c r="G14" i="8" s="1"/>
  <c r="G18" i="1"/>
  <c r="G16" i="8" s="1"/>
  <c r="G19" i="1"/>
  <c r="G17" i="8" s="1"/>
  <c r="G28" i="1"/>
  <c r="G20" i="8" s="1"/>
  <c r="G34" i="1"/>
  <c r="G21" i="8" s="1"/>
  <c r="G46" i="1"/>
  <c r="G29" i="8" s="1"/>
  <c r="G47" i="1"/>
  <c r="G30" i="8" s="1"/>
  <c r="G48" i="1"/>
  <c r="G31" i="8" s="1"/>
  <c r="G49" i="1"/>
  <c r="G32" i="8" s="1"/>
  <c r="G50" i="1"/>
  <c r="G33" i="8" s="1"/>
  <c r="H38" i="8"/>
  <c r="H125" i="8" s="1"/>
  <c r="H58" i="1"/>
  <c r="H39" i="8" s="1"/>
  <c r="H40" i="8"/>
  <c r="H127" i="8" s="1"/>
  <c r="H43" i="8"/>
  <c r="H129" i="8" s="1"/>
  <c r="H44" i="8"/>
  <c r="H130" i="8" s="1"/>
  <c r="H47" i="8"/>
  <c r="H131" i="8" s="1"/>
  <c r="H48" i="8"/>
  <c r="H42" i="1"/>
  <c r="H26" i="8" s="1"/>
  <c r="H43" i="1"/>
  <c r="H27" i="8" s="1"/>
  <c r="H44" i="1"/>
  <c r="H28" i="8" s="1"/>
  <c r="H119" i="8" s="1"/>
  <c r="H56" i="8"/>
  <c r="H134" i="8" s="1"/>
  <c r="H57" i="8"/>
  <c r="H135" i="8" s="1"/>
  <c r="H58" i="8"/>
  <c r="H136" i="8" s="1"/>
  <c r="H59" i="8"/>
  <c r="H137" i="8" s="1"/>
  <c r="H60" i="8"/>
  <c r="H138" i="8" s="1"/>
  <c r="J13" i="1"/>
  <c r="I11" i="8" s="1"/>
  <c r="I38" i="8"/>
  <c r="I125" i="8" s="1"/>
  <c r="J14" i="1"/>
  <c r="I12" i="8" s="1"/>
  <c r="I142" i="1"/>
  <c r="J15" i="1"/>
  <c r="I13" i="8" s="1"/>
  <c r="I40" i="8"/>
  <c r="I127" i="8" s="1"/>
  <c r="J16" i="1"/>
  <c r="I14" i="8" s="1"/>
  <c r="J18" i="1"/>
  <c r="I16" i="8" s="1"/>
  <c r="I43" i="8"/>
  <c r="I129" i="8" s="1"/>
  <c r="J19" i="1"/>
  <c r="I44" i="8"/>
  <c r="I130" i="8" s="1"/>
  <c r="J28" i="1"/>
  <c r="I20" i="8" s="1"/>
  <c r="I47" i="8"/>
  <c r="I131" i="8" s="1"/>
  <c r="J34" i="1"/>
  <c r="I21" i="8" s="1"/>
  <c r="I48" i="8"/>
  <c r="I132" i="8" s="1"/>
  <c r="J42" i="1"/>
  <c r="I26" i="8" s="1"/>
  <c r="J43" i="1"/>
  <c r="I27" i="8" s="1"/>
  <c r="J44" i="1"/>
  <c r="I28" i="8" s="1"/>
  <c r="I119" i="8" s="1"/>
  <c r="I120" i="8"/>
  <c r="J38" i="8"/>
  <c r="J125" i="8" s="1"/>
  <c r="L58" i="1"/>
  <c r="J39" i="8" s="1"/>
  <c r="J40" i="8"/>
  <c r="J127" i="8" s="1"/>
  <c r="J43" i="8"/>
  <c r="J129" i="8" s="1"/>
  <c r="J44" i="8"/>
  <c r="J130" i="8" s="1"/>
  <c r="J47" i="8"/>
  <c r="J131" i="8" s="1"/>
  <c r="J48" i="8"/>
  <c r="J132" i="8" s="1"/>
  <c r="L42" i="1"/>
  <c r="J26" i="8" s="1"/>
  <c r="L43" i="1"/>
  <c r="J27" i="8" s="1"/>
  <c r="L44" i="1"/>
  <c r="J28" i="8" s="1"/>
  <c r="M13" i="1"/>
  <c r="K11" i="8" s="1"/>
  <c r="K38" i="8"/>
  <c r="K125" i="8" s="1"/>
  <c r="M14" i="1"/>
  <c r="K12" i="8" s="1"/>
  <c r="M142" i="1"/>
  <c r="M58" i="1" s="1"/>
  <c r="K39" i="8" s="1"/>
  <c r="M15" i="1"/>
  <c r="K13" i="8" s="1"/>
  <c r="K40" i="8"/>
  <c r="K127" i="8" s="1"/>
  <c r="M16" i="1"/>
  <c r="K14" i="8" s="1"/>
  <c r="M18" i="1"/>
  <c r="K16" i="8" s="1"/>
  <c r="K43" i="8"/>
  <c r="K129" i="8" s="1"/>
  <c r="M19" i="1"/>
  <c r="K17" i="8" s="1"/>
  <c r="K44" i="8"/>
  <c r="K130" i="8" s="1"/>
  <c r="M28" i="1"/>
  <c r="K20" i="8" s="1"/>
  <c r="K47" i="8"/>
  <c r="K131" i="8" s="1"/>
  <c r="M34" i="1"/>
  <c r="K21" i="8" s="1"/>
  <c r="K48" i="8"/>
  <c r="K132" i="8" s="1"/>
  <c r="M42" i="1"/>
  <c r="K26" i="8" s="1"/>
  <c r="M43" i="1"/>
  <c r="K27" i="8" s="1"/>
  <c r="L38" i="8"/>
  <c r="L125" i="8" s="1"/>
  <c r="N58" i="1"/>
  <c r="L39" i="8" s="1"/>
  <c r="L40" i="8"/>
  <c r="L127" i="8" s="1"/>
  <c r="L43" i="8"/>
  <c r="L129" i="8" s="1"/>
  <c r="L44" i="8"/>
  <c r="L130" i="8" s="1"/>
  <c r="L47" i="8"/>
  <c r="L131" i="8" s="1"/>
  <c r="L48" i="8"/>
  <c r="L132" i="8" s="1"/>
  <c r="N42" i="1"/>
  <c r="L26" i="8" s="1"/>
  <c r="N43" i="1"/>
  <c r="L27" i="8" s="1"/>
  <c r="N13" i="1"/>
  <c r="L11" i="8" s="1"/>
  <c r="N14" i="1"/>
  <c r="L12" i="8" s="1"/>
  <c r="N15" i="1"/>
  <c r="L13" i="8" s="1"/>
  <c r="N16" i="1"/>
  <c r="L14" i="8" s="1"/>
  <c r="N18" i="1"/>
  <c r="L16" i="8" s="1"/>
  <c r="N19" i="1"/>
  <c r="L17" i="8" s="1"/>
  <c r="N28" i="1"/>
  <c r="L20" i="8" s="1"/>
  <c r="N34" i="1"/>
  <c r="M38" i="8"/>
  <c r="M125" i="8" s="1"/>
  <c r="O58" i="1"/>
  <c r="M39" i="8" s="1"/>
  <c r="M40" i="8"/>
  <c r="M127" i="8" s="1"/>
  <c r="M43" i="8"/>
  <c r="M129" i="8" s="1"/>
  <c r="M44" i="8"/>
  <c r="M130" i="8" s="1"/>
  <c r="M47" i="8"/>
  <c r="M131" i="8" s="1"/>
  <c r="M48" i="8"/>
  <c r="M132" i="8" s="1"/>
  <c r="O42" i="1"/>
  <c r="M26" i="8" s="1"/>
  <c r="O43" i="1"/>
  <c r="M27" i="8" s="1"/>
  <c r="P13" i="1"/>
  <c r="N38" i="8"/>
  <c r="N125" i="8" s="1"/>
  <c r="P14" i="1"/>
  <c r="N12" i="8" s="1"/>
  <c r="P142" i="1"/>
  <c r="P58" i="1" s="1"/>
  <c r="N39" i="8" s="1"/>
  <c r="P15" i="1"/>
  <c r="N13" i="8" s="1"/>
  <c r="N40" i="8"/>
  <c r="N127" i="8" s="1"/>
  <c r="P16" i="1"/>
  <c r="N14" i="8" s="1"/>
  <c r="P18" i="1"/>
  <c r="N16" i="8" s="1"/>
  <c r="N43" i="8"/>
  <c r="N129" i="8" s="1"/>
  <c r="P19" i="1"/>
  <c r="N17" i="8" s="1"/>
  <c r="N44" i="8"/>
  <c r="P28" i="1"/>
  <c r="N20" i="8" s="1"/>
  <c r="N47" i="8"/>
  <c r="N131" i="8" s="1"/>
  <c r="P34" i="1"/>
  <c r="N21" i="8" s="1"/>
  <c r="N48" i="8"/>
  <c r="N132" i="8" s="1"/>
  <c r="P42" i="1"/>
  <c r="N26" i="8" s="1"/>
  <c r="P43" i="1"/>
  <c r="N27" i="8" s="1"/>
  <c r="O38" i="8"/>
  <c r="O125" i="8" s="1"/>
  <c r="Q142" i="1"/>
  <c r="Q58" i="1" s="1"/>
  <c r="O39" i="8" s="1"/>
  <c r="O40" i="8"/>
  <c r="O127" i="8" s="1"/>
  <c r="O43" i="8"/>
  <c r="O129" i="8" s="1"/>
  <c r="O44" i="8"/>
  <c r="O130" i="8" s="1"/>
  <c r="O47" i="8"/>
  <c r="O131" i="8" s="1"/>
  <c r="O48" i="8"/>
  <c r="O132" i="8" s="1"/>
  <c r="Q42" i="1"/>
  <c r="O26" i="8" s="1"/>
  <c r="Q43" i="1"/>
  <c r="O27" i="8" s="1"/>
  <c r="S13" i="1"/>
  <c r="Q11" i="8" s="1"/>
  <c r="Q38" i="8"/>
  <c r="Q125" i="8" s="1"/>
  <c r="S14" i="1"/>
  <c r="Q12" i="8" s="1"/>
  <c r="S142" i="1"/>
  <c r="S58" i="1" s="1"/>
  <c r="Q39" i="8" s="1"/>
  <c r="S15" i="1"/>
  <c r="Q13" i="8" s="1"/>
  <c r="Q40" i="8"/>
  <c r="Q127" i="8" s="1"/>
  <c r="S16" i="1"/>
  <c r="Q14" i="8" s="1"/>
  <c r="S18" i="1"/>
  <c r="Q16" i="8" s="1"/>
  <c r="Q43" i="8"/>
  <c r="S19" i="1"/>
  <c r="Q17" i="8" s="1"/>
  <c r="Q44" i="8"/>
  <c r="Q130" i="8" s="1"/>
  <c r="S22" i="1"/>
  <c r="Q18" i="8" s="1"/>
  <c r="Q45" i="8"/>
  <c r="S23" i="1"/>
  <c r="Q19" i="8" s="1"/>
  <c r="S67" i="1"/>
  <c r="Q46" i="8" s="1"/>
  <c r="S116" i="1"/>
  <c r="S28" i="1" s="1"/>
  <c r="Q20" i="8" s="1"/>
  <c r="S72" i="1"/>
  <c r="Q47" i="8" s="1"/>
  <c r="Q131" i="8" s="1"/>
  <c r="S34" i="1"/>
  <c r="Q21" i="8" s="1"/>
  <c r="Q48" i="8"/>
  <c r="Q132" i="8" s="1"/>
  <c r="S124" i="1"/>
  <c r="S36" i="1" s="1"/>
  <c r="S80" i="1"/>
  <c r="Q50" i="8" s="1"/>
  <c r="S40" i="1"/>
  <c r="Q24" i="8" s="1"/>
  <c r="Q51" i="8"/>
  <c r="Q52" i="8" s="1"/>
  <c r="S41" i="1"/>
  <c r="Q25" i="8" s="1"/>
  <c r="S42" i="1"/>
  <c r="Q26" i="8" s="1"/>
  <c r="S43" i="1"/>
  <c r="Q27" i="8" s="1"/>
  <c r="R38" i="8"/>
  <c r="R125" i="8" s="1"/>
  <c r="T58" i="1"/>
  <c r="R39" i="8" s="1"/>
  <c r="R41" i="8" s="1"/>
  <c r="R128" i="8" s="1"/>
  <c r="R40" i="8"/>
  <c r="R127" i="8" s="1"/>
  <c r="R43" i="8"/>
  <c r="R129" i="8" s="1"/>
  <c r="R44" i="8"/>
  <c r="R130" i="8" s="1"/>
  <c r="R45" i="8"/>
  <c r="T67" i="1"/>
  <c r="R46" i="8" s="1"/>
  <c r="T72" i="1"/>
  <c r="R47" i="8" s="1"/>
  <c r="R131" i="8" s="1"/>
  <c r="R48" i="8"/>
  <c r="R132" i="8" s="1"/>
  <c r="T80" i="1"/>
  <c r="R50" i="8" s="1"/>
  <c r="R51" i="8"/>
  <c r="R52" i="8" s="1"/>
  <c r="T42" i="1"/>
  <c r="R26" i="8" s="1"/>
  <c r="T43" i="1"/>
  <c r="R27" i="8" s="1"/>
  <c r="U13" i="1"/>
  <c r="S11" i="8" s="1"/>
  <c r="S38" i="8"/>
  <c r="S125" i="8" s="1"/>
  <c r="U14" i="1"/>
  <c r="S12" i="8" s="1"/>
  <c r="U142" i="1"/>
  <c r="U58" i="1" s="1"/>
  <c r="S39" i="8" s="1"/>
  <c r="U15" i="1"/>
  <c r="S13" i="8" s="1"/>
  <c r="S40" i="8"/>
  <c r="S127" i="8" s="1"/>
  <c r="U16" i="1"/>
  <c r="S14" i="8" s="1"/>
  <c r="U18" i="1"/>
  <c r="S16" i="8" s="1"/>
  <c r="S43" i="8"/>
  <c r="S129" i="8" s="1"/>
  <c r="U107" i="1"/>
  <c r="U19" i="1" s="1"/>
  <c r="S17" i="8" s="1"/>
  <c r="S44" i="8"/>
  <c r="S130" i="8" s="1"/>
  <c r="U22" i="1"/>
  <c r="S18" i="8" s="1"/>
  <c r="S45" i="8"/>
  <c r="U23" i="1"/>
  <c r="S19" i="8" s="1"/>
  <c r="U67" i="1"/>
  <c r="S46" i="8" s="1"/>
  <c r="U116" i="1"/>
  <c r="U28" i="1" s="1"/>
  <c r="S20" i="8" s="1"/>
  <c r="U72" i="1"/>
  <c r="S47" i="8" s="1"/>
  <c r="U34" i="1"/>
  <c r="S21" i="8" s="1"/>
  <c r="S48" i="8"/>
  <c r="S132" i="8" s="1"/>
  <c r="U124" i="1"/>
  <c r="U36" i="1" s="1"/>
  <c r="S23" i="8" s="1"/>
  <c r="U80" i="1"/>
  <c r="S50" i="8" s="1"/>
  <c r="U40" i="1"/>
  <c r="S24" i="8" s="1"/>
  <c r="S51" i="8"/>
  <c r="S52" i="8" s="1"/>
  <c r="U41" i="1"/>
  <c r="S25" i="8" s="1"/>
  <c r="U42" i="1"/>
  <c r="S26" i="8" s="1"/>
  <c r="U43" i="1"/>
  <c r="S27" i="8" s="1"/>
  <c r="T38" i="8"/>
  <c r="T125" i="8" s="1"/>
  <c r="V58" i="1"/>
  <c r="T39" i="8" s="1"/>
  <c r="T40" i="8"/>
  <c r="T127" i="8" s="1"/>
  <c r="T43" i="8"/>
  <c r="T44" i="8"/>
  <c r="T130" i="8" s="1"/>
  <c r="T45" i="8"/>
  <c r="V67" i="1"/>
  <c r="T46" i="8" s="1"/>
  <c r="V72" i="1"/>
  <c r="T47" i="8" s="1"/>
  <c r="T131" i="8" s="1"/>
  <c r="T48" i="8"/>
  <c r="T132" i="8" s="1"/>
  <c r="V80" i="1"/>
  <c r="T50" i="8" s="1"/>
  <c r="T51" i="8"/>
  <c r="T52" i="8" s="1"/>
  <c r="V42" i="1"/>
  <c r="T26" i="8" s="1"/>
  <c r="V43" i="1"/>
  <c r="T27" i="8" s="1"/>
  <c r="W13" i="1"/>
  <c r="U11" i="8" s="1"/>
  <c r="U38" i="8"/>
  <c r="W14" i="1"/>
  <c r="U12" i="8" s="1"/>
  <c r="U39" i="8"/>
  <c r="W15" i="1"/>
  <c r="U13" i="8" s="1"/>
  <c r="U40" i="8"/>
  <c r="W18" i="1"/>
  <c r="U16" i="8" s="1"/>
  <c r="U43" i="8"/>
  <c r="W19" i="1"/>
  <c r="U17" i="8" s="1"/>
  <c r="U44" i="8"/>
  <c r="V38" i="8"/>
  <c r="X58" i="1"/>
  <c r="V39" i="8" s="1"/>
  <c r="V40" i="8"/>
  <c r="V43" i="8"/>
  <c r="X63" i="1"/>
  <c r="V44" i="8" s="1"/>
  <c r="X13" i="1"/>
  <c r="V11" i="8" s="1"/>
  <c r="X14" i="1"/>
  <c r="X15" i="1"/>
  <c r="V13" i="8" s="1"/>
  <c r="X18" i="1"/>
  <c r="V16" i="8" s="1"/>
  <c r="X107" i="1"/>
  <c r="X19" i="1" s="1"/>
  <c r="V17" i="8" s="1"/>
  <c r="W38" i="8"/>
  <c r="Y58" i="1"/>
  <c r="W39" i="8" s="1"/>
  <c r="W40" i="8"/>
  <c r="W43" i="8"/>
  <c r="Y63" i="1"/>
  <c r="W44" i="8" s="1"/>
  <c r="Y13" i="1"/>
  <c r="W11" i="8" s="1"/>
  <c r="Y14" i="1"/>
  <c r="W12" i="8" s="1"/>
  <c r="Y15" i="1"/>
  <c r="W13" i="8" s="1"/>
  <c r="W66" i="8" s="1"/>
  <c r="Y18" i="1"/>
  <c r="W16" i="8" s="1"/>
  <c r="Y107" i="1"/>
  <c r="Y19" i="1" s="1"/>
  <c r="W17" i="8" s="1"/>
  <c r="Z13" i="1"/>
  <c r="X38" i="8"/>
  <c r="Z14" i="1"/>
  <c r="X12" i="8" s="1"/>
  <c r="Z58" i="1"/>
  <c r="X39" i="8" s="1"/>
  <c r="Z15" i="1"/>
  <c r="X40" i="8"/>
  <c r="Z18" i="1"/>
  <c r="X16" i="8" s="1"/>
  <c r="X43" i="8"/>
  <c r="Z107" i="1"/>
  <c r="Z19" i="1" s="1"/>
  <c r="X17" i="8" s="1"/>
  <c r="Z63" i="1"/>
  <c r="X44" i="8" s="1"/>
  <c r="Y38" i="8"/>
  <c r="AA58" i="1"/>
  <c r="Y39" i="8" s="1"/>
  <c r="Y40" i="8"/>
  <c r="Y43" i="8"/>
  <c r="AA63" i="1"/>
  <c r="Y44" i="8" s="1"/>
  <c r="AA13" i="1"/>
  <c r="AA14" i="1"/>
  <c r="Y12" i="8" s="1"/>
  <c r="AA15" i="1"/>
  <c r="Y13" i="8" s="1"/>
  <c r="AA18" i="1"/>
  <c r="Y16" i="8" s="1"/>
  <c r="AA107" i="1"/>
  <c r="AA19" i="1" s="1"/>
  <c r="Y17" i="8" s="1"/>
  <c r="Z38" i="8"/>
  <c r="Z39" i="8"/>
  <c r="Z40" i="8"/>
  <c r="Z43" i="8"/>
  <c r="AB63" i="1"/>
  <c r="Z44" i="8" s="1"/>
  <c r="AB13" i="1"/>
  <c r="AB14" i="1"/>
  <c r="Z12" i="8" s="1"/>
  <c r="AB15" i="1"/>
  <c r="Z13" i="8" s="1"/>
  <c r="AB18" i="1"/>
  <c r="Z16" i="8" s="1"/>
  <c r="AB107" i="1"/>
  <c r="AB139" i="1" s="1"/>
  <c r="AC13" i="1"/>
  <c r="AA11" i="8" s="1"/>
  <c r="AA38" i="8"/>
  <c r="AC14" i="1"/>
  <c r="AA12" i="8" s="1"/>
  <c r="AA39" i="8"/>
  <c r="AC15" i="1"/>
  <c r="AA13" i="8" s="1"/>
  <c r="AA40" i="8"/>
  <c r="AC18" i="1"/>
  <c r="AA43" i="8"/>
  <c r="AC107" i="1"/>
  <c r="AC19" i="1" s="1"/>
  <c r="AA17" i="8" s="1"/>
  <c r="AC63" i="1"/>
  <c r="AA44" i="8" s="1"/>
  <c r="AD63" i="1"/>
  <c r="AB44" i="8" s="1"/>
  <c r="AD13" i="1"/>
  <c r="AD14" i="1"/>
  <c r="AB12" i="8" s="1"/>
  <c r="AD15" i="1"/>
  <c r="AB13" i="8" s="1"/>
  <c r="AD18" i="1"/>
  <c r="AB16" i="8" s="1"/>
  <c r="AD107" i="1"/>
  <c r="AD139" i="1" s="1"/>
  <c r="AC38" i="8"/>
  <c r="AC39" i="8"/>
  <c r="AC40" i="8"/>
  <c r="AC43" i="8"/>
  <c r="AE63" i="1"/>
  <c r="AC44" i="8" s="1"/>
  <c r="AE13" i="1"/>
  <c r="AE14" i="1"/>
  <c r="AC12" i="8" s="1"/>
  <c r="AE15" i="1"/>
  <c r="AC13" i="8" s="1"/>
  <c r="AE18" i="1"/>
  <c r="AC16" i="8" s="1"/>
  <c r="AE107" i="1"/>
  <c r="AE139" i="1" s="1"/>
  <c r="AD38" i="8"/>
  <c r="AD39" i="8"/>
  <c r="AD40" i="8"/>
  <c r="AD43" i="8"/>
  <c r="AF63" i="1"/>
  <c r="AD44" i="8" s="1"/>
  <c r="AF13" i="1"/>
  <c r="AD11" i="8" s="1"/>
  <c r="AF14" i="1"/>
  <c r="AD12" i="8" s="1"/>
  <c r="AF15" i="1"/>
  <c r="AD13" i="8" s="1"/>
  <c r="AF18" i="1"/>
  <c r="AD16" i="8" s="1"/>
  <c r="AF107" i="1"/>
  <c r="AF19" i="1" s="1"/>
  <c r="AD17" i="8" s="1"/>
  <c r="AE38" i="8"/>
  <c r="AE40" i="8"/>
  <c r="AE43" i="8"/>
  <c r="AG63" i="1"/>
  <c r="AE44" i="8" s="1"/>
  <c r="AG13" i="1"/>
  <c r="AG14" i="1"/>
  <c r="AE12" i="8" s="1"/>
  <c r="AG15" i="1"/>
  <c r="AE13" i="8" s="1"/>
  <c r="AG18" i="1"/>
  <c r="AE16" i="8" s="1"/>
  <c r="AG107" i="1"/>
  <c r="AG19" i="1" s="1"/>
  <c r="AE17" i="8" s="1"/>
  <c r="AL13" i="1"/>
  <c r="AJ11" i="8" s="1"/>
  <c r="AL14" i="1"/>
  <c r="AJ12" i="8" s="1"/>
  <c r="AL18" i="1"/>
  <c r="AJ16" i="8" s="1"/>
  <c r="AJ69" i="8" s="1"/>
  <c r="AL19" i="1"/>
  <c r="AJ17" i="8" s="1"/>
  <c r="AF68" i="6"/>
  <c r="AF88" i="6"/>
  <c r="AJ11" i="6"/>
  <c r="AJ12" i="6"/>
  <c r="AJ14" i="6"/>
  <c r="AJ15" i="6"/>
  <c r="AJ16" i="6"/>
  <c r="AJ17" i="6"/>
  <c r="AJ18" i="6"/>
  <c r="AJ19" i="6"/>
  <c r="AJ20" i="6"/>
  <c r="AJ88" i="6"/>
  <c r="AH20" i="1"/>
  <c r="AI20" i="1"/>
  <c r="AJ20" i="1"/>
  <c r="AH21" i="1"/>
  <c r="AI21" i="1"/>
  <c r="AJ21" i="1"/>
  <c r="AK20" i="1"/>
  <c r="AK21" i="1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D88" i="6"/>
  <c r="Y21" i="3"/>
  <c r="AG14" i="2"/>
  <c r="AG24" i="2" s="1"/>
  <c r="AF14" i="2"/>
  <c r="AF24" i="2"/>
  <c r="X19" i="3"/>
  <c r="Y19" i="3"/>
  <c r="X14" i="3"/>
  <c r="Y14" i="3"/>
  <c r="X16" i="3"/>
  <c r="Y16" i="3"/>
  <c r="X17" i="3"/>
  <c r="Y17" i="3"/>
  <c r="X18" i="3"/>
  <c r="Y18" i="3"/>
  <c r="X20" i="3"/>
  <c r="Y20" i="3"/>
  <c r="X22" i="3"/>
  <c r="Y22" i="3"/>
  <c r="C17" i="6"/>
  <c r="C58" i="6" s="1"/>
  <c r="D17" i="6"/>
  <c r="C12" i="6"/>
  <c r="C53" i="6" s="1"/>
  <c r="D12" i="6"/>
  <c r="C14" i="6"/>
  <c r="C55" i="6" s="1"/>
  <c r="D14" i="6"/>
  <c r="C15" i="6"/>
  <c r="C56" i="6" s="1"/>
  <c r="D15" i="6"/>
  <c r="C16" i="6"/>
  <c r="C57" i="6" s="1"/>
  <c r="D16" i="6"/>
  <c r="C18" i="6"/>
  <c r="C59" i="6" s="1"/>
  <c r="D18" i="6"/>
  <c r="C20" i="6"/>
  <c r="C61" i="6" s="1"/>
  <c r="D20" i="6"/>
  <c r="C19" i="6"/>
  <c r="C60" i="6" s="1"/>
  <c r="D19" i="6"/>
  <c r="C11" i="6"/>
  <c r="C52" i="6" s="1"/>
  <c r="D11" i="6"/>
  <c r="E17" i="6"/>
  <c r="E12" i="6"/>
  <c r="E14" i="6"/>
  <c r="E15" i="6"/>
  <c r="E16" i="6"/>
  <c r="E18" i="6"/>
  <c r="E20" i="6"/>
  <c r="E19" i="6"/>
  <c r="E11" i="6"/>
  <c r="E28" i="4"/>
  <c r="E29" i="4"/>
  <c r="E30" i="4"/>
  <c r="E38" i="4" s="1"/>
  <c r="E32" i="4"/>
  <c r="E46" i="4" s="1"/>
  <c r="D25" i="5"/>
  <c r="D27" i="5"/>
  <c r="D28" i="5"/>
  <c r="D29" i="5"/>
  <c r="D30" i="5"/>
  <c r="D32" i="4"/>
  <c r="D46" i="4" s="1"/>
  <c r="D29" i="4"/>
  <c r="D27" i="4" s="1"/>
  <c r="C25" i="5"/>
  <c r="C27" i="5"/>
  <c r="C28" i="5"/>
  <c r="C29" i="5"/>
  <c r="C30" i="5"/>
  <c r="F17" i="6"/>
  <c r="F12" i="6"/>
  <c r="F14" i="6"/>
  <c r="F15" i="6"/>
  <c r="F16" i="6"/>
  <c r="F18" i="6"/>
  <c r="F20" i="6"/>
  <c r="F19" i="6"/>
  <c r="F11" i="6"/>
  <c r="F28" i="4"/>
  <c r="F29" i="4"/>
  <c r="F30" i="4"/>
  <c r="F38" i="4" s="1"/>
  <c r="F32" i="4"/>
  <c r="F46" i="4" s="1"/>
  <c r="E25" i="5"/>
  <c r="E27" i="5"/>
  <c r="E28" i="5"/>
  <c r="E29" i="5"/>
  <c r="E30" i="5"/>
  <c r="G17" i="6"/>
  <c r="G12" i="6"/>
  <c r="G14" i="6"/>
  <c r="G15" i="6"/>
  <c r="G16" i="6"/>
  <c r="G18" i="6"/>
  <c r="G20" i="6"/>
  <c r="G19" i="6"/>
  <c r="G11" i="6"/>
  <c r="G27" i="4"/>
  <c r="G37" i="4" s="1"/>
  <c r="G30" i="4"/>
  <c r="G38" i="4" s="1"/>
  <c r="G32" i="4"/>
  <c r="G46" i="4" s="1"/>
  <c r="F25" i="5"/>
  <c r="F27" i="5"/>
  <c r="F28" i="5"/>
  <c r="F29" i="5"/>
  <c r="F30" i="5"/>
  <c r="H17" i="6"/>
  <c r="H12" i="6"/>
  <c r="H14" i="6"/>
  <c r="H15" i="6"/>
  <c r="H16" i="6"/>
  <c r="H18" i="6"/>
  <c r="H20" i="6"/>
  <c r="H19" i="6"/>
  <c r="H11" i="6"/>
  <c r="H27" i="4"/>
  <c r="H37" i="4" s="1"/>
  <c r="H30" i="4"/>
  <c r="H38" i="4" s="1"/>
  <c r="H41" i="4"/>
  <c r="H32" i="4"/>
  <c r="H46" i="4" s="1"/>
  <c r="G25" i="5"/>
  <c r="G27" i="5"/>
  <c r="G28" i="5"/>
  <c r="G29" i="5"/>
  <c r="G30" i="5"/>
  <c r="I17" i="6"/>
  <c r="I12" i="6"/>
  <c r="I14" i="6"/>
  <c r="I15" i="6"/>
  <c r="I16" i="6"/>
  <c r="I18" i="6"/>
  <c r="I20" i="6"/>
  <c r="I19" i="6"/>
  <c r="I11" i="6"/>
  <c r="I27" i="4"/>
  <c r="I37" i="4" s="1"/>
  <c r="I30" i="4"/>
  <c r="I38" i="4" s="1"/>
  <c r="I41" i="4"/>
  <c r="I32" i="4"/>
  <c r="I46" i="4" s="1"/>
  <c r="H25" i="5"/>
  <c r="H27" i="5"/>
  <c r="H28" i="5"/>
  <c r="H29" i="5"/>
  <c r="H30" i="5"/>
  <c r="J17" i="6"/>
  <c r="J12" i="6"/>
  <c r="J14" i="6"/>
  <c r="J15" i="6"/>
  <c r="J16" i="6"/>
  <c r="J18" i="6"/>
  <c r="J20" i="6"/>
  <c r="J19" i="6"/>
  <c r="J135" i="6"/>
  <c r="L135" i="6" s="1"/>
  <c r="J11" i="6"/>
  <c r="K17" i="6"/>
  <c r="K12" i="6"/>
  <c r="K14" i="6"/>
  <c r="K15" i="6"/>
  <c r="K16" i="6"/>
  <c r="K18" i="6"/>
  <c r="K20" i="6"/>
  <c r="K19" i="6"/>
  <c r="K11" i="6"/>
  <c r="K27" i="4"/>
  <c r="K37" i="4" s="1"/>
  <c r="K30" i="4"/>
  <c r="K38" i="4" s="1"/>
  <c r="K32" i="4"/>
  <c r="K46" i="4" s="1"/>
  <c r="J25" i="5"/>
  <c r="J27" i="5"/>
  <c r="J28" i="5"/>
  <c r="J29" i="5"/>
  <c r="J30" i="5"/>
  <c r="J27" i="4"/>
  <c r="J37" i="4" s="1"/>
  <c r="I25" i="5"/>
  <c r="I27" i="5"/>
  <c r="I28" i="5"/>
  <c r="I29" i="5"/>
  <c r="I30" i="5"/>
  <c r="M17" i="6"/>
  <c r="M12" i="6"/>
  <c r="M14" i="6"/>
  <c r="M15" i="6"/>
  <c r="M16" i="6"/>
  <c r="M18" i="6"/>
  <c r="M20" i="6"/>
  <c r="M19" i="6"/>
  <c r="M135" i="6"/>
  <c r="M11" i="6"/>
  <c r="N17" i="6"/>
  <c r="N12" i="6"/>
  <c r="N14" i="6"/>
  <c r="N15" i="6"/>
  <c r="N16" i="6"/>
  <c r="N18" i="6"/>
  <c r="N20" i="6"/>
  <c r="N19" i="6"/>
  <c r="N11" i="6"/>
  <c r="M27" i="4"/>
  <c r="M37" i="4" s="1"/>
  <c r="M30" i="4"/>
  <c r="M38" i="4" s="1"/>
  <c r="M32" i="4"/>
  <c r="M46" i="4" s="1"/>
  <c r="L25" i="5"/>
  <c r="L27" i="5"/>
  <c r="L28" i="5"/>
  <c r="L29" i="5"/>
  <c r="L30" i="5"/>
  <c r="L32" i="4"/>
  <c r="L46" i="4" s="1"/>
  <c r="L27" i="4"/>
  <c r="L37" i="4" s="1"/>
  <c r="K25" i="5"/>
  <c r="K27" i="5"/>
  <c r="K28" i="5"/>
  <c r="K29" i="5"/>
  <c r="K30" i="5"/>
  <c r="O135" i="6"/>
  <c r="P17" i="6"/>
  <c r="P12" i="6"/>
  <c r="P14" i="6"/>
  <c r="P15" i="6"/>
  <c r="P16" i="6"/>
  <c r="P18" i="6"/>
  <c r="P20" i="6"/>
  <c r="P19" i="6"/>
  <c r="P11" i="6"/>
  <c r="N27" i="4"/>
  <c r="N37" i="4" s="1"/>
  <c r="N30" i="4"/>
  <c r="N38" i="4" s="1"/>
  <c r="N32" i="4"/>
  <c r="N46" i="4" s="1"/>
  <c r="M25" i="5"/>
  <c r="M27" i="5"/>
  <c r="M28" i="5"/>
  <c r="M29" i="5"/>
  <c r="M30" i="5"/>
  <c r="Q17" i="6"/>
  <c r="Q12" i="6"/>
  <c r="Q14" i="6"/>
  <c r="Q15" i="6"/>
  <c r="Q16" i="6"/>
  <c r="Q18" i="6"/>
  <c r="Q20" i="6"/>
  <c r="Q19" i="6"/>
  <c r="Q11" i="6"/>
  <c r="P27" i="4"/>
  <c r="P37" i="4" s="1"/>
  <c r="P30" i="4"/>
  <c r="P38" i="4" s="1"/>
  <c r="P41" i="4"/>
  <c r="P32" i="4"/>
  <c r="P46" i="4" s="1"/>
  <c r="O25" i="5"/>
  <c r="O27" i="5"/>
  <c r="O28" i="5"/>
  <c r="O29" i="5"/>
  <c r="O30" i="5"/>
  <c r="O32" i="4"/>
  <c r="O46" i="4" s="1"/>
  <c r="O27" i="4"/>
  <c r="O37" i="4" s="1"/>
  <c r="N25" i="5"/>
  <c r="N27" i="5"/>
  <c r="N28" i="5"/>
  <c r="N29" i="5"/>
  <c r="N30" i="5"/>
  <c r="R17" i="6"/>
  <c r="R12" i="6"/>
  <c r="R14" i="6"/>
  <c r="R15" i="6"/>
  <c r="R16" i="6"/>
  <c r="R18" i="6"/>
  <c r="R20" i="6"/>
  <c r="R19" i="6"/>
  <c r="R135" i="6"/>
  <c r="R11" i="6"/>
  <c r="S17" i="6"/>
  <c r="S12" i="6"/>
  <c r="S14" i="6"/>
  <c r="S15" i="6"/>
  <c r="S16" i="6"/>
  <c r="S18" i="6"/>
  <c r="S20" i="6"/>
  <c r="S19" i="6"/>
  <c r="S11" i="6"/>
  <c r="R37" i="7"/>
  <c r="R38" i="7"/>
  <c r="Q32" i="4"/>
  <c r="Q46" i="4" s="1"/>
  <c r="Q27" i="4"/>
  <c r="Q37" i="4" s="1"/>
  <c r="Q41" i="4"/>
  <c r="P25" i="5"/>
  <c r="P27" i="5"/>
  <c r="P28" i="5"/>
  <c r="P29" i="5"/>
  <c r="P30" i="5"/>
  <c r="T17" i="6"/>
  <c r="T12" i="6"/>
  <c r="T14" i="6"/>
  <c r="T15" i="6"/>
  <c r="T16" i="6"/>
  <c r="T18" i="6"/>
  <c r="T20" i="6"/>
  <c r="T19" i="6"/>
  <c r="T135" i="6"/>
  <c r="T11" i="6"/>
  <c r="U17" i="6"/>
  <c r="U12" i="6"/>
  <c r="U14" i="6"/>
  <c r="U15" i="6"/>
  <c r="U16" i="6"/>
  <c r="U18" i="6"/>
  <c r="U20" i="6"/>
  <c r="U19" i="6"/>
  <c r="U11" i="6"/>
  <c r="T27" i="4"/>
  <c r="T37" i="4" s="1"/>
  <c r="T30" i="4"/>
  <c r="T38" i="4" s="1"/>
  <c r="T32" i="4"/>
  <c r="T46" i="4" s="1"/>
  <c r="S25" i="5"/>
  <c r="S27" i="5"/>
  <c r="S28" i="5"/>
  <c r="S29" i="5"/>
  <c r="S30" i="5"/>
  <c r="S32" i="4"/>
  <c r="S46" i="4" s="1"/>
  <c r="S27" i="4"/>
  <c r="S37" i="4" s="1"/>
  <c r="R25" i="5"/>
  <c r="R27" i="5"/>
  <c r="R28" i="5"/>
  <c r="R29" i="5"/>
  <c r="R30" i="5"/>
  <c r="V17" i="6"/>
  <c r="V12" i="6"/>
  <c r="V14" i="6"/>
  <c r="V15" i="6"/>
  <c r="V16" i="6"/>
  <c r="V18" i="6"/>
  <c r="V20" i="6"/>
  <c r="V19" i="6"/>
  <c r="V11" i="6"/>
  <c r="X17" i="6"/>
  <c r="X12" i="6"/>
  <c r="W12" i="6" s="1"/>
  <c r="X14" i="6"/>
  <c r="X15" i="6"/>
  <c r="W15" i="6" s="1"/>
  <c r="X16" i="6"/>
  <c r="W16" i="6" s="1"/>
  <c r="X18" i="6"/>
  <c r="W18" i="6" s="1"/>
  <c r="X20" i="6"/>
  <c r="X19" i="6"/>
  <c r="W19" i="6" s="1"/>
  <c r="W134" i="6"/>
  <c r="X11" i="6"/>
  <c r="V27" i="4"/>
  <c r="V37" i="4" s="1"/>
  <c r="V30" i="4"/>
  <c r="V38" i="4" s="1"/>
  <c r="V32" i="4"/>
  <c r="V46" i="4" s="1"/>
  <c r="U25" i="5"/>
  <c r="U27" i="5"/>
  <c r="U28" i="5"/>
  <c r="U29" i="5"/>
  <c r="U30" i="5"/>
  <c r="U32" i="4"/>
  <c r="U46" i="4" s="1"/>
  <c r="U27" i="4"/>
  <c r="U37" i="4" s="1"/>
  <c r="T25" i="5"/>
  <c r="T27" i="5"/>
  <c r="T28" i="5"/>
  <c r="T29" i="5"/>
  <c r="T30" i="5"/>
  <c r="Y17" i="6"/>
  <c r="Y12" i="6"/>
  <c r="Y14" i="6"/>
  <c r="Y15" i="6"/>
  <c r="Y16" i="6"/>
  <c r="Y18" i="6"/>
  <c r="Y20" i="6"/>
  <c r="Y19" i="6"/>
  <c r="Y11" i="6"/>
  <c r="W27" i="4"/>
  <c r="W37" i="4" s="1"/>
  <c r="W30" i="4"/>
  <c r="W38" i="4" s="1"/>
  <c r="W32" i="4"/>
  <c r="W46" i="4" s="1"/>
  <c r="V25" i="5"/>
  <c r="V27" i="5"/>
  <c r="V28" i="5"/>
  <c r="V29" i="5"/>
  <c r="V30" i="5"/>
  <c r="Z17" i="6"/>
  <c r="Z12" i="6"/>
  <c r="Z14" i="6"/>
  <c r="Z15" i="6"/>
  <c r="Z16" i="6"/>
  <c r="Z18" i="6"/>
  <c r="Z20" i="6"/>
  <c r="Z19" i="6"/>
  <c r="Z11" i="6"/>
  <c r="X27" i="4"/>
  <c r="X37" i="4" s="1"/>
  <c r="X30" i="4"/>
  <c r="X38" i="4" s="1"/>
  <c r="X41" i="4"/>
  <c r="X32" i="4"/>
  <c r="X46" i="4" s="1"/>
  <c r="W25" i="5"/>
  <c r="W27" i="5"/>
  <c r="W28" i="5"/>
  <c r="W29" i="5"/>
  <c r="W30" i="5"/>
  <c r="AA17" i="6"/>
  <c r="AA12" i="6"/>
  <c r="AA14" i="6"/>
  <c r="AA15" i="6"/>
  <c r="AA16" i="6"/>
  <c r="AA18" i="6"/>
  <c r="AA20" i="6"/>
  <c r="AA19" i="6"/>
  <c r="AA11" i="6"/>
  <c r="Y27" i="4"/>
  <c r="Y37" i="4" s="1"/>
  <c r="Y30" i="4"/>
  <c r="Y38" i="4" s="1"/>
  <c r="Y32" i="4"/>
  <c r="Y46" i="4" s="1"/>
  <c r="X25" i="5"/>
  <c r="X27" i="5"/>
  <c r="X28" i="5"/>
  <c r="X29" i="5"/>
  <c r="X30" i="5"/>
  <c r="AB17" i="6"/>
  <c r="AB12" i="6"/>
  <c r="AB14" i="6"/>
  <c r="AB15" i="6"/>
  <c r="AB16" i="6"/>
  <c r="AB18" i="6"/>
  <c r="AB20" i="6"/>
  <c r="AB19" i="6"/>
  <c r="AB11" i="6"/>
  <c r="Z27" i="4"/>
  <c r="Z37" i="4" s="1"/>
  <c r="Z30" i="4"/>
  <c r="Z38" i="4" s="1"/>
  <c r="Z32" i="4"/>
  <c r="Z46" i="4" s="1"/>
  <c r="Y25" i="5"/>
  <c r="Y27" i="5"/>
  <c r="Y28" i="5"/>
  <c r="Y29" i="5"/>
  <c r="Y30" i="5"/>
  <c r="AC17" i="6"/>
  <c r="AC12" i="6"/>
  <c r="AC14" i="6"/>
  <c r="AC15" i="6"/>
  <c r="AC16" i="6"/>
  <c r="AC18" i="6"/>
  <c r="AC20" i="6"/>
  <c r="AC19" i="6"/>
  <c r="AC11" i="6"/>
  <c r="AA27" i="4"/>
  <c r="AA37" i="4"/>
  <c r="AA30" i="4"/>
  <c r="AA38" i="4" s="1"/>
  <c r="AA32" i="4"/>
  <c r="AA46" i="4"/>
  <c r="Z25" i="5"/>
  <c r="Z27" i="5"/>
  <c r="Z28" i="5"/>
  <c r="Z29" i="5"/>
  <c r="Z30" i="5"/>
  <c r="AD17" i="6"/>
  <c r="AD12" i="6"/>
  <c r="AD14" i="6"/>
  <c r="AD15" i="6"/>
  <c r="AD16" i="6"/>
  <c r="AD18" i="6"/>
  <c r="AD20" i="6"/>
  <c r="AD19" i="6"/>
  <c r="AD11" i="6"/>
  <c r="AB27" i="4"/>
  <c r="AB37" i="4" s="1"/>
  <c r="AB30" i="4"/>
  <c r="AB38" i="4" s="1"/>
  <c r="AB32" i="4"/>
  <c r="AB46" i="4" s="1"/>
  <c r="AA25" i="5"/>
  <c r="AA27" i="5"/>
  <c r="AA28" i="5"/>
  <c r="AA29" i="5"/>
  <c r="AA30" i="5"/>
  <c r="AE17" i="6"/>
  <c r="AE12" i="6"/>
  <c r="AE14" i="6"/>
  <c r="AE15" i="6"/>
  <c r="AE16" i="6"/>
  <c r="AE18" i="6"/>
  <c r="AE20" i="6"/>
  <c r="AE19" i="6"/>
  <c r="AE11" i="6"/>
  <c r="AC27" i="4"/>
  <c r="AC37" i="4" s="1"/>
  <c r="AC30" i="4"/>
  <c r="AC38" i="4" s="1"/>
  <c r="AC32" i="4"/>
  <c r="AC46" i="4" s="1"/>
  <c r="AB25" i="5"/>
  <c r="AB27" i="5"/>
  <c r="AB28" i="5"/>
  <c r="AB29" i="5"/>
  <c r="AB30" i="5"/>
  <c r="D30" i="4"/>
  <c r="D38" i="4" s="1"/>
  <c r="J30" i="4"/>
  <c r="J38" i="4" s="1"/>
  <c r="L30" i="4"/>
  <c r="L38" i="4" s="1"/>
  <c r="O30" i="4"/>
  <c r="O38" i="4" s="1"/>
  <c r="Q30" i="4"/>
  <c r="Q38" i="4" s="1"/>
  <c r="S30" i="4"/>
  <c r="S38" i="4" s="1"/>
  <c r="U30" i="4"/>
  <c r="U38" i="4" s="1"/>
  <c r="AF158" i="6"/>
  <c r="AH158" i="6"/>
  <c r="AI158" i="6"/>
  <c r="AI14" i="2"/>
  <c r="AA15" i="3" s="1"/>
  <c r="Z18" i="3"/>
  <c r="X21" i="3"/>
  <c r="X13" i="3"/>
  <c r="Y13" i="3"/>
  <c r="C14" i="3"/>
  <c r="D14" i="3"/>
  <c r="E14" i="3"/>
  <c r="F14" i="3"/>
  <c r="G14" i="3"/>
  <c r="H14" i="3"/>
  <c r="I14" i="3"/>
  <c r="J14" i="3"/>
  <c r="K14" i="3"/>
  <c r="L14" i="3"/>
  <c r="M14" i="3"/>
  <c r="N14" i="3"/>
  <c r="P14" i="3"/>
  <c r="Q14" i="3"/>
  <c r="R14" i="3"/>
  <c r="S14" i="3"/>
  <c r="T14" i="3"/>
  <c r="U14" i="3"/>
  <c r="V14" i="3"/>
  <c r="W14" i="3"/>
  <c r="C16" i="3"/>
  <c r="D16" i="3"/>
  <c r="E16" i="3"/>
  <c r="F16" i="3"/>
  <c r="G16" i="3"/>
  <c r="H16" i="3"/>
  <c r="I16" i="3"/>
  <c r="J16" i="3"/>
  <c r="K16" i="3"/>
  <c r="L16" i="3"/>
  <c r="M16" i="3"/>
  <c r="N16" i="3"/>
  <c r="P16" i="3"/>
  <c r="Q16" i="3"/>
  <c r="R16" i="3"/>
  <c r="S16" i="3"/>
  <c r="T16" i="3"/>
  <c r="U16" i="3"/>
  <c r="V16" i="3"/>
  <c r="W16" i="3"/>
  <c r="C17" i="3"/>
  <c r="D17" i="3"/>
  <c r="E17" i="3"/>
  <c r="F17" i="3"/>
  <c r="G17" i="3"/>
  <c r="H17" i="3"/>
  <c r="I17" i="3"/>
  <c r="J17" i="3"/>
  <c r="K17" i="3"/>
  <c r="L17" i="3"/>
  <c r="M17" i="3"/>
  <c r="N17" i="3"/>
  <c r="P17" i="3"/>
  <c r="Q17" i="3"/>
  <c r="R17" i="3"/>
  <c r="S17" i="3"/>
  <c r="T17" i="3"/>
  <c r="U17" i="3"/>
  <c r="V17" i="3"/>
  <c r="W17" i="3"/>
  <c r="C18" i="3"/>
  <c r="D18" i="3"/>
  <c r="E18" i="3"/>
  <c r="F18" i="3"/>
  <c r="G18" i="3"/>
  <c r="H18" i="3"/>
  <c r="I18" i="3"/>
  <c r="J18" i="3"/>
  <c r="K18" i="3"/>
  <c r="L18" i="3"/>
  <c r="M18" i="3"/>
  <c r="N18" i="3"/>
  <c r="P18" i="3"/>
  <c r="Q18" i="3"/>
  <c r="R18" i="3"/>
  <c r="S18" i="3"/>
  <c r="T18" i="3"/>
  <c r="U18" i="3"/>
  <c r="V18" i="3"/>
  <c r="W18" i="3"/>
  <c r="C19" i="3"/>
  <c r="D19" i="3"/>
  <c r="E19" i="3"/>
  <c r="F19" i="3"/>
  <c r="G19" i="3"/>
  <c r="H19" i="3"/>
  <c r="I19" i="3"/>
  <c r="J19" i="3"/>
  <c r="K19" i="3"/>
  <c r="L19" i="3"/>
  <c r="M19" i="3"/>
  <c r="N19" i="3"/>
  <c r="P19" i="3"/>
  <c r="Q19" i="3"/>
  <c r="R19" i="3"/>
  <c r="S19" i="3"/>
  <c r="T19" i="3"/>
  <c r="U19" i="3"/>
  <c r="V19" i="3"/>
  <c r="W19" i="3"/>
  <c r="C20" i="3"/>
  <c r="D20" i="3"/>
  <c r="E20" i="3"/>
  <c r="F20" i="3"/>
  <c r="G20" i="3"/>
  <c r="H20" i="3"/>
  <c r="I20" i="3"/>
  <c r="J20" i="3"/>
  <c r="K20" i="3"/>
  <c r="L20" i="3"/>
  <c r="M20" i="3"/>
  <c r="N20" i="3"/>
  <c r="P20" i="3"/>
  <c r="Q20" i="3"/>
  <c r="R20" i="3"/>
  <c r="S20" i="3"/>
  <c r="T20" i="3"/>
  <c r="U20" i="3"/>
  <c r="V20" i="3"/>
  <c r="W20" i="3"/>
  <c r="C22" i="3"/>
  <c r="D22" i="3"/>
  <c r="E22" i="3"/>
  <c r="F22" i="3"/>
  <c r="G22" i="3"/>
  <c r="H22" i="3"/>
  <c r="I22" i="3"/>
  <c r="J22" i="3"/>
  <c r="K22" i="3"/>
  <c r="L22" i="3"/>
  <c r="M22" i="3"/>
  <c r="N22" i="3"/>
  <c r="P22" i="3"/>
  <c r="Q22" i="3"/>
  <c r="R22" i="3"/>
  <c r="S22" i="3"/>
  <c r="T22" i="3"/>
  <c r="U22" i="3"/>
  <c r="V22" i="3"/>
  <c r="W22" i="3"/>
  <c r="P15" i="3"/>
  <c r="Q15" i="3"/>
  <c r="R15" i="3"/>
  <c r="S15" i="3"/>
  <c r="T15" i="3"/>
  <c r="U15" i="3"/>
  <c r="V15" i="3"/>
  <c r="W15" i="3"/>
  <c r="D28" i="3"/>
  <c r="D36" i="3"/>
  <c r="E28" i="3"/>
  <c r="E36" i="3" s="1"/>
  <c r="F28" i="3"/>
  <c r="F36" i="3"/>
  <c r="G28" i="3"/>
  <c r="G36" i="3" s="1"/>
  <c r="H28" i="3"/>
  <c r="H36" i="3" s="1"/>
  <c r="I28" i="3"/>
  <c r="I36" i="3" s="1"/>
  <c r="J28" i="3"/>
  <c r="J36" i="3"/>
  <c r="K28" i="3"/>
  <c r="K36" i="3" s="1"/>
  <c r="L28" i="3"/>
  <c r="L36" i="3" s="1"/>
  <c r="P28" i="3"/>
  <c r="P36" i="3" s="1"/>
  <c r="Q28" i="3"/>
  <c r="Q36" i="3" s="1"/>
  <c r="R28" i="3"/>
  <c r="R36" i="3"/>
  <c r="S28" i="3"/>
  <c r="S36" i="3" s="1"/>
  <c r="T28" i="3"/>
  <c r="T36" i="3" s="1"/>
  <c r="U28" i="3"/>
  <c r="U36" i="3"/>
  <c r="V28" i="3"/>
  <c r="V36" i="3"/>
  <c r="W28" i="3"/>
  <c r="W36" i="3" s="1"/>
  <c r="C13" i="3"/>
  <c r="D13" i="3"/>
  <c r="E13" i="3"/>
  <c r="F13" i="3"/>
  <c r="G13" i="3"/>
  <c r="H13" i="3"/>
  <c r="I13" i="3"/>
  <c r="J13" i="3"/>
  <c r="K13" i="3"/>
  <c r="L13" i="3"/>
  <c r="M13" i="3"/>
  <c r="N13" i="3"/>
  <c r="P13" i="3"/>
  <c r="Q13" i="3"/>
  <c r="R13" i="3"/>
  <c r="S13" i="3"/>
  <c r="T13" i="3"/>
  <c r="U13" i="3"/>
  <c r="V13" i="3"/>
  <c r="W13" i="3"/>
  <c r="C21" i="3"/>
  <c r="D21" i="3"/>
  <c r="E21" i="3"/>
  <c r="F21" i="3"/>
  <c r="G21" i="3"/>
  <c r="H21" i="3"/>
  <c r="I21" i="3"/>
  <c r="J21" i="3"/>
  <c r="K21" i="3"/>
  <c r="L21" i="3"/>
  <c r="M21" i="3"/>
  <c r="N21" i="3"/>
  <c r="P21" i="3"/>
  <c r="Q21" i="3"/>
  <c r="R21" i="3"/>
  <c r="S21" i="3"/>
  <c r="T21" i="3"/>
  <c r="U21" i="3"/>
  <c r="V21" i="3"/>
  <c r="W21" i="3"/>
  <c r="Z22" i="3"/>
  <c r="Z20" i="3"/>
  <c r="Z19" i="3"/>
  <c r="Z17" i="3"/>
  <c r="Z16" i="3"/>
  <c r="Z14" i="3"/>
  <c r="Z13" i="3"/>
  <c r="Z21" i="3"/>
  <c r="AH14" i="2"/>
  <c r="AH24" i="2" s="1"/>
  <c r="O17" i="10"/>
  <c r="D17" i="10"/>
  <c r="E17" i="10"/>
  <c r="F17" i="10"/>
  <c r="G17" i="10"/>
  <c r="H17" i="10"/>
  <c r="I17" i="10"/>
  <c r="J17" i="10"/>
  <c r="K17" i="10"/>
  <c r="L17" i="10"/>
  <c r="M17" i="10"/>
  <c r="O9" i="10"/>
  <c r="D9" i="10"/>
  <c r="E9" i="10"/>
  <c r="F9" i="10"/>
  <c r="G9" i="10"/>
  <c r="H9" i="10"/>
  <c r="I9" i="10"/>
  <c r="J9" i="10"/>
  <c r="K9" i="10"/>
  <c r="L9" i="10"/>
  <c r="M9" i="10"/>
  <c r="V14" i="2"/>
  <c r="N15" i="3" s="1"/>
  <c r="U14" i="2"/>
  <c r="U24" i="2"/>
  <c r="Q15" i="1"/>
  <c r="C149" i="8"/>
  <c r="W139" i="1"/>
  <c r="AG21" i="1"/>
  <c r="AG20" i="1"/>
  <c r="AF21" i="1"/>
  <c r="AF20" i="1"/>
  <c r="AE21" i="1"/>
  <c r="AE20" i="1"/>
  <c r="AD21" i="1"/>
  <c r="AD20" i="1"/>
  <c r="AC21" i="1"/>
  <c r="AC20" i="1"/>
  <c r="AB21" i="1"/>
  <c r="AB20" i="1"/>
  <c r="W21" i="1"/>
  <c r="W20" i="1"/>
  <c r="O28" i="3"/>
  <c r="O36" i="3" s="1"/>
  <c r="O14" i="3"/>
  <c r="O15" i="3"/>
  <c r="O16" i="3"/>
  <c r="O17" i="3"/>
  <c r="O18" i="3"/>
  <c r="O19" i="3"/>
  <c r="O20" i="3"/>
  <c r="O21" i="3"/>
  <c r="O22" i="3"/>
  <c r="O13" i="3"/>
  <c r="AE24" i="2"/>
  <c r="AD24" i="2"/>
  <c r="AC24" i="2"/>
  <c r="AB24" i="2"/>
  <c r="AA24" i="2"/>
  <c r="Z24" i="2"/>
  <c r="Y24" i="2"/>
  <c r="X24" i="2"/>
  <c r="W24" i="2"/>
  <c r="AB13" i="5"/>
  <c r="AB18" i="5" s="1"/>
  <c r="AA13" i="5"/>
  <c r="AA18" i="5" s="1"/>
  <c r="Z13" i="5"/>
  <c r="Z18" i="5" s="1"/>
  <c r="Y13" i="5"/>
  <c r="Y18" i="5" s="1"/>
  <c r="X13" i="5"/>
  <c r="X18" i="5" s="1"/>
  <c r="W13" i="5"/>
  <c r="W18" i="5" s="1"/>
  <c r="V13" i="5"/>
  <c r="V18" i="5" s="1"/>
  <c r="U13" i="5"/>
  <c r="U18" i="5" s="1"/>
  <c r="T13" i="5"/>
  <c r="T18" i="5" s="1"/>
  <c r="AF139" i="1"/>
  <c r="X20" i="1"/>
  <c r="Y20" i="1"/>
  <c r="Z20" i="1"/>
  <c r="AA20" i="1"/>
  <c r="X21" i="1"/>
  <c r="Y21" i="1"/>
  <c r="Z21" i="1"/>
  <c r="AA21" i="1"/>
  <c r="S24" i="2"/>
  <c r="O22" i="2"/>
  <c r="O21" i="2"/>
  <c r="O20" i="6" s="1"/>
  <c r="O20" i="2"/>
  <c r="O19" i="6"/>
  <c r="O19" i="2"/>
  <c r="O18" i="6"/>
  <c r="O18" i="2"/>
  <c r="O17" i="6" s="1"/>
  <c r="O17" i="2"/>
  <c r="O16" i="6" s="1"/>
  <c r="O16" i="2"/>
  <c r="O15" i="6" s="1"/>
  <c r="O15" i="2"/>
  <c r="O14" i="6"/>
  <c r="O13" i="2"/>
  <c r="O12" i="6" s="1"/>
  <c r="O12" i="2"/>
  <c r="R58" i="1"/>
  <c r="P39" i="8" s="1"/>
  <c r="C24" i="2"/>
  <c r="V107" i="1"/>
  <c r="V19" i="1" s="1"/>
  <c r="T17" i="8" s="1"/>
  <c r="V41" i="1"/>
  <c r="T25" i="8" s="1"/>
  <c r="T41" i="1"/>
  <c r="R25" i="8" s="1"/>
  <c r="V40" i="1"/>
  <c r="T24" i="8" s="1"/>
  <c r="T40" i="1"/>
  <c r="R24" i="8" s="1"/>
  <c r="V39" i="1"/>
  <c r="U39" i="1"/>
  <c r="T39" i="1"/>
  <c r="V38" i="1"/>
  <c r="U38" i="1"/>
  <c r="T38" i="1"/>
  <c r="V37" i="1"/>
  <c r="U37" i="1"/>
  <c r="T37" i="1"/>
  <c r="V36" i="1"/>
  <c r="T23" i="8" s="1"/>
  <c r="T36" i="1"/>
  <c r="R23" i="8" s="1"/>
  <c r="V34" i="1"/>
  <c r="T21" i="8" s="1"/>
  <c r="T34" i="1"/>
  <c r="R21" i="8" s="1"/>
  <c r="V33" i="1"/>
  <c r="U33" i="1"/>
  <c r="T33" i="1"/>
  <c r="V32" i="1"/>
  <c r="U32" i="1"/>
  <c r="T32" i="1"/>
  <c r="V31" i="1"/>
  <c r="U31" i="1"/>
  <c r="T31" i="1"/>
  <c r="V30" i="1"/>
  <c r="U30" i="1"/>
  <c r="T30" i="1"/>
  <c r="V29" i="1"/>
  <c r="U29" i="1"/>
  <c r="T29" i="1"/>
  <c r="T28" i="1"/>
  <c r="R20" i="8" s="1"/>
  <c r="V26" i="1"/>
  <c r="U26" i="1"/>
  <c r="T26" i="1"/>
  <c r="V25" i="1"/>
  <c r="U25" i="1"/>
  <c r="T25" i="1"/>
  <c r="V24" i="1"/>
  <c r="U24" i="1"/>
  <c r="T24" i="1"/>
  <c r="V23" i="1"/>
  <c r="T19" i="8" s="1"/>
  <c r="T23" i="1"/>
  <c r="R19" i="8" s="1"/>
  <c r="V22" i="1"/>
  <c r="T18" i="8" s="1"/>
  <c r="T71" i="8" s="1"/>
  <c r="T22" i="1"/>
  <c r="R18" i="8" s="1"/>
  <c r="V21" i="1"/>
  <c r="U21" i="1"/>
  <c r="T21" i="1"/>
  <c r="V20" i="1"/>
  <c r="U20" i="1"/>
  <c r="T20" i="1"/>
  <c r="T19" i="1"/>
  <c r="V18" i="1"/>
  <c r="T16" i="8" s="1"/>
  <c r="T18" i="1"/>
  <c r="R16" i="8" s="1"/>
  <c r="V16" i="1"/>
  <c r="T14" i="8" s="1"/>
  <c r="T16" i="1"/>
  <c r="R14" i="8" s="1"/>
  <c r="V15" i="1"/>
  <c r="T13" i="8" s="1"/>
  <c r="T15" i="1"/>
  <c r="R13" i="8" s="1"/>
  <c r="V14" i="1"/>
  <c r="T12" i="8" s="1"/>
  <c r="T65" i="8" s="1"/>
  <c r="T14" i="1"/>
  <c r="R12" i="8" s="1"/>
  <c r="V13" i="1"/>
  <c r="T11" i="8" s="1"/>
  <c r="T13" i="1"/>
  <c r="R11" i="8"/>
  <c r="D14" i="2"/>
  <c r="C15" i="3"/>
  <c r="P38" i="8"/>
  <c r="P125" i="8" s="1"/>
  <c r="P40" i="8"/>
  <c r="P127" i="8" s="1"/>
  <c r="P43" i="8"/>
  <c r="P129" i="8" s="1"/>
  <c r="P44" i="8"/>
  <c r="P130" i="8" s="1"/>
  <c r="P45" i="8"/>
  <c r="P48" i="8"/>
  <c r="P132" i="8" s="1"/>
  <c r="P51" i="8"/>
  <c r="P52" i="8" s="1"/>
  <c r="F134" i="8"/>
  <c r="L11" i="6"/>
  <c r="L12" i="6"/>
  <c r="L14" i="6"/>
  <c r="L15" i="6"/>
  <c r="L16" i="6"/>
  <c r="L17" i="6"/>
  <c r="L18" i="6"/>
  <c r="L19" i="6"/>
  <c r="L20" i="6"/>
  <c r="C13" i="5"/>
  <c r="C18" i="5" s="1"/>
  <c r="D13" i="5"/>
  <c r="D18" i="5" s="1"/>
  <c r="E13" i="5"/>
  <c r="E18" i="5" s="1"/>
  <c r="F13" i="5"/>
  <c r="F18" i="5" s="1"/>
  <c r="G13" i="5"/>
  <c r="G18" i="5" s="1"/>
  <c r="H13" i="5"/>
  <c r="H18" i="5" s="1"/>
  <c r="I13" i="5"/>
  <c r="I18" i="5" s="1"/>
  <c r="J13" i="5"/>
  <c r="J18" i="5" s="1"/>
  <c r="K13" i="5"/>
  <c r="K18" i="5" s="1"/>
  <c r="L13" i="5"/>
  <c r="L18" i="5" s="1"/>
  <c r="M13" i="5"/>
  <c r="M18" i="5" s="1"/>
  <c r="N13" i="5"/>
  <c r="N18" i="5" s="1"/>
  <c r="O13" i="5"/>
  <c r="O18" i="5" s="1"/>
  <c r="P13" i="5"/>
  <c r="P18" i="5" s="1"/>
  <c r="Q13" i="5"/>
  <c r="Q18" i="5" s="1"/>
  <c r="R13" i="5"/>
  <c r="R18" i="5" s="1"/>
  <c r="S13" i="5"/>
  <c r="S18" i="5" s="1"/>
  <c r="Q25" i="5"/>
  <c r="Q27" i="5"/>
  <c r="Q28" i="5"/>
  <c r="Q29" i="5"/>
  <c r="Q30" i="5"/>
  <c r="R27" i="4"/>
  <c r="R37" i="4" s="1"/>
  <c r="R30" i="4"/>
  <c r="R38" i="4" s="1"/>
  <c r="J32" i="4"/>
  <c r="R32" i="4"/>
  <c r="R46" i="4" s="1"/>
  <c r="C28" i="3"/>
  <c r="M28" i="3"/>
  <c r="M36" i="3" s="1"/>
  <c r="N28" i="3"/>
  <c r="N36" i="3" s="1"/>
  <c r="E14" i="2"/>
  <c r="E24" i="2" s="1"/>
  <c r="F14" i="2"/>
  <c r="F24" i="2" s="1"/>
  <c r="G14" i="2"/>
  <c r="G24" i="2"/>
  <c r="H14" i="2"/>
  <c r="H24" i="2" s="1"/>
  <c r="I14" i="2"/>
  <c r="I24" i="2" s="1"/>
  <c r="J14" i="2"/>
  <c r="K14" i="2"/>
  <c r="K24" i="2" s="1"/>
  <c r="L14" i="2"/>
  <c r="L24" i="2"/>
  <c r="M14" i="2"/>
  <c r="J15" i="3" s="1"/>
  <c r="N14" i="2"/>
  <c r="O14" i="2" s="1"/>
  <c r="N24" i="2"/>
  <c r="P14" i="2"/>
  <c r="K15" i="3" s="1"/>
  <c r="P24" i="2"/>
  <c r="Q14" i="2"/>
  <c r="L15" i="3" s="1"/>
  <c r="R14" i="2"/>
  <c r="M15" i="3" s="1"/>
  <c r="T14" i="2"/>
  <c r="T24" i="2" s="1"/>
  <c r="H13" i="1"/>
  <c r="L13" i="1"/>
  <c r="J11" i="8" s="1"/>
  <c r="O13" i="1"/>
  <c r="M11" i="8" s="1"/>
  <c r="Q13" i="1"/>
  <c r="O11" i="8" s="1"/>
  <c r="R13" i="1"/>
  <c r="P11" i="8" s="1"/>
  <c r="H14" i="1"/>
  <c r="H12" i="8" s="1"/>
  <c r="L14" i="1"/>
  <c r="O14" i="1"/>
  <c r="M12" i="8" s="1"/>
  <c r="Q14" i="1"/>
  <c r="O12" i="8" s="1"/>
  <c r="R14" i="1"/>
  <c r="P12" i="8" s="1"/>
  <c r="H15" i="1"/>
  <c r="H13" i="8" s="1"/>
  <c r="L15" i="1"/>
  <c r="J13" i="8" s="1"/>
  <c r="O15" i="1"/>
  <c r="R15" i="1"/>
  <c r="P13" i="8" s="1"/>
  <c r="H16" i="1"/>
  <c r="L16" i="1"/>
  <c r="J14" i="8" s="1"/>
  <c r="O16" i="1"/>
  <c r="M14" i="8" s="1"/>
  <c r="Q16" i="1"/>
  <c r="R16" i="1"/>
  <c r="P14" i="8" s="1"/>
  <c r="H18" i="1"/>
  <c r="H16" i="8" s="1"/>
  <c r="L18" i="1"/>
  <c r="J16" i="8" s="1"/>
  <c r="O18" i="1"/>
  <c r="M16" i="8" s="1"/>
  <c r="Q18" i="1"/>
  <c r="O16" i="8" s="1"/>
  <c r="R18" i="1"/>
  <c r="P16" i="8" s="1"/>
  <c r="H19" i="1"/>
  <c r="H17" i="8" s="1"/>
  <c r="L19" i="1"/>
  <c r="J17" i="8" s="1"/>
  <c r="O19" i="1"/>
  <c r="M17" i="8" s="1"/>
  <c r="Q19" i="1"/>
  <c r="O17" i="8" s="1"/>
  <c r="O70" i="8" s="1"/>
  <c r="R19" i="1"/>
  <c r="P17" i="8" s="1"/>
  <c r="R20" i="1"/>
  <c r="S20" i="1"/>
  <c r="R21" i="1"/>
  <c r="S21" i="1"/>
  <c r="R22" i="1"/>
  <c r="P18" i="8" s="1"/>
  <c r="P71" i="8" s="1"/>
  <c r="R24" i="1"/>
  <c r="S24" i="1"/>
  <c r="R25" i="1"/>
  <c r="S25" i="1"/>
  <c r="R26" i="1"/>
  <c r="S26" i="1"/>
  <c r="H28" i="1"/>
  <c r="H20" i="8" s="1"/>
  <c r="L28" i="1"/>
  <c r="J20" i="8" s="1"/>
  <c r="O28" i="1"/>
  <c r="M20" i="8" s="1"/>
  <c r="M73" i="8" s="1"/>
  <c r="M108" i="8" s="1"/>
  <c r="Q28" i="1"/>
  <c r="O20" i="8" s="1"/>
  <c r="R28" i="1"/>
  <c r="P20" i="8" s="1"/>
  <c r="R29" i="1"/>
  <c r="S29" i="1"/>
  <c r="R30" i="1"/>
  <c r="S30" i="1"/>
  <c r="R31" i="1"/>
  <c r="S31" i="1"/>
  <c r="R32" i="1"/>
  <c r="S32" i="1"/>
  <c r="R33" i="1"/>
  <c r="S33" i="1"/>
  <c r="H34" i="1"/>
  <c r="H21" i="8" s="1"/>
  <c r="L34" i="1"/>
  <c r="J21" i="8" s="1"/>
  <c r="O34" i="1"/>
  <c r="M21" i="8" s="1"/>
  <c r="Q34" i="1"/>
  <c r="O21" i="8" s="1"/>
  <c r="R34" i="1"/>
  <c r="P21" i="8" s="1"/>
  <c r="R36" i="1"/>
  <c r="P23" i="8" s="1"/>
  <c r="R37" i="1"/>
  <c r="S37" i="1"/>
  <c r="R38" i="1"/>
  <c r="S38" i="1"/>
  <c r="R39" i="1"/>
  <c r="S39" i="1"/>
  <c r="R40" i="1"/>
  <c r="P24" i="8" s="1"/>
  <c r="P77" i="8" s="1"/>
  <c r="R41" i="1"/>
  <c r="P25" i="8" s="1"/>
  <c r="R42" i="1"/>
  <c r="P26" i="8" s="1"/>
  <c r="C43" i="1"/>
  <c r="D43" i="1"/>
  <c r="E43" i="1"/>
  <c r="R43" i="1"/>
  <c r="P27" i="8" s="1"/>
  <c r="H46" i="1"/>
  <c r="H29" i="8" s="1"/>
  <c r="H47" i="1"/>
  <c r="H30" i="8" s="1"/>
  <c r="H48" i="1"/>
  <c r="H31" i="8" s="1"/>
  <c r="H49" i="1"/>
  <c r="H32" i="8" s="1"/>
  <c r="H50" i="1"/>
  <c r="H33" i="8" s="1"/>
  <c r="I57" i="1"/>
  <c r="I59" i="1"/>
  <c r="I62" i="1"/>
  <c r="I63" i="1"/>
  <c r="R67" i="1"/>
  <c r="P46" i="8" s="1"/>
  <c r="I72" i="1"/>
  <c r="R72" i="1"/>
  <c r="P47" i="8" s="1"/>
  <c r="P131" i="8" s="1"/>
  <c r="I78" i="1"/>
  <c r="R80" i="1"/>
  <c r="P50" i="8" s="1"/>
  <c r="R111" i="1"/>
  <c r="V116" i="1"/>
  <c r="R123" i="1"/>
  <c r="T123" i="1"/>
  <c r="T139" i="1" s="1"/>
  <c r="V123" i="1"/>
  <c r="C133" i="1"/>
  <c r="C45" i="1" s="1"/>
  <c r="D133" i="1"/>
  <c r="D45" i="1" s="1"/>
  <c r="E133" i="1"/>
  <c r="E45" i="1" s="1"/>
  <c r="F133" i="1"/>
  <c r="F45" i="1" s="1"/>
  <c r="G133" i="1"/>
  <c r="G45" i="1" s="1"/>
  <c r="H133" i="1"/>
  <c r="H45" i="1" s="1"/>
  <c r="J139" i="1"/>
  <c r="L139" i="1"/>
  <c r="M139" i="1"/>
  <c r="N139" i="1"/>
  <c r="O139" i="1"/>
  <c r="P139" i="1"/>
  <c r="Q139" i="1"/>
  <c r="I58" i="1"/>
  <c r="O14" i="8"/>
  <c r="AH139" i="1"/>
  <c r="D24" i="2"/>
  <c r="AC30" i="5"/>
  <c r="Y15" i="3"/>
  <c r="AG19" i="6"/>
  <c r="W20" i="6"/>
  <c r="AF123" i="6"/>
  <c r="Z139" i="1"/>
  <c r="AD19" i="1"/>
  <c r="AB17" i="8" s="1"/>
  <c r="AB70" i="8" s="1"/>
  <c r="H139" i="1"/>
  <c r="H11" i="8"/>
  <c r="D11" i="8"/>
  <c r="D102" i="8" s="1"/>
  <c r="X11" i="8"/>
  <c r="AJ19" i="1"/>
  <c r="AH17" i="8" s="1"/>
  <c r="D126" i="8"/>
  <c r="C136" i="8"/>
  <c r="Q77" i="8"/>
  <c r="AG27" i="4"/>
  <c r="AG39" i="4" s="1"/>
  <c r="M64" i="8" l="1"/>
  <c r="M102" i="8" s="1"/>
  <c r="J106" i="8"/>
  <c r="H86" i="8"/>
  <c r="H115" i="8" s="1"/>
  <c r="H82" i="8"/>
  <c r="H111" i="8" s="1"/>
  <c r="AB69" i="8"/>
  <c r="AC139" i="1"/>
  <c r="R77" i="8"/>
  <c r="AB65" i="8"/>
  <c r="H85" i="8"/>
  <c r="H114" i="8" s="1"/>
  <c r="J66" i="8"/>
  <c r="R78" i="8"/>
  <c r="AJ64" i="8"/>
  <c r="AF70" i="8"/>
  <c r="G106" i="8"/>
  <c r="R126" i="8"/>
  <c r="R103" i="8"/>
  <c r="AO13" i="1"/>
  <c r="AM11" i="8" s="1"/>
  <c r="AM64" i="8" s="1"/>
  <c r="AO139" i="1"/>
  <c r="AN90" i="8"/>
  <c r="AH19" i="3"/>
  <c r="Z15" i="3"/>
  <c r="E15" i="3"/>
  <c r="H15" i="3"/>
  <c r="D15" i="3"/>
  <c r="AH13" i="3"/>
  <c r="C39" i="3" s="1"/>
  <c r="AH22" i="3"/>
  <c r="AH14" i="3"/>
  <c r="C40" i="3" s="1"/>
  <c r="AI24" i="2"/>
  <c r="AH16" i="3"/>
  <c r="AH20" i="3"/>
  <c r="C46" i="3" s="1"/>
  <c r="AP87" i="6" s="1"/>
  <c r="AH21" i="3"/>
  <c r="AH17" i="3"/>
  <c r="AH18" i="3"/>
  <c r="F27" i="4"/>
  <c r="F37" i="4" s="1"/>
  <c r="H14" i="17"/>
  <c r="AP80" i="6"/>
  <c r="C36" i="3"/>
  <c r="W30" i="17"/>
  <c r="V11" i="10" s="1"/>
  <c r="V30" i="17"/>
  <c r="U11" i="10" s="1"/>
  <c r="AB30" i="17"/>
  <c r="AA11" i="10" s="1"/>
  <c r="T30" i="17"/>
  <c r="S11" i="10" s="1"/>
  <c r="S30" i="17"/>
  <c r="R11" i="10" s="1"/>
  <c r="X30" i="17"/>
  <c r="W11" i="10" s="1"/>
  <c r="Z30" i="17"/>
  <c r="Y11" i="10" s="1"/>
  <c r="U30" i="17"/>
  <c r="T11" i="10" s="1"/>
  <c r="Q30" i="17"/>
  <c r="P11" i="10" s="1"/>
  <c r="H16" i="17"/>
  <c r="H30" i="17" s="1"/>
  <c r="G11" i="10" s="1"/>
  <c r="G16" i="17"/>
  <c r="G30" i="17" s="1"/>
  <c r="F11" i="10" s="1"/>
  <c r="F16" i="17"/>
  <c r="F30" i="17" s="1"/>
  <c r="E11" i="10" s="1"/>
  <c r="D14" i="17"/>
  <c r="D16" i="17" s="1"/>
  <c r="D30" i="17" s="1"/>
  <c r="C11" i="10" s="1"/>
  <c r="I14" i="17"/>
  <c r="I16" i="17" s="1"/>
  <c r="I30" i="17" s="1"/>
  <c r="H11" i="10" s="1"/>
  <c r="M39" i="4"/>
  <c r="M50" i="4" s="1"/>
  <c r="L10" i="7" s="1"/>
  <c r="M10" i="7" s="1"/>
  <c r="C83" i="8"/>
  <c r="C112" i="8" s="1"/>
  <c r="C66" i="8"/>
  <c r="H102" i="8"/>
  <c r="U64" i="8"/>
  <c r="E84" i="8"/>
  <c r="E113" i="8" s="1"/>
  <c r="P70" i="8"/>
  <c r="AJ70" i="8"/>
  <c r="Z66" i="8"/>
  <c r="AM69" i="8"/>
  <c r="G83" i="8"/>
  <c r="G112" i="8" s="1"/>
  <c r="F82" i="8"/>
  <c r="F111" i="8" s="1"/>
  <c r="C108" i="8"/>
  <c r="X64" i="8"/>
  <c r="X70" i="8"/>
  <c r="M69" i="8"/>
  <c r="M106" i="8" s="1"/>
  <c r="Y66" i="8"/>
  <c r="AH65" i="8"/>
  <c r="G66" i="8"/>
  <c r="C64" i="8"/>
  <c r="W51" i="1"/>
  <c r="G82" i="8"/>
  <c r="G111" i="8" s="1"/>
  <c r="AI70" i="8"/>
  <c r="AC65" i="8"/>
  <c r="W65" i="8"/>
  <c r="Y139" i="1"/>
  <c r="Q106" i="8"/>
  <c r="D84" i="8"/>
  <c r="D113" i="8" s="1"/>
  <c r="R66" i="8"/>
  <c r="F139" i="1"/>
  <c r="T66" i="8"/>
  <c r="Q69" i="8"/>
  <c r="F85" i="8"/>
  <c r="F114" i="8" s="1"/>
  <c r="AK139" i="1"/>
  <c r="Q129" i="8"/>
  <c r="R139" i="1"/>
  <c r="AE69" i="8"/>
  <c r="F84" i="8"/>
  <c r="F113" i="8" s="1"/>
  <c r="M70" i="8"/>
  <c r="M107" i="8" s="1"/>
  <c r="H104" i="8"/>
  <c r="U70" i="8"/>
  <c r="R104" i="8"/>
  <c r="G84" i="8"/>
  <c r="G113" i="8" s="1"/>
  <c r="D103" i="8"/>
  <c r="AH70" i="8"/>
  <c r="I109" i="8"/>
  <c r="I74" i="8"/>
  <c r="O107" i="8"/>
  <c r="D139" i="1"/>
  <c r="AC51" i="1"/>
  <c r="L106" i="8"/>
  <c r="C102" i="8"/>
  <c r="AA139" i="1"/>
  <c r="X139" i="1"/>
  <c r="I73" i="8"/>
  <c r="R23" i="1"/>
  <c r="P19" i="8" s="1"/>
  <c r="P34" i="8" s="1"/>
  <c r="S69" i="8"/>
  <c r="N69" i="8"/>
  <c r="AI139" i="1"/>
  <c r="L69" i="8"/>
  <c r="G139" i="1"/>
  <c r="T76" i="8"/>
  <c r="AA65" i="8"/>
  <c r="C82" i="8"/>
  <c r="C111" i="8" s="1"/>
  <c r="AK64" i="8"/>
  <c r="T51" i="1"/>
  <c r="C139" i="1"/>
  <c r="AD65" i="8"/>
  <c r="G85" i="8"/>
  <c r="G114" i="8" s="1"/>
  <c r="AK69" i="8"/>
  <c r="W64" i="8"/>
  <c r="M65" i="8"/>
  <c r="M103" i="8" s="1"/>
  <c r="S102" i="8"/>
  <c r="S64" i="8"/>
  <c r="H41" i="8"/>
  <c r="H128" i="8" s="1"/>
  <c r="H126" i="8"/>
  <c r="J74" i="8"/>
  <c r="J109" i="8"/>
  <c r="G70" i="8"/>
  <c r="G107" i="8"/>
  <c r="F108" i="8"/>
  <c r="F73" i="8"/>
  <c r="C106" i="8"/>
  <c r="C69" i="8"/>
  <c r="J107" i="8"/>
  <c r="J70" i="8"/>
  <c r="AF51" i="1"/>
  <c r="H83" i="8"/>
  <c r="H112" i="8" s="1"/>
  <c r="R17" i="8"/>
  <c r="R107" i="8" s="1"/>
  <c r="AG139" i="1"/>
  <c r="AE19" i="1"/>
  <c r="AC17" i="8" s="1"/>
  <c r="AC70" i="8" s="1"/>
  <c r="AA16" i="8"/>
  <c r="AA69" i="8" s="1"/>
  <c r="AB19" i="1"/>
  <c r="Z17" i="8" s="1"/>
  <c r="Z70" i="8" s="1"/>
  <c r="N51" i="1"/>
  <c r="U123" i="1"/>
  <c r="U139" i="1" s="1"/>
  <c r="O51" i="1"/>
  <c r="R51" i="1"/>
  <c r="V69" i="8"/>
  <c r="AI13" i="1"/>
  <c r="AI69" i="8"/>
  <c r="C104" i="8"/>
  <c r="AM66" i="8"/>
  <c r="E139" i="1"/>
  <c r="T106" i="8"/>
  <c r="AF69" i="8"/>
  <c r="AI65" i="8"/>
  <c r="Q51" i="1"/>
  <c r="AK13" i="1"/>
  <c r="AI11" i="8" s="1"/>
  <c r="M51" i="1"/>
  <c r="AB66" i="8"/>
  <c r="G86" i="8"/>
  <c r="G115" i="8" s="1"/>
  <c r="AA70" i="8"/>
  <c r="Q78" i="8"/>
  <c r="G109" i="8"/>
  <c r="D104" i="8"/>
  <c r="AF64" i="8"/>
  <c r="AF66" i="8"/>
  <c r="J104" i="8"/>
  <c r="N106" i="8"/>
  <c r="E85" i="8"/>
  <c r="E114" i="8" s="1"/>
  <c r="Z69" i="8"/>
  <c r="N70" i="8"/>
  <c r="N103" i="8"/>
  <c r="AG70" i="8"/>
  <c r="N74" i="8"/>
  <c r="S108" i="8"/>
  <c r="C86" i="8"/>
  <c r="C115" i="8" s="1"/>
  <c r="J108" i="8"/>
  <c r="T69" i="8"/>
  <c r="Y70" i="8"/>
  <c r="AD69" i="8"/>
  <c r="AC66" i="8"/>
  <c r="V66" i="8"/>
  <c r="S78" i="8"/>
  <c r="S131" i="8"/>
  <c r="N130" i="8"/>
  <c r="I66" i="8"/>
  <c r="G103" i="8"/>
  <c r="H84" i="8"/>
  <c r="H113" i="8" s="1"/>
  <c r="M74" i="8"/>
  <c r="M109" i="8" s="1"/>
  <c r="Z65" i="8"/>
  <c r="X69" i="8"/>
  <c r="V64" i="8"/>
  <c r="N107" i="8"/>
  <c r="L73" i="8"/>
  <c r="C73" i="8"/>
  <c r="AM70" i="8"/>
  <c r="S77" i="8"/>
  <c r="G41" i="8"/>
  <c r="T129" i="8"/>
  <c r="W69" i="8"/>
  <c r="D74" i="8"/>
  <c r="R71" i="8"/>
  <c r="F102" i="8"/>
  <c r="F65" i="8"/>
  <c r="E83" i="8"/>
  <c r="E112" i="8" s="1"/>
  <c r="D86" i="8"/>
  <c r="D115" i="8" s="1"/>
  <c r="T77" i="8"/>
  <c r="J73" i="8"/>
  <c r="AE70" i="8"/>
  <c r="U69" i="8"/>
  <c r="S72" i="8"/>
  <c r="K106" i="8"/>
  <c r="F70" i="8"/>
  <c r="E82" i="8"/>
  <c r="E111" i="8" s="1"/>
  <c r="E107" i="8"/>
  <c r="D85" i="8"/>
  <c r="D114" i="8" s="1"/>
  <c r="G65" i="8"/>
  <c r="S73" i="8"/>
  <c r="F83" i="8"/>
  <c r="F112" i="8" s="1"/>
  <c r="E41" i="8"/>
  <c r="E128" i="8" s="1"/>
  <c r="AD66" i="8"/>
  <c r="I108" i="8"/>
  <c r="P109" i="8"/>
  <c r="AA66" i="8"/>
  <c r="Y65" i="8"/>
  <c r="S71" i="8"/>
  <c r="H74" i="8"/>
  <c r="D69" i="8"/>
  <c r="AH69" i="8"/>
  <c r="AF109" i="6"/>
  <c r="G15" i="3"/>
  <c r="Q24" i="2"/>
  <c r="X15" i="3"/>
  <c r="R24" i="2"/>
  <c r="D21" i="6"/>
  <c r="C43" i="3"/>
  <c r="S26" i="5"/>
  <c r="S31" i="5" s="1"/>
  <c r="T11" i="7" s="1"/>
  <c r="D26" i="5"/>
  <c r="D31" i="5" s="1"/>
  <c r="D36" i="5" s="1"/>
  <c r="D25" i="7" s="1"/>
  <c r="AB26" i="5"/>
  <c r="AB31" i="5" s="1"/>
  <c r="N26" i="5"/>
  <c r="N31" i="5" s="1"/>
  <c r="X26" i="5"/>
  <c r="X31" i="5" s="1"/>
  <c r="X36" i="5" s="1"/>
  <c r="Z25" i="7" s="1"/>
  <c r="F26" i="5"/>
  <c r="F31" i="5" s="1"/>
  <c r="AD25" i="5"/>
  <c r="AD28" i="5"/>
  <c r="Z26" i="5"/>
  <c r="Z31" i="5" s="1"/>
  <c r="AB11" i="7" s="1"/>
  <c r="W26" i="5"/>
  <c r="W31" i="5" s="1"/>
  <c r="W36" i="5" s="1"/>
  <c r="Y25" i="7" s="1"/>
  <c r="V26" i="5"/>
  <c r="V31" i="5" s="1"/>
  <c r="X11" i="7" s="1"/>
  <c r="U26" i="5"/>
  <c r="U31" i="5" s="1"/>
  <c r="U36" i="5" s="1"/>
  <c r="W25" i="7" s="1"/>
  <c r="V25" i="7" s="1"/>
  <c r="L26" i="5"/>
  <c r="L31" i="5" s="1"/>
  <c r="L36" i="5" s="1"/>
  <c r="L25" i="7" s="1"/>
  <c r="M25" i="7" s="1"/>
  <c r="J26" i="5"/>
  <c r="J31" i="5" s="1"/>
  <c r="J11" i="7" s="1"/>
  <c r="G26" i="5"/>
  <c r="G31" i="5" s="1"/>
  <c r="P26" i="5"/>
  <c r="P31" i="5" s="1"/>
  <c r="P36" i="5" s="1"/>
  <c r="Q25" i="7" s="1"/>
  <c r="K26" i="5"/>
  <c r="K31" i="5" s="1"/>
  <c r="K36" i="5" s="1"/>
  <c r="K25" i="7" s="1"/>
  <c r="T26" i="5"/>
  <c r="T31" i="5" s="1"/>
  <c r="R26" i="5"/>
  <c r="R31" i="5" s="1"/>
  <c r="S11" i="7" s="1"/>
  <c r="O26" i="5"/>
  <c r="O31" i="5" s="1"/>
  <c r="O36" i="5" s="1"/>
  <c r="P25" i="7" s="1"/>
  <c r="I26" i="5"/>
  <c r="I31" i="5" s="1"/>
  <c r="E26" i="5"/>
  <c r="E31" i="5" s="1"/>
  <c r="E36" i="5" s="1"/>
  <c r="E25" i="7" s="1"/>
  <c r="C26" i="5"/>
  <c r="C31" i="5" s="1"/>
  <c r="C11" i="7" s="1"/>
  <c r="AC28" i="5"/>
  <c r="AA26" i="5"/>
  <c r="AA31" i="5" s="1"/>
  <c r="Y26" i="5"/>
  <c r="Y31" i="5" s="1"/>
  <c r="Y36" i="5" s="1"/>
  <c r="AA25" i="7" s="1"/>
  <c r="M26" i="5"/>
  <c r="M31" i="5" s="1"/>
  <c r="H26" i="5"/>
  <c r="H31" i="5" s="1"/>
  <c r="H36" i="5" s="1"/>
  <c r="H25" i="7" s="1"/>
  <c r="Q26" i="5"/>
  <c r="Q31" i="5" s="1"/>
  <c r="Q36" i="5" s="1"/>
  <c r="AA11" i="7"/>
  <c r="N36" i="5"/>
  <c r="O25" i="7" s="1"/>
  <c r="O11" i="7"/>
  <c r="E27" i="4"/>
  <c r="E37" i="4" s="1"/>
  <c r="E42" i="4" s="1"/>
  <c r="E43" i="4" s="1"/>
  <c r="AJ50" i="4"/>
  <c r="AK10" i="7" s="1"/>
  <c r="I42" i="4"/>
  <c r="I43" i="4" s="1"/>
  <c r="C27" i="4"/>
  <c r="AA42" i="4"/>
  <c r="AA43" i="4" s="1"/>
  <c r="AA51" i="4" s="1"/>
  <c r="AB24" i="7" s="1"/>
  <c r="N42" i="4"/>
  <c r="N43" i="4" s="1"/>
  <c r="N51" i="4" s="1"/>
  <c r="N24" i="7" s="1"/>
  <c r="D37" i="4"/>
  <c r="S39" i="4"/>
  <c r="S50" i="4" s="1"/>
  <c r="S10" i="7" s="1"/>
  <c r="S42" i="4"/>
  <c r="S43" i="4" s="1"/>
  <c r="O39" i="4"/>
  <c r="O50" i="4" s="1"/>
  <c r="O10" i="7" s="1"/>
  <c r="O42" i="4"/>
  <c r="O43" i="4" s="1"/>
  <c r="O51" i="4" s="1"/>
  <c r="O24" i="7" s="1"/>
  <c r="AC42" i="4"/>
  <c r="AC43" i="4" s="1"/>
  <c r="AC51" i="4" s="1"/>
  <c r="AD24" i="7" s="1"/>
  <c r="AH50" i="4"/>
  <c r="AI10" i="7" s="1"/>
  <c r="AE39" i="4"/>
  <c r="AE50" i="4" s="1"/>
  <c r="AF10" i="7" s="1"/>
  <c r="AB42" i="4"/>
  <c r="AB43" i="4" s="1"/>
  <c r="AB51" i="4" s="1"/>
  <c r="AC24" i="7" s="1"/>
  <c r="S51" i="4"/>
  <c r="S24" i="7" s="1"/>
  <c r="AA39" i="4"/>
  <c r="AA50" i="4" s="1"/>
  <c r="AB10" i="7" s="1"/>
  <c r="AE42" i="4"/>
  <c r="Y39" i="4"/>
  <c r="Y50" i="4" s="1"/>
  <c r="Z10" i="7" s="1"/>
  <c r="Y42" i="4"/>
  <c r="Y43" i="4" s="1"/>
  <c r="Y51" i="4" s="1"/>
  <c r="Z24" i="7" s="1"/>
  <c r="K42" i="4"/>
  <c r="K43" i="4" s="1"/>
  <c r="K51" i="4" s="1"/>
  <c r="J24" i="7" s="1"/>
  <c r="K39" i="4"/>
  <c r="K50" i="4" s="1"/>
  <c r="J10" i="7" s="1"/>
  <c r="AC39" i="4"/>
  <c r="AC50" i="4" s="1"/>
  <c r="AD10" i="7" s="1"/>
  <c r="I51" i="4"/>
  <c r="H24" i="7" s="1"/>
  <c r="E51" i="4"/>
  <c r="D24" i="7" s="1"/>
  <c r="AF50" i="4"/>
  <c r="AG10" i="7" s="1"/>
  <c r="AE14" i="5"/>
  <c r="X39" i="4"/>
  <c r="X50" i="4" s="1"/>
  <c r="Y10" i="7" s="1"/>
  <c r="X42" i="4"/>
  <c r="X43" i="4" s="1"/>
  <c r="X51" i="4" s="1"/>
  <c r="Y24" i="7" s="1"/>
  <c r="H39" i="4"/>
  <c r="H50" i="4" s="1"/>
  <c r="G10" i="7" s="1"/>
  <c r="H42" i="4"/>
  <c r="H43" i="4" s="1"/>
  <c r="H51" i="4" s="1"/>
  <c r="G24" i="7" s="1"/>
  <c r="R42" i="4"/>
  <c r="R43" i="4" s="1"/>
  <c r="R51" i="4" s="1"/>
  <c r="R39" i="4"/>
  <c r="R50" i="4" s="1"/>
  <c r="U39" i="4"/>
  <c r="U50" i="4" s="1"/>
  <c r="U10" i="7" s="1"/>
  <c r="U42" i="4"/>
  <c r="U43" i="4" s="1"/>
  <c r="L42" i="4"/>
  <c r="L43" i="4" s="1"/>
  <c r="L51" i="4" s="1"/>
  <c r="K24" i="7" s="1"/>
  <c r="L39" i="4"/>
  <c r="L50" i="4" s="1"/>
  <c r="K10" i="7" s="1"/>
  <c r="AC14" i="5"/>
  <c r="AC13" i="5" s="1"/>
  <c r="AC18" i="5" s="1"/>
  <c r="AD50" i="4"/>
  <c r="AE10" i="7" s="1"/>
  <c r="W39" i="4"/>
  <c r="W50" i="4" s="1"/>
  <c r="X10" i="7" s="1"/>
  <c r="W42" i="4"/>
  <c r="W43" i="4" s="1"/>
  <c r="W51" i="4" s="1"/>
  <c r="X24" i="7" s="1"/>
  <c r="T42" i="4"/>
  <c r="T43" i="4" s="1"/>
  <c r="T51" i="4" s="1"/>
  <c r="T24" i="7" s="1"/>
  <c r="T39" i="4"/>
  <c r="T50" i="4" s="1"/>
  <c r="T10" i="7" s="1"/>
  <c r="AD51" i="4"/>
  <c r="AE24" i="7" s="1"/>
  <c r="F39" i="4"/>
  <c r="F50" i="4" s="1"/>
  <c r="E10" i="7" s="1"/>
  <c r="F42" i="4"/>
  <c r="F43" i="4" s="1"/>
  <c r="F51" i="4" s="1"/>
  <c r="E24" i="7" s="1"/>
  <c r="D42" i="4"/>
  <c r="D43" i="4" s="1"/>
  <c r="D51" i="4" s="1"/>
  <c r="C24" i="7" s="1"/>
  <c r="D39" i="4"/>
  <c r="D50" i="4" s="1"/>
  <c r="C10" i="7" s="1"/>
  <c r="Z42" i="4"/>
  <c r="Z43" i="4" s="1"/>
  <c r="Z51" i="4" s="1"/>
  <c r="AA24" i="7" s="1"/>
  <c r="Z39" i="4"/>
  <c r="Z50" i="4" s="1"/>
  <c r="AA10" i="7" s="1"/>
  <c r="I39" i="4"/>
  <c r="I50" i="4" s="1"/>
  <c r="H10" i="7" s="1"/>
  <c r="G42" i="4"/>
  <c r="G43" i="4" s="1"/>
  <c r="G51" i="4" s="1"/>
  <c r="F24" i="7" s="1"/>
  <c r="G39" i="4"/>
  <c r="G50" i="4" s="1"/>
  <c r="F10" i="7" s="1"/>
  <c r="AI50" i="4"/>
  <c r="AJ10" i="7" s="1"/>
  <c r="AH14" i="5"/>
  <c r="Q39" i="4"/>
  <c r="Q50" i="4" s="1"/>
  <c r="Q10" i="7" s="1"/>
  <c r="Q42" i="4"/>
  <c r="Q43" i="4" s="1"/>
  <c r="Q51" i="4" s="1"/>
  <c r="Q24" i="7" s="1"/>
  <c r="AK50" i="4"/>
  <c r="AL10" i="7" s="1"/>
  <c r="AJ13" i="5"/>
  <c r="AJ18" i="5" s="1"/>
  <c r="AG50" i="4"/>
  <c r="AH10" i="7" s="1"/>
  <c r="AF14" i="5"/>
  <c r="AF13" i="5" s="1"/>
  <c r="AF18" i="5" s="1"/>
  <c r="V39" i="4"/>
  <c r="V50" i="4" s="1"/>
  <c r="W10" i="7" s="1"/>
  <c r="V10" i="7" s="1"/>
  <c r="V42" i="4"/>
  <c r="V43" i="4" s="1"/>
  <c r="V51" i="4" s="1"/>
  <c r="W24" i="7" s="1"/>
  <c r="V24" i="7" s="1"/>
  <c r="P39" i="4"/>
  <c r="P50" i="4" s="1"/>
  <c r="P10" i="7" s="1"/>
  <c r="P42" i="4"/>
  <c r="P43" i="4" s="1"/>
  <c r="P51" i="4" s="1"/>
  <c r="P24" i="7" s="1"/>
  <c r="J39" i="4"/>
  <c r="J50" i="4" s="1"/>
  <c r="I10" i="7" s="1"/>
  <c r="J42" i="4"/>
  <c r="J43" i="4" s="1"/>
  <c r="J51" i="4" s="1"/>
  <c r="I24" i="7" s="1"/>
  <c r="M42" i="4"/>
  <c r="M43" i="4" s="1"/>
  <c r="M51" i="4" s="1"/>
  <c r="L24" i="7" s="1"/>
  <c r="AB39" i="4"/>
  <c r="AB50" i="4" s="1"/>
  <c r="AC10" i="7" s="1"/>
  <c r="AI14" i="5"/>
  <c r="AI13" i="5" s="1"/>
  <c r="AI18" i="5" s="1"/>
  <c r="E39" i="4"/>
  <c r="E50" i="4" s="1"/>
  <c r="D10" i="7" s="1"/>
  <c r="N39" i="4"/>
  <c r="N50" i="4" s="1"/>
  <c r="N10" i="7" s="1"/>
  <c r="AG27" i="5"/>
  <c r="AG26" i="5" s="1"/>
  <c r="AG31" i="5" s="1"/>
  <c r="AI11" i="7" s="1"/>
  <c r="N73" i="8"/>
  <c r="D109" i="8"/>
  <c r="E70" i="8"/>
  <c r="G74" i="8"/>
  <c r="R65" i="8"/>
  <c r="AI66" i="8"/>
  <c r="S106" i="8"/>
  <c r="F86" i="8"/>
  <c r="F115" i="8" s="1"/>
  <c r="D82" i="8"/>
  <c r="D111" i="8" s="1"/>
  <c r="P74" i="8"/>
  <c r="E73" i="8"/>
  <c r="U66" i="8"/>
  <c r="F64" i="8"/>
  <c r="D119" i="8"/>
  <c r="H132" i="8"/>
  <c r="I104" i="8"/>
  <c r="P107" i="8"/>
  <c r="R76" i="8"/>
  <c r="C85" i="8"/>
  <c r="C114" i="8" s="1"/>
  <c r="AG66" i="8"/>
  <c r="T72" i="8"/>
  <c r="T104" i="8"/>
  <c r="AC69" i="8"/>
  <c r="AG65" i="8"/>
  <c r="H109" i="8"/>
  <c r="L102" i="8"/>
  <c r="P69" i="8"/>
  <c r="AE66" i="8"/>
  <c r="F106" i="8"/>
  <c r="Q71" i="8"/>
  <c r="L64" i="8"/>
  <c r="AE65" i="8"/>
  <c r="T78" i="8"/>
  <c r="E108" i="8"/>
  <c r="D83" i="8"/>
  <c r="D112" i="8" s="1"/>
  <c r="G55" i="8"/>
  <c r="G81" i="8" s="1"/>
  <c r="G133" i="8"/>
  <c r="H121" i="8"/>
  <c r="K41" i="8"/>
  <c r="K128" i="8" s="1"/>
  <c r="K126" i="8"/>
  <c r="L126" i="8"/>
  <c r="L41" i="8"/>
  <c r="L67" i="8" s="1"/>
  <c r="L65" i="8"/>
  <c r="O73" i="8"/>
  <c r="O108" i="8"/>
  <c r="C107" i="8"/>
  <c r="C70" i="8"/>
  <c r="S51" i="1"/>
  <c r="Q23" i="8"/>
  <c r="Q76" i="8" s="1"/>
  <c r="S126" i="8"/>
  <c r="S41" i="8"/>
  <c r="S103" i="8"/>
  <c r="I121" i="8"/>
  <c r="I110" i="8" s="1"/>
  <c r="Q126" i="8"/>
  <c r="Q41" i="8"/>
  <c r="Q65" i="8"/>
  <c r="C121" i="8"/>
  <c r="C110" i="8" s="1"/>
  <c r="O106" i="8"/>
  <c r="O69" i="8"/>
  <c r="AC11" i="8"/>
  <c r="Q64" i="8"/>
  <c r="Q102" i="8"/>
  <c r="K70" i="8"/>
  <c r="K107" i="8"/>
  <c r="I64" i="8"/>
  <c r="I102" i="8"/>
  <c r="F109" i="8"/>
  <c r="F74" i="8"/>
  <c r="E11" i="8"/>
  <c r="E51" i="1"/>
  <c r="AL70" i="8"/>
  <c r="D106" i="8"/>
  <c r="F107" i="8"/>
  <c r="H70" i="8"/>
  <c r="H107" i="8"/>
  <c r="R64" i="8"/>
  <c r="R102" i="8"/>
  <c r="P126" i="8"/>
  <c r="P103" i="8"/>
  <c r="P65" i="8"/>
  <c r="P41" i="8"/>
  <c r="P67" i="8" s="1"/>
  <c r="O13" i="8"/>
  <c r="O34" i="8" s="1"/>
  <c r="Y69" i="8"/>
  <c r="W70" i="8"/>
  <c r="X51" i="1"/>
  <c r="V12" i="8"/>
  <c r="V65" i="8" s="1"/>
  <c r="S74" i="8"/>
  <c r="L21" i="8"/>
  <c r="E86" i="8"/>
  <c r="E115" i="8" s="1"/>
  <c r="E138" i="8"/>
  <c r="D51" i="1"/>
  <c r="D14" i="8"/>
  <c r="D34" i="8" s="1"/>
  <c r="AM19" i="1"/>
  <c r="AK17" i="8" s="1"/>
  <c r="AK70" i="8" s="1"/>
  <c r="AM139" i="1"/>
  <c r="L70" i="8"/>
  <c r="L107" i="8"/>
  <c r="J41" i="8"/>
  <c r="J126" i="8"/>
  <c r="AD64" i="8"/>
  <c r="AD34" i="8"/>
  <c r="F119" i="8"/>
  <c r="K69" i="8"/>
  <c r="P106" i="8"/>
  <c r="O65" i="8"/>
  <c r="O103" i="8"/>
  <c r="T41" i="8"/>
  <c r="T105" i="8" s="1"/>
  <c r="T126" i="8"/>
  <c r="T103" i="8"/>
  <c r="S66" i="8"/>
  <c r="S104" i="8"/>
  <c r="Q107" i="8"/>
  <c r="Q70" i="8"/>
  <c r="K66" i="8"/>
  <c r="K104" i="8"/>
  <c r="I69" i="8"/>
  <c r="I106" i="8"/>
  <c r="G11" i="8"/>
  <c r="G51" i="1"/>
  <c r="AN139" i="1"/>
  <c r="T102" i="8"/>
  <c r="T64" i="8"/>
  <c r="P76" i="8"/>
  <c r="E109" i="8"/>
  <c r="E74" i="8"/>
  <c r="D41" i="8"/>
  <c r="D65" i="8"/>
  <c r="N108" i="8"/>
  <c r="R73" i="8"/>
  <c r="R108" i="8"/>
  <c r="L66" i="8"/>
  <c r="L104" i="8"/>
  <c r="F104" i="8"/>
  <c r="F66" i="8"/>
  <c r="F34" i="8"/>
  <c r="D125" i="8"/>
  <c r="D64" i="8"/>
  <c r="AJ13" i="1"/>
  <c r="AJ139" i="1"/>
  <c r="AL69" i="8"/>
  <c r="G104" i="8"/>
  <c r="AH66" i="8"/>
  <c r="H106" i="8"/>
  <c r="H69" i="8"/>
  <c r="J12" i="8"/>
  <c r="J34" i="8" s="1"/>
  <c r="L51" i="1"/>
  <c r="R74" i="8"/>
  <c r="R109" i="8"/>
  <c r="AE11" i="8"/>
  <c r="AG51" i="1"/>
  <c r="S65" i="8"/>
  <c r="S34" i="8"/>
  <c r="S123" i="1"/>
  <c r="S139" i="1" s="1"/>
  <c r="L103" i="8"/>
  <c r="K103" i="8"/>
  <c r="K65" i="8"/>
  <c r="F51" i="1"/>
  <c r="E119" i="8"/>
  <c r="U34" i="8"/>
  <c r="D66" i="8"/>
  <c r="O109" i="8"/>
  <c r="O74" i="8"/>
  <c r="P108" i="8"/>
  <c r="P73" i="8"/>
  <c r="H103" i="8"/>
  <c r="H65" i="8"/>
  <c r="T74" i="8"/>
  <c r="T109" i="8"/>
  <c r="C41" i="8"/>
  <c r="C67" i="8" s="1"/>
  <c r="C126" i="8"/>
  <c r="AF65" i="8"/>
  <c r="AF34" i="8"/>
  <c r="AO14" i="1"/>
  <c r="V28" i="1"/>
  <c r="V139" i="1"/>
  <c r="U51" i="1"/>
  <c r="U65" i="8"/>
  <c r="R67" i="8"/>
  <c r="R105" i="8"/>
  <c r="R72" i="8"/>
  <c r="AA64" i="8"/>
  <c r="Q74" i="8"/>
  <c r="Q109" i="8"/>
  <c r="Q104" i="8"/>
  <c r="Q66" i="8"/>
  <c r="O41" i="8"/>
  <c r="O126" i="8"/>
  <c r="K74" i="8"/>
  <c r="K109" i="8"/>
  <c r="K34" i="8"/>
  <c r="K64" i="8"/>
  <c r="K102" i="8"/>
  <c r="C148" i="8"/>
  <c r="C53" i="8" s="1"/>
  <c r="C79" i="8" s="1"/>
  <c r="C12" i="8"/>
  <c r="C34" i="8" s="1"/>
  <c r="C51" i="1"/>
  <c r="AH51" i="1"/>
  <c r="Z11" i="8"/>
  <c r="G110" i="8"/>
  <c r="L108" i="8"/>
  <c r="H66" i="8"/>
  <c r="P64" i="8"/>
  <c r="P102" i="8"/>
  <c r="X13" i="8"/>
  <c r="X66" i="8" s="1"/>
  <c r="Z51" i="1"/>
  <c r="J119" i="8"/>
  <c r="J58" i="1"/>
  <c r="I39" i="8" s="1"/>
  <c r="I65" i="8" s="1"/>
  <c r="J142" i="1"/>
  <c r="K142" i="1" s="1"/>
  <c r="K58" i="1" s="1"/>
  <c r="E69" i="8"/>
  <c r="E106" i="8"/>
  <c r="P78" i="8"/>
  <c r="J105" i="8"/>
  <c r="O64" i="8"/>
  <c r="O102" i="8"/>
  <c r="R69" i="8"/>
  <c r="R106" i="8"/>
  <c r="AD51" i="1"/>
  <c r="AB11" i="8"/>
  <c r="S107" i="8"/>
  <c r="S70" i="8"/>
  <c r="N66" i="8"/>
  <c r="N104" i="8"/>
  <c r="K73" i="8"/>
  <c r="K108" i="8"/>
  <c r="G108" i="8"/>
  <c r="G73" i="8"/>
  <c r="F103" i="8"/>
  <c r="F126" i="8"/>
  <c r="F41" i="8"/>
  <c r="C109" i="8"/>
  <c r="C74" i="8"/>
  <c r="N11" i="8"/>
  <c r="P51" i="1"/>
  <c r="I17" i="8"/>
  <c r="I34" i="8" s="1"/>
  <c r="J51" i="1"/>
  <c r="G69" i="8"/>
  <c r="H51" i="1"/>
  <c r="H14" i="8"/>
  <c r="T107" i="8"/>
  <c r="T70" i="8"/>
  <c r="AD70" i="8"/>
  <c r="X65" i="8"/>
  <c r="Q73" i="8"/>
  <c r="Q108" i="8"/>
  <c r="Q103" i="8"/>
  <c r="N126" i="8"/>
  <c r="N41" i="8"/>
  <c r="S109" i="8"/>
  <c r="P104" i="8"/>
  <c r="P66" i="8"/>
  <c r="V70" i="8"/>
  <c r="M41" i="8"/>
  <c r="M126" i="8"/>
  <c r="E104" i="8"/>
  <c r="E66" i="8"/>
  <c r="D108" i="8"/>
  <c r="D73" i="8"/>
  <c r="W34" i="8"/>
  <c r="J69" i="8"/>
  <c r="Y51" i="1"/>
  <c r="H73" i="8"/>
  <c r="H108" i="8"/>
  <c r="J64" i="8"/>
  <c r="J102" i="8"/>
  <c r="Y11" i="8"/>
  <c r="AA51" i="1"/>
  <c r="S76" i="8"/>
  <c r="Q72" i="8"/>
  <c r="N109" i="8"/>
  <c r="N65" i="8"/>
  <c r="E103" i="8"/>
  <c r="E65" i="8"/>
  <c r="D107" i="8"/>
  <c r="D70" i="8"/>
  <c r="H64" i="8"/>
  <c r="M13" i="8"/>
  <c r="M66" i="8" s="1"/>
  <c r="M104" i="8" s="1"/>
  <c r="AL11" i="8"/>
  <c r="AL64" i="8" s="1"/>
  <c r="AL66" i="8"/>
  <c r="AK66" i="8"/>
  <c r="AJ66" i="8"/>
  <c r="AL139" i="1"/>
  <c r="I21" i="6"/>
  <c r="D56" i="6"/>
  <c r="C21" i="6"/>
  <c r="E60" i="6"/>
  <c r="E53" i="6"/>
  <c r="F24" i="6"/>
  <c r="F52" i="6" s="1"/>
  <c r="E56" i="6"/>
  <c r="E61" i="6"/>
  <c r="E58" i="6"/>
  <c r="E59" i="6"/>
  <c r="D53" i="6"/>
  <c r="D67" i="6" s="1"/>
  <c r="D157" i="6" s="1"/>
  <c r="C27" i="7" s="1"/>
  <c r="E55" i="6"/>
  <c r="D55" i="6"/>
  <c r="D69" i="6" s="1"/>
  <c r="AC21" i="6"/>
  <c r="D60" i="6"/>
  <c r="AA21" i="6"/>
  <c r="W14" i="6"/>
  <c r="H21" i="6"/>
  <c r="D61" i="6"/>
  <c r="D75" i="6" s="1"/>
  <c r="D165" i="6" s="1"/>
  <c r="C34" i="7" s="1"/>
  <c r="W17" i="6"/>
  <c r="AG41" i="6"/>
  <c r="AG123" i="6"/>
  <c r="C62" i="6"/>
  <c r="T21" i="6"/>
  <c r="E21" i="6"/>
  <c r="E52" i="6"/>
  <c r="D58" i="6"/>
  <c r="D72" i="6" s="1"/>
  <c r="D113" i="6" s="1"/>
  <c r="D59" i="6"/>
  <c r="AI21" i="6"/>
  <c r="AG21" i="6"/>
  <c r="AH21" i="6"/>
  <c r="AF21" i="6"/>
  <c r="X21" i="6"/>
  <c r="W21" i="6" s="1"/>
  <c r="V21" i="6"/>
  <c r="U21" i="6"/>
  <c r="S21" i="6"/>
  <c r="E57" i="6"/>
  <c r="D57" i="6"/>
  <c r="D71" i="6" s="1"/>
  <c r="D52" i="6"/>
  <c r="D66" i="6" s="1"/>
  <c r="AB21" i="6"/>
  <c r="G21" i="6"/>
  <c r="AM21" i="6"/>
  <c r="AD15" i="3"/>
  <c r="P21" i="6"/>
  <c r="N21" i="6"/>
  <c r="K21" i="6"/>
  <c r="F21" i="6"/>
  <c r="F15" i="3"/>
  <c r="AJ21" i="6"/>
  <c r="AL21" i="6"/>
  <c r="C44" i="3"/>
  <c r="AP85" i="6" s="1"/>
  <c r="J24" i="2"/>
  <c r="I15" i="3"/>
  <c r="C48" i="3"/>
  <c r="AP89" i="6" s="1"/>
  <c r="AD21" i="6"/>
  <c r="J21" i="6"/>
  <c r="AE21" i="6"/>
  <c r="M21" i="6"/>
  <c r="L21" i="6"/>
  <c r="Z21" i="6"/>
  <c r="Q21" i="6"/>
  <c r="C42" i="3"/>
  <c r="AP83" i="6" s="1"/>
  <c r="R21" i="6"/>
  <c r="O24" i="2"/>
  <c r="AK21" i="6"/>
  <c r="C45" i="3"/>
  <c r="AP86" i="6" s="1"/>
  <c r="AP81" i="6"/>
  <c r="Y21" i="6"/>
  <c r="M24" i="2"/>
  <c r="O11" i="6"/>
  <c r="W11" i="6"/>
  <c r="V24" i="2"/>
  <c r="AJ65" i="8"/>
  <c r="AJ34" i="8"/>
  <c r="AK65" i="8"/>
  <c r="AL65" i="8"/>
  <c r="AL51" i="1"/>
  <c r="W11" i="7" l="1"/>
  <c r="V11" i="7" s="1"/>
  <c r="V36" i="5"/>
  <c r="X25" i="7" s="1"/>
  <c r="AH15" i="3"/>
  <c r="C41" i="3" s="1"/>
  <c r="AE43" i="4"/>
  <c r="AE51" i="4" s="1"/>
  <c r="AF24" i="7" s="1"/>
  <c r="AF37" i="7" s="1"/>
  <c r="U51" i="4"/>
  <c r="U24" i="7" s="1"/>
  <c r="AF43" i="4"/>
  <c r="AG43" i="4" s="1"/>
  <c r="C37" i="4"/>
  <c r="C42" i="4" s="1"/>
  <c r="C43" i="4" s="1"/>
  <c r="AO84" i="6"/>
  <c r="AP84" i="6"/>
  <c r="AN87" i="6"/>
  <c r="AO87" i="6"/>
  <c r="AN83" i="6"/>
  <c r="AO83" i="6"/>
  <c r="AN85" i="6"/>
  <c r="AO85" i="6"/>
  <c r="AN89" i="6"/>
  <c r="AO89" i="6"/>
  <c r="AN81" i="6"/>
  <c r="AO81" i="6"/>
  <c r="AN80" i="6"/>
  <c r="AO80" i="6"/>
  <c r="AN86" i="6"/>
  <c r="AO86" i="6"/>
  <c r="Q84" i="6"/>
  <c r="AN84" i="6"/>
  <c r="N84" i="6"/>
  <c r="E16" i="17"/>
  <c r="E30" i="17" s="1"/>
  <c r="D11" i="10" s="1"/>
  <c r="J16" i="17"/>
  <c r="J30" i="17" s="1"/>
  <c r="I11" i="10" s="1"/>
  <c r="AD14" i="5"/>
  <c r="AD13" i="5" s="1"/>
  <c r="AD18" i="5" s="1"/>
  <c r="C39" i="4"/>
  <c r="C50" i="4" s="1"/>
  <c r="S37" i="7"/>
  <c r="G37" i="7"/>
  <c r="E37" i="7"/>
  <c r="X38" i="7"/>
  <c r="E11" i="7"/>
  <c r="E38" i="7" s="1"/>
  <c r="S36" i="5"/>
  <c r="T25" i="7" s="1"/>
  <c r="T38" i="7" s="1"/>
  <c r="Q11" i="7"/>
  <c r="Q38" i="7" s="1"/>
  <c r="D11" i="7"/>
  <c r="D38" i="7" s="1"/>
  <c r="J36" i="5"/>
  <c r="J25" i="7" s="1"/>
  <c r="J38" i="7" s="1"/>
  <c r="U37" i="7"/>
  <c r="F37" i="7"/>
  <c r="P72" i="8"/>
  <c r="AM51" i="1"/>
  <c r="W90" i="8"/>
  <c r="R34" i="8"/>
  <c r="R70" i="8"/>
  <c r="AG89" i="8"/>
  <c r="AE51" i="1"/>
  <c r="AB51" i="1"/>
  <c r="AK51" i="1"/>
  <c r="AA34" i="8"/>
  <c r="K105" i="8"/>
  <c r="V95" i="8"/>
  <c r="V34" i="8"/>
  <c r="AB89" i="8"/>
  <c r="AG11" i="8"/>
  <c r="AI51" i="1"/>
  <c r="I103" i="8"/>
  <c r="AK34" i="8"/>
  <c r="T67" i="8"/>
  <c r="E67" i="8"/>
  <c r="V90" i="8"/>
  <c r="G128" i="8"/>
  <c r="G105" i="8"/>
  <c r="G67" i="8"/>
  <c r="E105" i="8"/>
  <c r="F57" i="6"/>
  <c r="F71" i="6" s="1"/>
  <c r="E70" i="6"/>
  <c r="X84" i="6"/>
  <c r="I84" i="6"/>
  <c r="H84" i="6"/>
  <c r="AH84" i="6"/>
  <c r="L84" i="6"/>
  <c r="AF84" i="6"/>
  <c r="E84" i="6"/>
  <c r="E97" i="6" s="1"/>
  <c r="AE84" i="6"/>
  <c r="G84" i="6"/>
  <c r="E74" i="6"/>
  <c r="E129" i="6" s="1"/>
  <c r="P84" i="6"/>
  <c r="D84" i="6"/>
  <c r="K84" i="6"/>
  <c r="Z84" i="6"/>
  <c r="F84" i="6"/>
  <c r="T84" i="6"/>
  <c r="W84" i="6"/>
  <c r="AC84" i="6"/>
  <c r="AM84" i="6"/>
  <c r="AD84" i="6"/>
  <c r="AA84" i="6"/>
  <c r="J84" i="6"/>
  <c r="AJ84" i="6"/>
  <c r="U84" i="6"/>
  <c r="S84" i="6"/>
  <c r="AK84" i="6"/>
  <c r="O84" i="6"/>
  <c r="M84" i="6"/>
  <c r="Y84" i="6"/>
  <c r="AG84" i="6"/>
  <c r="AI84" i="6"/>
  <c r="V84" i="6"/>
  <c r="R84" i="6"/>
  <c r="AB84" i="6"/>
  <c r="AL84" i="6"/>
  <c r="D70" i="6"/>
  <c r="F36" i="5"/>
  <c r="F25" i="7" s="1"/>
  <c r="F11" i="7"/>
  <c r="AD11" i="7"/>
  <c r="AB36" i="5"/>
  <c r="AD25" i="7" s="1"/>
  <c r="AD38" i="7" s="1"/>
  <c r="H11" i="7"/>
  <c r="H38" i="7" s="1"/>
  <c r="P11" i="7"/>
  <c r="P38" i="7" s="1"/>
  <c r="Z11" i="7"/>
  <c r="Z38" i="7" s="1"/>
  <c r="K11" i="7"/>
  <c r="K38" i="7" s="1"/>
  <c r="Z36" i="5"/>
  <c r="AB25" i="7" s="1"/>
  <c r="AB38" i="7" s="1"/>
  <c r="C36" i="5"/>
  <c r="C25" i="7" s="1"/>
  <c r="C38" i="7" s="1"/>
  <c r="AA38" i="7"/>
  <c r="AA36" i="5"/>
  <c r="AC25" i="7" s="1"/>
  <c r="AC11" i="7"/>
  <c r="M36" i="5"/>
  <c r="N25" i="7" s="1"/>
  <c r="N11" i="7"/>
  <c r="V38" i="7"/>
  <c r="R36" i="5"/>
  <c r="S25" i="7" s="1"/>
  <c r="S38" i="7" s="1"/>
  <c r="W38" i="7"/>
  <c r="O38" i="7"/>
  <c r="L11" i="7"/>
  <c r="M11" i="7" s="1"/>
  <c r="M38" i="7" s="1"/>
  <c r="Y11" i="7"/>
  <c r="Y38" i="7" s="1"/>
  <c r="G36" i="5"/>
  <c r="G25" i="7" s="1"/>
  <c r="G11" i="7"/>
  <c r="T36" i="5"/>
  <c r="U25" i="7" s="1"/>
  <c r="U11" i="7"/>
  <c r="I11" i="7"/>
  <c r="I36" i="5"/>
  <c r="I25" i="7" s="1"/>
  <c r="AA37" i="7"/>
  <c r="AE37" i="7"/>
  <c r="AB37" i="7"/>
  <c r="K37" i="7"/>
  <c r="T37" i="7"/>
  <c r="N37" i="7"/>
  <c r="AD37" i="7"/>
  <c r="AF27" i="5"/>
  <c r="AF26" i="5" s="1"/>
  <c r="AF31" i="5" s="1"/>
  <c r="AH11" i="7" s="1"/>
  <c r="H37" i="7"/>
  <c r="Q37" i="7"/>
  <c r="Z37" i="7"/>
  <c r="D37" i="7"/>
  <c r="AC37" i="7"/>
  <c r="AH43" i="4"/>
  <c r="AI43" i="4" s="1"/>
  <c r="AJ43" i="4" s="1"/>
  <c r="AK43" i="4" s="1"/>
  <c r="AC27" i="5"/>
  <c r="AC26" i="5" s="1"/>
  <c r="AC31" i="5" s="1"/>
  <c r="AE11" i="7" s="1"/>
  <c r="Y37" i="7"/>
  <c r="J37" i="7"/>
  <c r="O37" i="7"/>
  <c r="M24" i="7"/>
  <c r="M37" i="7" s="1"/>
  <c r="L37" i="7"/>
  <c r="V37" i="7"/>
  <c r="X37" i="7"/>
  <c r="P37" i="7"/>
  <c r="C37" i="7"/>
  <c r="AE13" i="5"/>
  <c r="AE18" i="5" s="1"/>
  <c r="AE27" i="5"/>
  <c r="AE26" i="5" s="1"/>
  <c r="AE31" i="5" s="1"/>
  <c r="AI27" i="5"/>
  <c r="AI26" i="5" s="1"/>
  <c r="AI31" i="5" s="1"/>
  <c r="AK11" i="7" s="1"/>
  <c r="AJ27" i="5"/>
  <c r="I37" i="7"/>
  <c r="AH13" i="5"/>
  <c r="AH18" i="5" s="1"/>
  <c r="AH27" i="5"/>
  <c r="AH26" i="5" s="1"/>
  <c r="AH31" i="5" s="1"/>
  <c r="W37" i="7"/>
  <c r="AG36" i="5"/>
  <c r="AI25" i="7" s="1"/>
  <c r="AI38" i="7" s="1"/>
  <c r="D121" i="8"/>
  <c r="D110" i="8" s="1"/>
  <c r="Y89" i="8"/>
  <c r="W89" i="8"/>
  <c r="W91" i="8" s="1"/>
  <c r="W92" i="8" s="1"/>
  <c r="O18" i="10" s="1"/>
  <c r="K67" i="8"/>
  <c r="F121" i="8"/>
  <c r="AH11" i="8"/>
  <c r="AJ51" i="1"/>
  <c r="L74" i="8"/>
  <c r="L109" i="8"/>
  <c r="M128" i="8"/>
  <c r="M67" i="8"/>
  <c r="M105" i="8" s="1"/>
  <c r="AD90" i="8"/>
  <c r="AE89" i="8"/>
  <c r="Q128" i="8"/>
  <c r="Q67" i="8"/>
  <c r="Q105" i="8"/>
  <c r="R142" i="8" s="1"/>
  <c r="H67" i="8"/>
  <c r="H105" i="8"/>
  <c r="L34" i="8"/>
  <c r="Y34" i="8"/>
  <c r="Y64" i="8"/>
  <c r="V89" i="8"/>
  <c r="AE34" i="8"/>
  <c r="AE64" i="8"/>
  <c r="W96" i="8"/>
  <c r="D128" i="8"/>
  <c r="O67" i="8"/>
  <c r="O105" i="8"/>
  <c r="O128" i="8"/>
  <c r="T20" i="8"/>
  <c r="V51" i="1"/>
  <c r="AM12" i="8"/>
  <c r="AM34" i="8" s="1"/>
  <c r="AO51" i="1"/>
  <c r="J128" i="8"/>
  <c r="J67" i="8"/>
  <c r="Q34" i="8"/>
  <c r="H34" i="8"/>
  <c r="I133" i="8"/>
  <c r="I55" i="8"/>
  <c r="I81" i="8" s="1"/>
  <c r="V96" i="8"/>
  <c r="C133" i="8"/>
  <c r="C55" i="8"/>
  <c r="C81" i="8" s="1"/>
  <c r="J65" i="8"/>
  <c r="J103" i="8"/>
  <c r="W95" i="8"/>
  <c r="T128" i="8"/>
  <c r="O66" i="8"/>
  <c r="O104" i="8"/>
  <c r="AC64" i="8"/>
  <c r="AD96" i="8" s="1"/>
  <c r="AC34" i="8"/>
  <c r="N34" i="8"/>
  <c r="N64" i="8"/>
  <c r="N102" i="8"/>
  <c r="Z34" i="8"/>
  <c r="Z64" i="8"/>
  <c r="E121" i="8"/>
  <c r="E110" i="8" s="1"/>
  <c r="P128" i="8"/>
  <c r="P105" i="8"/>
  <c r="AI64" i="8"/>
  <c r="AJ95" i="8" s="1"/>
  <c r="AI34" i="8"/>
  <c r="M34" i="8"/>
  <c r="H55" i="8"/>
  <c r="H81" i="8" s="1"/>
  <c r="H133" i="8"/>
  <c r="N105" i="8"/>
  <c r="N128" i="8"/>
  <c r="N67" i="8"/>
  <c r="J121" i="8"/>
  <c r="J110" i="8" s="1"/>
  <c r="H110" i="8"/>
  <c r="AN51" i="1"/>
  <c r="I41" i="8"/>
  <c r="I126" i="8"/>
  <c r="AB64" i="8"/>
  <c r="AB34" i="8"/>
  <c r="L128" i="8"/>
  <c r="L105" i="8"/>
  <c r="I107" i="8"/>
  <c r="I70" i="8"/>
  <c r="AL34" i="8"/>
  <c r="C103" i="8"/>
  <c r="C65" i="8"/>
  <c r="E34" i="8"/>
  <c r="E102" i="8"/>
  <c r="E64" i="8"/>
  <c r="S105" i="8"/>
  <c r="S128" i="8"/>
  <c r="S67" i="8"/>
  <c r="F128" i="8"/>
  <c r="F105" i="8"/>
  <c r="F67" i="8"/>
  <c r="C128" i="8"/>
  <c r="C105" i="8"/>
  <c r="G102" i="8"/>
  <c r="G64" i="8"/>
  <c r="G34" i="8"/>
  <c r="X34" i="8"/>
  <c r="D67" i="8"/>
  <c r="D105" i="8"/>
  <c r="D124" i="6"/>
  <c r="D159" i="6"/>
  <c r="C28" i="7" s="1"/>
  <c r="D110" i="6"/>
  <c r="E69" i="6"/>
  <c r="E159" i="6" s="1"/>
  <c r="D28" i="7" s="1"/>
  <c r="D107" i="6"/>
  <c r="D74" i="6"/>
  <c r="D101" i="6" s="1"/>
  <c r="D121" i="6"/>
  <c r="E73" i="6"/>
  <c r="D156" i="6"/>
  <c r="C26" i="7" s="1"/>
  <c r="D73" i="6"/>
  <c r="D114" i="6" s="1"/>
  <c r="F66" i="6"/>
  <c r="F121" i="6" s="1"/>
  <c r="D126" i="6"/>
  <c r="D112" i="6"/>
  <c r="D161" i="6"/>
  <c r="C30" i="7" s="1"/>
  <c r="E160" i="6"/>
  <c r="D29" i="7" s="1"/>
  <c r="E125" i="6"/>
  <c r="E111" i="6"/>
  <c r="E115" i="6"/>
  <c r="E164" i="6"/>
  <c r="D33" i="7" s="1"/>
  <c r="D127" i="6"/>
  <c r="D162" i="6"/>
  <c r="C31" i="7" s="1"/>
  <c r="E71" i="6"/>
  <c r="E161" i="6" s="1"/>
  <c r="D30" i="7" s="1"/>
  <c r="E66" i="6"/>
  <c r="D62" i="6"/>
  <c r="E75" i="6"/>
  <c r="E67" i="6"/>
  <c r="E157" i="6" s="1"/>
  <c r="D27" i="7" s="1"/>
  <c r="D108" i="6"/>
  <c r="D130" i="6"/>
  <c r="D116" i="6"/>
  <c r="F61" i="6"/>
  <c r="F75" i="6" s="1"/>
  <c r="F58" i="6"/>
  <c r="F59" i="6"/>
  <c r="F73" i="6" s="1"/>
  <c r="G24" i="6"/>
  <c r="F60" i="6"/>
  <c r="F53" i="6"/>
  <c r="F56" i="6"/>
  <c r="D122" i="6"/>
  <c r="F55" i="6"/>
  <c r="F69" i="6" s="1"/>
  <c r="F124" i="6" s="1"/>
  <c r="E72" i="6"/>
  <c r="AH41" i="6"/>
  <c r="AH123" i="6"/>
  <c r="AG109" i="6"/>
  <c r="E62" i="6"/>
  <c r="AL86" i="6"/>
  <c r="G86" i="6"/>
  <c r="AK86" i="6"/>
  <c r="W86" i="6"/>
  <c r="N86" i="6"/>
  <c r="AE86" i="6"/>
  <c r="Q86" i="6"/>
  <c r="P86" i="6"/>
  <c r="AI86" i="6"/>
  <c r="AB86" i="6"/>
  <c r="AA86" i="6"/>
  <c r="AM86" i="6"/>
  <c r="AH86" i="6"/>
  <c r="M86" i="6"/>
  <c r="H86" i="6"/>
  <c r="I86" i="6"/>
  <c r="X86" i="6"/>
  <c r="AD86" i="6"/>
  <c r="J86" i="6"/>
  <c r="R86" i="6"/>
  <c r="Z86" i="6"/>
  <c r="AJ86" i="6"/>
  <c r="K86" i="6"/>
  <c r="S86" i="6"/>
  <c r="D86" i="6"/>
  <c r="D99" i="6" s="1"/>
  <c r="AG86" i="6"/>
  <c r="U86" i="6"/>
  <c r="V86" i="6"/>
  <c r="L86" i="6"/>
  <c r="Y86" i="6"/>
  <c r="T86" i="6"/>
  <c r="F86" i="6"/>
  <c r="E86" i="6"/>
  <c r="AC86" i="6"/>
  <c r="O86" i="6"/>
  <c r="AF86" i="6"/>
  <c r="O83" i="6"/>
  <c r="U83" i="6"/>
  <c r="AE83" i="6"/>
  <c r="AF83" i="6"/>
  <c r="K83" i="6"/>
  <c r="AH83" i="6"/>
  <c r="AC83" i="6"/>
  <c r="AA83" i="6"/>
  <c r="Q83" i="6"/>
  <c r="AK83" i="6"/>
  <c r="AD83" i="6"/>
  <c r="H83" i="6"/>
  <c r="AJ83" i="6"/>
  <c r="AI83" i="6"/>
  <c r="S83" i="6"/>
  <c r="AG83" i="6"/>
  <c r="E83" i="6"/>
  <c r="L83" i="6"/>
  <c r="P83" i="6"/>
  <c r="T83" i="6"/>
  <c r="X83" i="6"/>
  <c r="AB83" i="6"/>
  <c r="M83" i="6"/>
  <c r="F83" i="6"/>
  <c r="N83" i="6"/>
  <c r="V83" i="6"/>
  <c r="G83" i="6"/>
  <c r="W83" i="6"/>
  <c r="I83" i="6"/>
  <c r="AL83" i="6"/>
  <c r="Y83" i="6"/>
  <c r="J83" i="6"/>
  <c r="AM83" i="6"/>
  <c r="R83" i="6"/>
  <c r="Z83" i="6"/>
  <c r="D83" i="6"/>
  <c r="D96" i="6" s="1"/>
  <c r="O21" i="6"/>
  <c r="AM89" i="6"/>
  <c r="P89" i="6"/>
  <c r="D89" i="6"/>
  <c r="D102" i="6" s="1"/>
  <c r="AL89" i="6"/>
  <c r="AH89" i="6"/>
  <c r="J89" i="6"/>
  <c r="I89" i="6"/>
  <c r="AD89" i="6"/>
  <c r="AG89" i="6"/>
  <c r="AE89" i="6"/>
  <c r="U89" i="6"/>
  <c r="F89" i="6"/>
  <c r="AC89" i="6"/>
  <c r="Y89" i="6"/>
  <c r="L89" i="6"/>
  <c r="T89" i="6"/>
  <c r="AK89" i="6"/>
  <c r="AB89" i="6"/>
  <c r="W89" i="6"/>
  <c r="G89" i="6"/>
  <c r="AI89" i="6"/>
  <c r="N89" i="6"/>
  <c r="AF89" i="6"/>
  <c r="AJ89" i="6"/>
  <c r="E89" i="6"/>
  <c r="O89" i="6"/>
  <c r="M89" i="6"/>
  <c r="R89" i="6"/>
  <c r="H89" i="6"/>
  <c r="V89" i="6"/>
  <c r="X89" i="6"/>
  <c r="Z89" i="6"/>
  <c r="Q89" i="6"/>
  <c r="K89" i="6"/>
  <c r="S89" i="6"/>
  <c r="AA89" i="6"/>
  <c r="W87" i="6"/>
  <c r="AC87" i="6"/>
  <c r="AG87" i="6"/>
  <c r="N87" i="6"/>
  <c r="J87" i="6"/>
  <c r="V87" i="6"/>
  <c r="AL87" i="6"/>
  <c r="Z87" i="6"/>
  <c r="Y87" i="6"/>
  <c r="AK87" i="6"/>
  <c r="AJ87" i="6"/>
  <c r="E87" i="6"/>
  <c r="X87" i="6"/>
  <c r="G87" i="6"/>
  <c r="M87" i="6"/>
  <c r="I87" i="6"/>
  <c r="AB87" i="6"/>
  <c r="L87" i="6"/>
  <c r="O87" i="6"/>
  <c r="P87" i="6"/>
  <c r="AE87" i="6"/>
  <c r="AH87" i="6"/>
  <c r="AM87" i="6"/>
  <c r="R87" i="6"/>
  <c r="Q87" i="6"/>
  <c r="D87" i="6"/>
  <c r="T87" i="6"/>
  <c r="K87" i="6"/>
  <c r="S87" i="6"/>
  <c r="AA87" i="6"/>
  <c r="AI87" i="6"/>
  <c r="AF87" i="6"/>
  <c r="U87" i="6"/>
  <c r="F87" i="6"/>
  <c r="AD87" i="6"/>
  <c r="H87" i="6"/>
  <c r="E108" i="6"/>
  <c r="AI85" i="6"/>
  <c r="V85" i="6"/>
  <c r="E85" i="6"/>
  <c r="AD85" i="6"/>
  <c r="M85" i="6"/>
  <c r="F85" i="6"/>
  <c r="AH85" i="6"/>
  <c r="AC85" i="6"/>
  <c r="AM85" i="6"/>
  <c r="L85" i="6"/>
  <c r="X85" i="6"/>
  <c r="T85" i="6"/>
  <c r="K85" i="6"/>
  <c r="G85" i="6"/>
  <c r="O85" i="6"/>
  <c r="W85" i="6"/>
  <c r="AE85" i="6"/>
  <c r="H85" i="6"/>
  <c r="AK85" i="6"/>
  <c r="I85" i="6"/>
  <c r="P85" i="6"/>
  <c r="AL85" i="6"/>
  <c r="Q85" i="6"/>
  <c r="N85" i="6"/>
  <c r="Y85" i="6"/>
  <c r="AA85" i="6"/>
  <c r="AG85" i="6"/>
  <c r="D85" i="6"/>
  <c r="D98" i="6" s="1"/>
  <c r="J85" i="6"/>
  <c r="S85" i="6"/>
  <c r="R85" i="6"/>
  <c r="Z85" i="6"/>
  <c r="AB85" i="6"/>
  <c r="AF85" i="6"/>
  <c r="U85" i="6"/>
  <c r="AJ85" i="6"/>
  <c r="Z80" i="6"/>
  <c r="I80" i="6"/>
  <c r="K80" i="6"/>
  <c r="Q80" i="6"/>
  <c r="S80" i="6"/>
  <c r="T80" i="6"/>
  <c r="AG80" i="6"/>
  <c r="AB80" i="6"/>
  <c r="AL80" i="6"/>
  <c r="AJ80" i="6"/>
  <c r="X80" i="6"/>
  <c r="N80" i="6"/>
  <c r="AM80" i="6"/>
  <c r="J80" i="6"/>
  <c r="V80" i="6"/>
  <c r="R80" i="6"/>
  <c r="AF80" i="6"/>
  <c r="AK80" i="6"/>
  <c r="AA80" i="6"/>
  <c r="E80" i="6"/>
  <c r="M80" i="6"/>
  <c r="U80" i="6"/>
  <c r="AC80" i="6"/>
  <c r="AI80" i="6"/>
  <c r="D80" i="6"/>
  <c r="F80" i="6"/>
  <c r="G80" i="6"/>
  <c r="AD80" i="6"/>
  <c r="O80" i="6"/>
  <c r="L80" i="6"/>
  <c r="W80" i="6"/>
  <c r="Y80" i="6"/>
  <c r="AE80" i="6"/>
  <c r="AH80" i="6"/>
  <c r="H80" i="6"/>
  <c r="P80" i="6"/>
  <c r="Q81" i="6"/>
  <c r="D81" i="6"/>
  <c r="D94" i="6" s="1"/>
  <c r="M81" i="6"/>
  <c r="K81" i="6"/>
  <c r="O81" i="6"/>
  <c r="AM81" i="6"/>
  <c r="U81" i="6"/>
  <c r="S81" i="6"/>
  <c r="AK81" i="6"/>
  <c r="AI81" i="6"/>
  <c r="L81" i="6"/>
  <c r="P81" i="6"/>
  <c r="W81" i="6"/>
  <c r="X81" i="6"/>
  <c r="Z81" i="6"/>
  <c r="AL81" i="6"/>
  <c r="V81" i="6"/>
  <c r="AD81" i="6"/>
  <c r="AJ81" i="6"/>
  <c r="H81" i="6"/>
  <c r="I81" i="6"/>
  <c r="Y81" i="6"/>
  <c r="AA81" i="6"/>
  <c r="T81" i="6"/>
  <c r="AB81" i="6"/>
  <c r="G81" i="6"/>
  <c r="J81" i="6"/>
  <c r="E81" i="6"/>
  <c r="AG81" i="6"/>
  <c r="AC81" i="6"/>
  <c r="R81" i="6"/>
  <c r="AF81" i="6"/>
  <c r="AH81" i="6"/>
  <c r="F81" i="6"/>
  <c r="AE81" i="6"/>
  <c r="N81" i="6"/>
  <c r="AM89" i="8"/>
  <c r="AL95" i="8"/>
  <c r="AL96" i="8"/>
  <c r="AL90" i="8"/>
  <c r="AL89" i="8"/>
  <c r="AK96" i="8"/>
  <c r="AK90" i="8"/>
  <c r="AK95" i="8"/>
  <c r="AK89" i="8"/>
  <c r="AJ90" i="8"/>
  <c r="F38" i="7" l="1"/>
  <c r="M25" i="10"/>
  <c r="V97" i="8"/>
  <c r="V98" i="8" s="1"/>
  <c r="AK51" i="4"/>
  <c r="AL24" i="7" s="1"/>
  <c r="AL37" i="7" s="1"/>
  <c r="AL43" i="4"/>
  <c r="AJ26" i="5"/>
  <c r="AJ31" i="5" s="1"/>
  <c r="AJ36" i="5" s="1"/>
  <c r="AL25" i="7" s="1"/>
  <c r="AO82" i="6"/>
  <c r="AP82" i="6"/>
  <c r="AD27" i="5"/>
  <c r="AD26" i="5" s="1"/>
  <c r="AD31" i="5" s="1"/>
  <c r="AD36" i="5" s="1"/>
  <c r="AF25" i="7" s="1"/>
  <c r="G82" i="6"/>
  <c r="AN82" i="6"/>
  <c r="D97" i="6"/>
  <c r="E101" i="6"/>
  <c r="L38" i="7"/>
  <c r="L141" i="8"/>
  <c r="AJ96" i="8"/>
  <c r="AJ97" i="8" s="1"/>
  <c r="AJ98" i="8" s="1"/>
  <c r="M141" i="8"/>
  <c r="AG34" i="8"/>
  <c r="AG64" i="8"/>
  <c r="AL91" i="8"/>
  <c r="AL92" i="8" s="1"/>
  <c r="AA18" i="10" s="1"/>
  <c r="AD95" i="8"/>
  <c r="AD97" i="8" s="1"/>
  <c r="AD98" i="8" s="1"/>
  <c r="V91" i="8"/>
  <c r="V92" i="8" s="1"/>
  <c r="N18" i="10" s="1"/>
  <c r="S142" i="8"/>
  <c r="P142" i="8"/>
  <c r="Q142" i="8"/>
  <c r="E96" i="6"/>
  <c r="E102" i="6"/>
  <c r="E110" i="6"/>
  <c r="E122" i="6"/>
  <c r="E94" i="6"/>
  <c r="E124" i="6"/>
  <c r="F62" i="6"/>
  <c r="E100" i="6"/>
  <c r="D129" i="6"/>
  <c r="AL82" i="6"/>
  <c r="J82" i="6"/>
  <c r="F82" i="6"/>
  <c r="AI82" i="6"/>
  <c r="AJ82" i="6"/>
  <c r="D111" i="6"/>
  <c r="I82" i="6"/>
  <c r="F96" i="6"/>
  <c r="F159" i="6"/>
  <c r="E28" i="7" s="1"/>
  <c r="D82" i="6"/>
  <c r="Z82" i="6"/>
  <c r="AH82" i="6"/>
  <c r="AH95" i="6" s="1"/>
  <c r="AG82" i="6"/>
  <c r="AG95" i="6" s="1"/>
  <c r="D125" i="6"/>
  <c r="T82" i="6"/>
  <c r="AD82" i="6"/>
  <c r="R82" i="6"/>
  <c r="K82" i="6"/>
  <c r="AK82" i="6"/>
  <c r="D160" i="6"/>
  <c r="C29" i="7" s="1"/>
  <c r="O82" i="6"/>
  <c r="Q82" i="6"/>
  <c r="N82" i="6"/>
  <c r="AM82" i="6"/>
  <c r="AB82" i="6"/>
  <c r="D115" i="6"/>
  <c r="M82" i="6"/>
  <c r="AE82" i="6"/>
  <c r="P82" i="6"/>
  <c r="E99" i="6"/>
  <c r="Y82" i="6"/>
  <c r="W82" i="6"/>
  <c r="V82" i="6"/>
  <c r="U82" i="6"/>
  <c r="E82" i="6"/>
  <c r="D100" i="6"/>
  <c r="AC82" i="6"/>
  <c r="S82" i="6"/>
  <c r="H82" i="6"/>
  <c r="L82" i="6"/>
  <c r="X82" i="6"/>
  <c r="G38" i="7"/>
  <c r="N38" i="7"/>
  <c r="AC38" i="7"/>
  <c r="AF11" i="7"/>
  <c r="AF38" i="7" s="1"/>
  <c r="I38" i="7"/>
  <c r="U38" i="7"/>
  <c r="AH51" i="4"/>
  <c r="AI24" i="7" s="1"/>
  <c r="AI37" i="7" s="1"/>
  <c r="AF51" i="4"/>
  <c r="AG24" i="7" s="1"/>
  <c r="AG37" i="7" s="1"/>
  <c r="AI51" i="4"/>
  <c r="AJ24" i="7" s="1"/>
  <c r="AJ37" i="7" s="1"/>
  <c r="AJ51" i="4"/>
  <c r="AK24" i="7" s="1"/>
  <c r="AK37" i="7" s="1"/>
  <c r="AF36" i="5"/>
  <c r="AH25" i="7" s="1"/>
  <c r="AH38" i="7" s="1"/>
  <c r="AI36" i="5"/>
  <c r="AK25" i="7" s="1"/>
  <c r="AK38" i="7" s="1"/>
  <c r="AC36" i="5"/>
  <c r="AE25" i="7" s="1"/>
  <c r="AE38" i="7" s="1"/>
  <c r="AG51" i="4"/>
  <c r="AH24" i="7" s="1"/>
  <c r="AH37" i="7" s="1"/>
  <c r="AH36" i="5"/>
  <c r="AJ25" i="7" s="1"/>
  <c r="AJ11" i="7"/>
  <c r="AL11" i="7"/>
  <c r="AE36" i="5"/>
  <c r="AG25" i="7" s="1"/>
  <c r="AG11" i="7"/>
  <c r="S141" i="8"/>
  <c r="S143" i="8" s="1"/>
  <c r="S144" i="8" s="1"/>
  <c r="M142" i="8"/>
  <c r="N141" i="8"/>
  <c r="P141" i="8"/>
  <c r="D141" i="8"/>
  <c r="K142" i="8"/>
  <c r="Q141" i="8"/>
  <c r="O142" i="8"/>
  <c r="O141" i="8"/>
  <c r="D133" i="8"/>
  <c r="E141" i="8" s="1"/>
  <c r="D55" i="8"/>
  <c r="D81" i="8" s="1"/>
  <c r="L142" i="8"/>
  <c r="N142" i="8"/>
  <c r="AH34" i="8"/>
  <c r="AH64" i="8"/>
  <c r="AI95" i="8" s="1"/>
  <c r="E133" i="8"/>
  <c r="E55" i="8"/>
  <c r="E81" i="8" s="1"/>
  <c r="H142" i="8"/>
  <c r="K141" i="8"/>
  <c r="T108" i="8"/>
  <c r="T141" i="8" s="1"/>
  <c r="T73" i="8"/>
  <c r="T34" i="8"/>
  <c r="I128" i="8"/>
  <c r="I67" i="8"/>
  <c r="I105" i="8"/>
  <c r="I141" i="8" s="1"/>
  <c r="Z89" i="8"/>
  <c r="Y90" i="8"/>
  <c r="Y91" i="8" s="1"/>
  <c r="Y92" i="8" s="1"/>
  <c r="P18" i="10" s="1"/>
  <c r="Y95" i="8"/>
  <c r="Y96" i="8"/>
  <c r="F133" i="8"/>
  <c r="F55" i="8"/>
  <c r="F81" i="8" s="1"/>
  <c r="AM65" i="8"/>
  <c r="F110" i="8"/>
  <c r="G142" i="8" s="1"/>
  <c r="AB95" i="8"/>
  <c r="AB90" i="8"/>
  <c r="AB91" i="8" s="1"/>
  <c r="AB92" i="8" s="1"/>
  <c r="R18" i="10" s="1"/>
  <c r="AC89" i="8"/>
  <c r="AB96" i="8"/>
  <c r="Z90" i="8"/>
  <c r="Z95" i="8"/>
  <c r="Z96" i="8"/>
  <c r="AE90" i="8"/>
  <c r="AE91" i="8" s="1"/>
  <c r="AE92" i="8" s="1"/>
  <c r="U18" i="10" s="1"/>
  <c r="AE95" i="8"/>
  <c r="AE96" i="8"/>
  <c r="AC90" i="8"/>
  <c r="AD89" i="8"/>
  <c r="AD91" i="8" s="1"/>
  <c r="AD92" i="8" s="1"/>
  <c r="T18" i="10" s="1"/>
  <c r="AC95" i="8"/>
  <c r="AC96" i="8"/>
  <c r="AJ89" i="8"/>
  <c r="AJ91" i="8" s="1"/>
  <c r="AJ92" i="8" s="1"/>
  <c r="Y18" i="10" s="1"/>
  <c r="AI90" i="8"/>
  <c r="R141" i="8"/>
  <c r="R143" i="8" s="1"/>
  <c r="R144" i="8" s="1"/>
  <c r="H141" i="8"/>
  <c r="J55" i="8"/>
  <c r="J81" i="8" s="1"/>
  <c r="J133" i="8"/>
  <c r="W97" i="8"/>
  <c r="W98" i="8" s="1"/>
  <c r="E98" i="6"/>
  <c r="F156" i="6"/>
  <c r="E26" i="7" s="1"/>
  <c r="E163" i="6"/>
  <c r="D32" i="7" s="1"/>
  <c r="E114" i="6"/>
  <c r="E128" i="6"/>
  <c r="F102" i="6"/>
  <c r="E112" i="6"/>
  <c r="F110" i="6"/>
  <c r="D164" i="6"/>
  <c r="C33" i="7" s="1"/>
  <c r="E126" i="6"/>
  <c r="D163" i="6"/>
  <c r="D76" i="6"/>
  <c r="D128" i="6"/>
  <c r="F100" i="6"/>
  <c r="F107" i="6"/>
  <c r="F128" i="6"/>
  <c r="F114" i="6"/>
  <c r="F163" i="6"/>
  <c r="E32" i="7" s="1"/>
  <c r="F70" i="6"/>
  <c r="F67" i="6"/>
  <c r="F94" i="6" s="1"/>
  <c r="H24" i="6"/>
  <c r="G59" i="6"/>
  <c r="G52" i="6"/>
  <c r="G58" i="6"/>
  <c r="G53" i="6"/>
  <c r="G67" i="6" s="1"/>
  <c r="G94" i="6" s="1"/>
  <c r="G55" i="6"/>
  <c r="G69" i="6" s="1"/>
  <c r="G96" i="6" s="1"/>
  <c r="G60" i="6"/>
  <c r="G61" i="6"/>
  <c r="G56" i="6"/>
  <c r="G70" i="6" s="1"/>
  <c r="G57" i="6"/>
  <c r="G71" i="6" s="1"/>
  <c r="G98" i="6" s="1"/>
  <c r="F116" i="6"/>
  <c r="F165" i="6"/>
  <c r="E34" i="7" s="1"/>
  <c r="F130" i="6"/>
  <c r="E130" i="6"/>
  <c r="E116" i="6"/>
  <c r="E165" i="6"/>
  <c r="D34" i="7" s="1"/>
  <c r="E76" i="6"/>
  <c r="E107" i="6"/>
  <c r="E121" i="6"/>
  <c r="E156" i="6"/>
  <c r="D26" i="7" s="1"/>
  <c r="AI41" i="6"/>
  <c r="AH109" i="6"/>
  <c r="AI123" i="6"/>
  <c r="E127" i="6"/>
  <c r="E113" i="6"/>
  <c r="E162" i="6"/>
  <c r="D31" i="7" s="1"/>
  <c r="F74" i="6"/>
  <c r="F72" i="6"/>
  <c r="F99" i="6" s="1"/>
  <c r="AA82" i="6"/>
  <c r="AF82" i="6"/>
  <c r="AF95" i="6" s="1"/>
  <c r="F112" i="6"/>
  <c r="F126" i="6"/>
  <c r="F161" i="6"/>
  <c r="E30" i="7" s="1"/>
  <c r="F98" i="6"/>
  <c r="AL97" i="8"/>
  <c r="AL98" i="8" s="1"/>
  <c r="AK91" i="8"/>
  <c r="AK92" i="8" s="1"/>
  <c r="Z18" i="10" s="1"/>
  <c r="AK97" i="8"/>
  <c r="AK98" i="8" s="1"/>
  <c r="M143" i="8" l="1"/>
  <c r="M144" i="8" s="1"/>
  <c r="AN89" i="8"/>
  <c r="AN91" i="8" s="1"/>
  <c r="AN92" i="8" s="1"/>
  <c r="AC18" i="10" s="1"/>
  <c r="AN96" i="8"/>
  <c r="AN95" i="8"/>
  <c r="AM43" i="4"/>
  <c r="AL51" i="4"/>
  <c r="AM24" i="7" s="1"/>
  <c r="AM37" i="7" s="1"/>
  <c r="AL38" i="7"/>
  <c r="D103" i="6"/>
  <c r="K143" i="8"/>
  <c r="K144" i="8" s="1"/>
  <c r="L143" i="8"/>
  <c r="L144" i="8" s="1"/>
  <c r="AI96" i="8"/>
  <c r="AI97" i="8" s="1"/>
  <c r="AI98" i="8" s="1"/>
  <c r="Q143" i="8"/>
  <c r="Q144" i="8" s="1"/>
  <c r="O143" i="8"/>
  <c r="O144" i="8" s="1"/>
  <c r="AG90" i="8"/>
  <c r="AG91" i="8" s="1"/>
  <c r="AG92" i="8" s="1"/>
  <c r="V18" i="10" s="1"/>
  <c r="AG96" i="8"/>
  <c r="AH89" i="8"/>
  <c r="AG95" i="8"/>
  <c r="D142" i="8"/>
  <c r="D143" i="8" s="1"/>
  <c r="D144" i="8" s="1"/>
  <c r="D145" i="8" s="1"/>
  <c r="D80" i="8" s="1"/>
  <c r="P143" i="8"/>
  <c r="P144" i="8" s="1"/>
  <c r="AC97" i="8"/>
  <c r="AC98" i="8" s="1"/>
  <c r="J141" i="8"/>
  <c r="D131" i="6"/>
  <c r="E103" i="6"/>
  <c r="D117" i="6"/>
  <c r="AG38" i="7"/>
  <c r="AJ38" i="7"/>
  <c r="J142" i="8"/>
  <c r="I142" i="8"/>
  <c r="I143" i="8" s="1"/>
  <c r="I144" i="8" s="1"/>
  <c r="F142" i="8"/>
  <c r="AB97" i="8"/>
  <c r="AB98" i="8" s="1"/>
  <c r="N143" i="8"/>
  <c r="N144" i="8" s="1"/>
  <c r="AM90" i="8"/>
  <c r="AM91" i="8" s="1"/>
  <c r="AM92" i="8" s="1"/>
  <c r="AB18" i="10" s="1"/>
  <c r="AM95" i="8"/>
  <c r="AM96" i="8"/>
  <c r="AE97" i="8"/>
  <c r="AE98" i="8" s="1"/>
  <c r="G141" i="8"/>
  <c r="G143" i="8" s="1"/>
  <c r="G144" i="8" s="1"/>
  <c r="Y97" i="8"/>
  <c r="Y98" i="8" s="1"/>
  <c r="F141" i="8"/>
  <c r="E142" i="8"/>
  <c r="E143" i="8" s="1"/>
  <c r="E144" i="8" s="1"/>
  <c r="Z91" i="8"/>
  <c r="Z92" i="8" s="1"/>
  <c r="Q18" i="10" s="1"/>
  <c r="AH95" i="8"/>
  <c r="AH90" i="8"/>
  <c r="AI89" i="8"/>
  <c r="AI91" i="8" s="1"/>
  <c r="AI92" i="8" s="1"/>
  <c r="X18" i="10" s="1"/>
  <c r="AH96" i="8"/>
  <c r="Z97" i="8"/>
  <c r="Z98" i="8" s="1"/>
  <c r="AC91" i="8"/>
  <c r="AC92" i="8" s="1"/>
  <c r="S18" i="10" s="1"/>
  <c r="T142" i="8"/>
  <c r="T143" i="8" s="1"/>
  <c r="T144" i="8" s="1"/>
  <c r="H143" i="8"/>
  <c r="H144" i="8" s="1"/>
  <c r="C32" i="7"/>
  <c r="D166" i="6"/>
  <c r="G125" i="6"/>
  <c r="G111" i="6"/>
  <c r="G160" i="6"/>
  <c r="F29" i="7" s="1"/>
  <c r="G97" i="6"/>
  <c r="H59" i="6"/>
  <c r="H60" i="6"/>
  <c r="H74" i="6" s="1"/>
  <c r="J24" i="6"/>
  <c r="H61" i="6"/>
  <c r="I24" i="6"/>
  <c r="H58" i="6"/>
  <c r="H72" i="6" s="1"/>
  <c r="L24" i="6"/>
  <c r="H52" i="6"/>
  <c r="H66" i="6" s="1"/>
  <c r="H57" i="6"/>
  <c r="H55" i="6"/>
  <c r="H56" i="6"/>
  <c r="H70" i="6" s="1"/>
  <c r="H53" i="6"/>
  <c r="H67" i="6" s="1"/>
  <c r="H94" i="6" s="1"/>
  <c r="G126" i="6"/>
  <c r="G112" i="6"/>
  <c r="G161" i="6"/>
  <c r="F30" i="7" s="1"/>
  <c r="F97" i="6"/>
  <c r="F160" i="6"/>
  <c r="E29" i="7" s="1"/>
  <c r="F125" i="6"/>
  <c r="F111" i="6"/>
  <c r="F127" i="6"/>
  <c r="F162" i="6"/>
  <c r="E31" i="7" s="1"/>
  <c r="F113" i="6"/>
  <c r="G72" i="6"/>
  <c r="G110" i="6"/>
  <c r="G124" i="6"/>
  <c r="G159" i="6"/>
  <c r="F28" i="7" s="1"/>
  <c r="G75" i="6"/>
  <c r="G66" i="6"/>
  <c r="G62" i="6"/>
  <c r="E166" i="6"/>
  <c r="F101" i="6"/>
  <c r="F115" i="6"/>
  <c r="F164" i="6"/>
  <c r="E33" i="7" s="1"/>
  <c r="F129" i="6"/>
  <c r="G108" i="6"/>
  <c r="G157" i="6"/>
  <c r="F27" i="7" s="1"/>
  <c r="G122" i="6"/>
  <c r="AJ41" i="6"/>
  <c r="AI109" i="6"/>
  <c r="AJ123" i="6"/>
  <c r="F122" i="6"/>
  <c r="F76" i="6"/>
  <c r="F108" i="6"/>
  <c r="F157" i="6"/>
  <c r="E27" i="7" s="1"/>
  <c r="AI95" i="6"/>
  <c r="E131" i="6"/>
  <c r="G73" i="6"/>
  <c r="G74" i="6"/>
  <c r="E117" i="6"/>
  <c r="AN97" i="8" l="1"/>
  <c r="AN98" i="8" s="1"/>
  <c r="AH91" i="8"/>
  <c r="AH92" i="8" s="1"/>
  <c r="W18" i="10" s="1"/>
  <c r="AN43" i="4"/>
  <c r="AN51" i="4" s="1"/>
  <c r="AO24" i="7" s="1"/>
  <c r="AO37" i="7" s="1"/>
  <c r="AM51" i="4"/>
  <c r="AN24" i="7" s="1"/>
  <c r="AN37" i="7" s="1"/>
  <c r="J143" i="8"/>
  <c r="J144" i="8" s="1"/>
  <c r="AG97" i="8"/>
  <c r="AG98" i="8" s="1"/>
  <c r="AH97" i="8"/>
  <c r="AH98" i="8" s="1"/>
  <c r="E145" i="8"/>
  <c r="E148" i="8" s="1"/>
  <c r="E53" i="8" s="1"/>
  <c r="D149" i="8"/>
  <c r="D148" i="8"/>
  <c r="D53" i="8" s="1"/>
  <c r="D79" i="8" s="1"/>
  <c r="F143" i="8"/>
  <c r="F144" i="8" s="1"/>
  <c r="D136" i="6"/>
  <c r="D137" i="6" s="1"/>
  <c r="D143" i="6" s="1"/>
  <c r="C13" i="7" s="1"/>
  <c r="C40" i="7" s="1"/>
  <c r="F166" i="6"/>
  <c r="AM97" i="8"/>
  <c r="AM98" i="8" s="1"/>
  <c r="E136" i="6"/>
  <c r="E137" i="6" s="1"/>
  <c r="E149" i="6" s="1"/>
  <c r="D18" i="7" s="1"/>
  <c r="D45" i="7" s="1"/>
  <c r="F103" i="6"/>
  <c r="F117" i="6"/>
  <c r="F131" i="6"/>
  <c r="H127" i="6"/>
  <c r="H113" i="6"/>
  <c r="H162" i="6"/>
  <c r="G31" i="7" s="1"/>
  <c r="H99" i="6"/>
  <c r="H156" i="6"/>
  <c r="H107" i="6"/>
  <c r="H121" i="6"/>
  <c r="G127" i="6"/>
  <c r="G113" i="6"/>
  <c r="G162" i="6"/>
  <c r="F31" i="7" s="1"/>
  <c r="G99" i="6"/>
  <c r="M24" i="6"/>
  <c r="L60" i="6"/>
  <c r="L57" i="6"/>
  <c r="L59" i="6"/>
  <c r="L53" i="6"/>
  <c r="L58" i="6"/>
  <c r="L56" i="6"/>
  <c r="L52" i="6"/>
  <c r="L61" i="6"/>
  <c r="L55" i="6"/>
  <c r="H115" i="6"/>
  <c r="H164" i="6"/>
  <c r="G33" i="7" s="1"/>
  <c r="H129" i="6"/>
  <c r="J53" i="6"/>
  <c r="J67" i="6" s="1"/>
  <c r="J61" i="6"/>
  <c r="J75" i="6" s="1"/>
  <c r="J52" i="6"/>
  <c r="K24" i="6"/>
  <c r="J56" i="6"/>
  <c r="J70" i="6" s="1"/>
  <c r="J97" i="6" s="1"/>
  <c r="J55" i="6"/>
  <c r="J69" i="6" s="1"/>
  <c r="J60" i="6"/>
  <c r="J74" i="6" s="1"/>
  <c r="J101" i="6" s="1"/>
  <c r="J59" i="6"/>
  <c r="J73" i="6" s="1"/>
  <c r="J58" i="6"/>
  <c r="J72" i="6" s="1"/>
  <c r="J99" i="6" s="1"/>
  <c r="J57" i="6"/>
  <c r="J71" i="6" s="1"/>
  <c r="H157" i="6"/>
  <c r="G27" i="7" s="1"/>
  <c r="H122" i="6"/>
  <c r="H108" i="6"/>
  <c r="G107" i="6"/>
  <c r="G156" i="6"/>
  <c r="G121" i="6"/>
  <c r="G76" i="6"/>
  <c r="H111" i="6"/>
  <c r="H125" i="6"/>
  <c r="H160" i="6"/>
  <c r="G29" i="7" s="1"/>
  <c r="AK41" i="6"/>
  <c r="AJ109" i="6"/>
  <c r="AK123" i="6"/>
  <c r="AJ95" i="6"/>
  <c r="H75" i="6"/>
  <c r="G130" i="6"/>
  <c r="G116" i="6"/>
  <c r="G165" i="6"/>
  <c r="F34" i="7" s="1"/>
  <c r="G102" i="6"/>
  <c r="H71" i="6"/>
  <c r="H73" i="6"/>
  <c r="H97" i="6"/>
  <c r="I53" i="6"/>
  <c r="I67" i="6" s="1"/>
  <c r="I94" i="6" s="1"/>
  <c r="I57" i="6"/>
  <c r="I71" i="6" s="1"/>
  <c r="I98" i="6" s="1"/>
  <c r="I58" i="6"/>
  <c r="I72" i="6" s="1"/>
  <c r="I99" i="6" s="1"/>
  <c r="I60" i="6"/>
  <c r="I74" i="6" s="1"/>
  <c r="I59" i="6"/>
  <c r="I73" i="6" s="1"/>
  <c r="I100" i="6" s="1"/>
  <c r="I52" i="6"/>
  <c r="I66" i="6" s="1"/>
  <c r="I61" i="6"/>
  <c r="I75" i="6" s="1"/>
  <c r="I55" i="6"/>
  <c r="I69" i="6" s="1"/>
  <c r="I56" i="6"/>
  <c r="I70" i="6" s="1"/>
  <c r="G115" i="6"/>
  <c r="G164" i="6"/>
  <c r="F33" i="7" s="1"/>
  <c r="G129" i="6"/>
  <c r="G101" i="6"/>
  <c r="H101" i="6"/>
  <c r="H69" i="6"/>
  <c r="H62" i="6"/>
  <c r="G128" i="6"/>
  <c r="G114" i="6"/>
  <c r="G163" i="6"/>
  <c r="F32" i="7" s="1"/>
  <c r="G100" i="6"/>
  <c r="D89" i="8" l="1"/>
  <c r="F145" i="8"/>
  <c r="F149" i="8" s="1"/>
  <c r="F54" i="8" s="1"/>
  <c r="F80" i="8" s="1"/>
  <c r="E149" i="8"/>
  <c r="E80" i="8"/>
  <c r="D96" i="8"/>
  <c r="D150" i="6"/>
  <c r="C19" i="7" s="1"/>
  <c r="C46" i="7" s="1"/>
  <c r="D151" i="6"/>
  <c r="C20" i="7" s="1"/>
  <c r="C47" i="7" s="1"/>
  <c r="D148" i="6"/>
  <c r="C17" i="7" s="1"/>
  <c r="C44" i="7" s="1"/>
  <c r="D146" i="6"/>
  <c r="C15" i="7" s="1"/>
  <c r="C42" i="7" s="1"/>
  <c r="D149" i="6"/>
  <c r="C18" i="7" s="1"/>
  <c r="C45" i="7" s="1"/>
  <c r="D145" i="6"/>
  <c r="C14" i="7" s="1"/>
  <c r="C41" i="7" s="1"/>
  <c r="D144" i="6"/>
  <c r="D142" i="6"/>
  <c r="C12" i="7" s="1"/>
  <c r="C39" i="7" s="1"/>
  <c r="D147" i="6"/>
  <c r="C16" i="7" s="1"/>
  <c r="C43" i="7" s="1"/>
  <c r="E150" i="6"/>
  <c r="D19" i="7" s="1"/>
  <c r="D46" i="7" s="1"/>
  <c r="E146" i="6"/>
  <c r="D15" i="7" s="1"/>
  <c r="D42" i="7" s="1"/>
  <c r="E148" i="6"/>
  <c r="D17" i="7" s="1"/>
  <c r="D44" i="7" s="1"/>
  <c r="E147" i="6"/>
  <c r="D16" i="7" s="1"/>
  <c r="D43" i="7" s="1"/>
  <c r="E142" i="6"/>
  <c r="D12" i="7" s="1"/>
  <c r="D39" i="7" s="1"/>
  <c r="E143" i="6"/>
  <c r="D13" i="7" s="1"/>
  <c r="D40" i="7" s="1"/>
  <c r="E151" i="6"/>
  <c r="D20" i="7" s="1"/>
  <c r="D47" i="7" s="1"/>
  <c r="E145" i="6"/>
  <c r="D14" i="7" s="1"/>
  <c r="D41" i="7" s="1"/>
  <c r="F136" i="6"/>
  <c r="F137" i="6" s="1"/>
  <c r="D95" i="8"/>
  <c r="D90" i="8"/>
  <c r="D91" i="8" s="1"/>
  <c r="D92" i="8" s="1"/>
  <c r="C18" i="10" s="1"/>
  <c r="E89" i="8"/>
  <c r="F148" i="8"/>
  <c r="F53" i="8" s="1"/>
  <c r="E79" i="8"/>
  <c r="E96" i="8" s="1"/>
  <c r="H76" i="6"/>
  <c r="G103" i="6"/>
  <c r="G131" i="6"/>
  <c r="I110" i="6"/>
  <c r="I124" i="6"/>
  <c r="I159" i="6"/>
  <c r="H28" i="7" s="1"/>
  <c r="I96" i="6"/>
  <c r="I130" i="6"/>
  <c r="I116" i="6"/>
  <c r="I165" i="6"/>
  <c r="H34" i="7" s="1"/>
  <c r="I102" i="6"/>
  <c r="I129" i="6"/>
  <c r="I164" i="6"/>
  <c r="H33" i="7" s="1"/>
  <c r="I115" i="6"/>
  <c r="I101" i="6"/>
  <c r="L62" i="6"/>
  <c r="H112" i="6"/>
  <c r="H126" i="6"/>
  <c r="H161" i="6"/>
  <c r="G30" i="7" s="1"/>
  <c r="H98" i="6"/>
  <c r="J128" i="6"/>
  <c r="J114" i="6"/>
  <c r="J163" i="6"/>
  <c r="I32" i="7" s="1"/>
  <c r="L128" i="6"/>
  <c r="G117" i="6"/>
  <c r="J124" i="6"/>
  <c r="J159" i="6"/>
  <c r="I28" i="7" s="1"/>
  <c r="L124" i="6"/>
  <c r="J110" i="6"/>
  <c r="J111" i="6"/>
  <c r="J160" i="6"/>
  <c r="I29" i="7" s="1"/>
  <c r="J125" i="6"/>
  <c r="L125" i="6"/>
  <c r="J126" i="6"/>
  <c r="J161" i="6"/>
  <c r="I30" i="7" s="1"/>
  <c r="J112" i="6"/>
  <c r="L126" i="6"/>
  <c r="K52" i="6"/>
  <c r="K56" i="6"/>
  <c r="K70" i="6" s="1"/>
  <c r="K97" i="6" s="1"/>
  <c r="K59" i="6"/>
  <c r="K73" i="6" s="1"/>
  <c r="K53" i="6"/>
  <c r="K67" i="6" s="1"/>
  <c r="K60" i="6"/>
  <c r="K74" i="6" s="1"/>
  <c r="K101" i="6" s="1"/>
  <c r="K57" i="6"/>
  <c r="K71" i="6" s="1"/>
  <c r="K55" i="6"/>
  <c r="K69" i="6" s="1"/>
  <c r="K61" i="6"/>
  <c r="K75" i="6" s="1"/>
  <c r="K58" i="6"/>
  <c r="K72" i="6" s="1"/>
  <c r="K99" i="6" s="1"/>
  <c r="J66" i="6"/>
  <c r="J62" i="6"/>
  <c r="M60" i="6"/>
  <c r="M74" i="6" s="1"/>
  <c r="M101" i="6" s="1"/>
  <c r="N24" i="6"/>
  <c r="M58" i="6"/>
  <c r="M61" i="6"/>
  <c r="M75" i="6" s="1"/>
  <c r="M102" i="6" s="1"/>
  <c r="M59" i="6"/>
  <c r="M73" i="6" s="1"/>
  <c r="M100" i="6" s="1"/>
  <c r="M52" i="6"/>
  <c r="M55" i="6"/>
  <c r="M53" i="6"/>
  <c r="M67" i="6" s="1"/>
  <c r="M94" i="6" s="1"/>
  <c r="M57" i="6"/>
  <c r="M71" i="6" s="1"/>
  <c r="M98" i="6" s="1"/>
  <c r="M56" i="6"/>
  <c r="M70" i="6" s="1"/>
  <c r="M97" i="6" s="1"/>
  <c r="H128" i="6"/>
  <c r="H163" i="6"/>
  <c r="G32" i="7" s="1"/>
  <c r="H114" i="6"/>
  <c r="H100" i="6"/>
  <c r="F26" i="7"/>
  <c r="G166" i="6"/>
  <c r="I62" i="6"/>
  <c r="J96" i="6"/>
  <c r="J130" i="6"/>
  <c r="L130" i="6"/>
  <c r="J165" i="6"/>
  <c r="I34" i="7" s="1"/>
  <c r="J116" i="6"/>
  <c r="I126" i="6"/>
  <c r="I112" i="6"/>
  <c r="I161" i="6"/>
  <c r="H30" i="7" s="1"/>
  <c r="I156" i="6"/>
  <c r="I76" i="6"/>
  <c r="I107" i="6"/>
  <c r="I121" i="6"/>
  <c r="I157" i="6"/>
  <c r="H27" i="7" s="1"/>
  <c r="I108" i="6"/>
  <c r="I122" i="6"/>
  <c r="H116" i="6"/>
  <c r="H130" i="6"/>
  <c r="H165" i="6"/>
  <c r="G34" i="7" s="1"/>
  <c r="H102" i="6"/>
  <c r="J102" i="6"/>
  <c r="L122" i="6"/>
  <c r="J122" i="6"/>
  <c r="J108" i="6"/>
  <c r="J157" i="6"/>
  <c r="I27" i="7" s="1"/>
  <c r="G26" i="7"/>
  <c r="H110" i="6"/>
  <c r="H124" i="6"/>
  <c r="H159" i="6"/>
  <c r="G28" i="7" s="1"/>
  <c r="H96" i="6"/>
  <c r="L127" i="6"/>
  <c r="J162" i="6"/>
  <c r="I31" i="7" s="1"/>
  <c r="J127" i="6"/>
  <c r="J113" i="6"/>
  <c r="J115" i="6"/>
  <c r="J129" i="6"/>
  <c r="J164" i="6"/>
  <c r="I33" i="7" s="1"/>
  <c r="L129" i="6"/>
  <c r="I163" i="6"/>
  <c r="H32" i="7" s="1"/>
  <c r="I128" i="6"/>
  <c r="I114" i="6"/>
  <c r="I127" i="6"/>
  <c r="I162" i="6"/>
  <c r="H31" i="7" s="1"/>
  <c r="I113" i="6"/>
  <c r="AK109" i="6"/>
  <c r="AL41" i="6"/>
  <c r="AL123" i="6"/>
  <c r="AK95" i="6"/>
  <c r="J98" i="6"/>
  <c r="I111" i="6"/>
  <c r="I160" i="6"/>
  <c r="H29" i="7" s="1"/>
  <c r="I125" i="6"/>
  <c r="J100" i="6"/>
  <c r="I97" i="6"/>
  <c r="J94" i="6"/>
  <c r="D50" i="7" l="1"/>
  <c r="G145" i="8"/>
  <c r="H145" i="8" s="1"/>
  <c r="D97" i="8"/>
  <c r="D98" i="8" s="1"/>
  <c r="C21" i="7"/>
  <c r="D152" i="6"/>
  <c r="J103" i="6"/>
  <c r="E152" i="6"/>
  <c r="D21" i="7"/>
  <c r="G136" i="6"/>
  <c r="G137" i="6" s="1"/>
  <c r="G142" i="6" s="1"/>
  <c r="F148" i="6"/>
  <c r="E17" i="7" s="1"/>
  <c r="E44" i="7" s="1"/>
  <c r="F143" i="6"/>
  <c r="E13" i="7" s="1"/>
  <c r="E40" i="7" s="1"/>
  <c r="F142" i="6"/>
  <c r="F145" i="6"/>
  <c r="E14" i="7" s="1"/>
  <c r="E41" i="7" s="1"/>
  <c r="F146" i="6"/>
  <c r="E15" i="7" s="1"/>
  <c r="E42" i="7" s="1"/>
  <c r="F150" i="6"/>
  <c r="E19" i="7" s="1"/>
  <c r="E46" i="7" s="1"/>
  <c r="F149" i="6"/>
  <c r="E18" i="7" s="1"/>
  <c r="E45" i="7" s="1"/>
  <c r="F151" i="6"/>
  <c r="E20" i="7" s="1"/>
  <c r="E47" i="7" s="1"/>
  <c r="F147" i="6"/>
  <c r="E16" i="7" s="1"/>
  <c r="E43" i="7" s="1"/>
  <c r="E90" i="8"/>
  <c r="E91" i="8" s="1"/>
  <c r="E92" i="8" s="1"/>
  <c r="D18" i="10" s="1"/>
  <c r="F89" i="8"/>
  <c r="E95" i="8"/>
  <c r="E97" i="8" s="1"/>
  <c r="E98" i="8" s="1"/>
  <c r="F79" i="8"/>
  <c r="F96" i="8" s="1"/>
  <c r="G149" i="8"/>
  <c r="G54" i="8" s="1"/>
  <c r="G80" i="8" s="1"/>
  <c r="H103" i="6"/>
  <c r="I131" i="6"/>
  <c r="H117" i="6"/>
  <c r="I103" i="6"/>
  <c r="H131" i="6"/>
  <c r="M69" i="6"/>
  <c r="M66" i="6"/>
  <c r="M62" i="6"/>
  <c r="G143" i="6"/>
  <c r="F13" i="7" s="1"/>
  <c r="F40" i="7" s="1"/>
  <c r="G146" i="6"/>
  <c r="F15" i="7" s="1"/>
  <c r="F42" i="7" s="1"/>
  <c r="K128" i="6"/>
  <c r="K114" i="6"/>
  <c r="K163" i="6"/>
  <c r="J32" i="7" s="1"/>
  <c r="K116" i="6"/>
  <c r="K165" i="6"/>
  <c r="J34" i="7" s="1"/>
  <c r="K130" i="6"/>
  <c r="K126" i="6"/>
  <c r="K112" i="6"/>
  <c r="K161" i="6"/>
  <c r="J30" i="7" s="1"/>
  <c r="H166" i="6"/>
  <c r="P24" i="6"/>
  <c r="O24" i="6"/>
  <c r="N56" i="6"/>
  <c r="N55" i="6"/>
  <c r="N69" i="6" s="1"/>
  <c r="N53" i="6"/>
  <c r="N61" i="6"/>
  <c r="N52" i="6"/>
  <c r="N58" i="6"/>
  <c r="N60" i="6"/>
  <c r="N57" i="6"/>
  <c r="N71" i="6" s="1"/>
  <c r="N59" i="6"/>
  <c r="J121" i="6"/>
  <c r="J131" i="6" s="1"/>
  <c r="L121" i="6"/>
  <c r="L131" i="6" s="1"/>
  <c r="L136" i="6" s="1"/>
  <c r="L137" i="6" s="1"/>
  <c r="J76" i="6"/>
  <c r="J156" i="6"/>
  <c r="J107" i="6"/>
  <c r="J117" i="6" s="1"/>
  <c r="K160" i="6"/>
  <c r="J29" i="7" s="1"/>
  <c r="K125" i="6"/>
  <c r="K111" i="6"/>
  <c r="K164" i="6"/>
  <c r="J33" i="7" s="1"/>
  <c r="K115" i="6"/>
  <c r="K129" i="6"/>
  <c r="K66" i="6"/>
  <c r="K62" i="6"/>
  <c r="K98" i="6"/>
  <c r="AM41" i="6"/>
  <c r="AM123" i="6"/>
  <c r="AL109" i="6"/>
  <c r="AL95" i="6"/>
  <c r="M128" i="6"/>
  <c r="M114" i="6"/>
  <c r="M163" i="6"/>
  <c r="K32" i="7" s="1"/>
  <c r="K124" i="6"/>
  <c r="K110" i="6"/>
  <c r="K159" i="6"/>
  <c r="J28" i="7" s="1"/>
  <c r="H26" i="7"/>
  <c r="I166" i="6"/>
  <c r="K96" i="6"/>
  <c r="K102" i="6"/>
  <c r="M116" i="6"/>
  <c r="M130" i="6"/>
  <c r="M165" i="6"/>
  <c r="K34" i="7" s="1"/>
  <c r="M72" i="6"/>
  <c r="M164" i="6"/>
  <c r="K33" i="7" s="1"/>
  <c r="M115" i="6"/>
  <c r="M129" i="6"/>
  <c r="M111" i="6"/>
  <c r="M125" i="6"/>
  <c r="M160" i="6"/>
  <c r="K29" i="7" s="1"/>
  <c r="K162" i="6"/>
  <c r="J31" i="7" s="1"/>
  <c r="K113" i="6"/>
  <c r="K127" i="6"/>
  <c r="K122" i="6"/>
  <c r="K157" i="6"/>
  <c r="J27" i="7" s="1"/>
  <c r="K108" i="6"/>
  <c r="M112" i="6"/>
  <c r="M161" i="6"/>
  <c r="K30" i="7" s="1"/>
  <c r="M126" i="6"/>
  <c r="K94" i="6"/>
  <c r="M108" i="6"/>
  <c r="M157" i="6"/>
  <c r="K27" i="7" s="1"/>
  <c r="M122" i="6"/>
  <c r="K100" i="6"/>
  <c r="I117" i="6"/>
  <c r="D51" i="7"/>
  <c r="E50" i="7"/>
  <c r="D56" i="7"/>
  <c r="D57" i="7"/>
  <c r="AN41" i="6" l="1"/>
  <c r="AN123" i="6"/>
  <c r="D52" i="7"/>
  <c r="D53" i="7" s="1"/>
  <c r="C19" i="10" s="1"/>
  <c r="C20" i="10" s="1"/>
  <c r="C12" i="10" s="1"/>
  <c r="I145" i="8"/>
  <c r="G148" i="8"/>
  <c r="G53" i="8" s="1"/>
  <c r="G79" i="8" s="1"/>
  <c r="G96" i="8" s="1"/>
  <c r="G151" i="6"/>
  <c r="F20" i="7" s="1"/>
  <c r="F47" i="7" s="1"/>
  <c r="G145" i="6"/>
  <c r="F14" i="7" s="1"/>
  <c r="F41" i="7" s="1"/>
  <c r="G147" i="6"/>
  <c r="F16" i="7" s="1"/>
  <c r="F43" i="7" s="1"/>
  <c r="G148" i="6"/>
  <c r="F17" i="7" s="1"/>
  <c r="F44" i="7" s="1"/>
  <c r="G149" i="6"/>
  <c r="F18" i="7" s="1"/>
  <c r="F45" i="7" s="1"/>
  <c r="G150" i="6"/>
  <c r="F19" i="7" s="1"/>
  <c r="F46" i="7" s="1"/>
  <c r="I136" i="6"/>
  <c r="I137" i="6" s="1"/>
  <c r="I147" i="6" s="1"/>
  <c r="H16" i="7" s="1"/>
  <c r="H43" i="7" s="1"/>
  <c r="J136" i="6"/>
  <c r="J137" i="6" s="1"/>
  <c r="J148" i="6" s="1"/>
  <c r="I17" i="7" s="1"/>
  <c r="I44" i="7" s="1"/>
  <c r="H136" i="6"/>
  <c r="H137" i="6" s="1"/>
  <c r="E12" i="7"/>
  <c r="F152" i="6"/>
  <c r="I148" i="8"/>
  <c r="I53" i="8" s="1"/>
  <c r="J145" i="8"/>
  <c r="I149" i="8"/>
  <c r="I54" i="8" s="1"/>
  <c r="I80" i="8" s="1"/>
  <c r="K145" i="8"/>
  <c r="H148" i="8"/>
  <c r="H53" i="8" s="1"/>
  <c r="H149" i="8"/>
  <c r="H54" i="8" s="1"/>
  <c r="H80" i="8" s="1"/>
  <c r="G89" i="8"/>
  <c r="F90" i="8"/>
  <c r="F91" i="8" s="1"/>
  <c r="F92" i="8" s="1"/>
  <c r="E18" i="10" s="1"/>
  <c r="F95" i="8"/>
  <c r="F97" i="8" s="1"/>
  <c r="F98" i="8" s="1"/>
  <c r="D58" i="7"/>
  <c r="D59" i="7" s="1"/>
  <c r="C10" i="10" s="1"/>
  <c r="N73" i="6"/>
  <c r="N72" i="6"/>
  <c r="M121" i="6"/>
  <c r="M156" i="6"/>
  <c r="M107" i="6"/>
  <c r="M76" i="6"/>
  <c r="L143" i="6"/>
  <c r="L151" i="6"/>
  <c r="L147" i="6"/>
  <c r="L149" i="6"/>
  <c r="L145" i="6"/>
  <c r="L150" i="6"/>
  <c r="L148" i="6"/>
  <c r="L142" i="6"/>
  <c r="L146" i="6"/>
  <c r="I26" i="7"/>
  <c r="J166" i="6"/>
  <c r="N66" i="6"/>
  <c r="N62" i="6"/>
  <c r="K103" i="6"/>
  <c r="N75" i="6"/>
  <c r="N67" i="6"/>
  <c r="N112" i="6"/>
  <c r="N161" i="6"/>
  <c r="L30" i="7" s="1"/>
  <c r="N126" i="6"/>
  <c r="M127" i="6"/>
  <c r="M162" i="6"/>
  <c r="K31" i="7" s="1"/>
  <c r="M113" i="6"/>
  <c r="M99" i="6"/>
  <c r="N159" i="6"/>
  <c r="L28" i="7" s="1"/>
  <c r="N110" i="6"/>
  <c r="N124" i="6"/>
  <c r="M159" i="6"/>
  <c r="K28" i="7" s="1"/>
  <c r="M110" i="6"/>
  <c r="M124" i="6"/>
  <c r="M96" i="6"/>
  <c r="AM109" i="6"/>
  <c r="AM95" i="6"/>
  <c r="N96" i="6"/>
  <c r="N70" i="6"/>
  <c r="N98" i="6"/>
  <c r="O57" i="6"/>
  <c r="O71" i="6" s="1"/>
  <c r="O61" i="6"/>
  <c r="O75" i="6" s="1"/>
  <c r="O56" i="6"/>
  <c r="O70" i="6" s="1"/>
  <c r="O97" i="6" s="1"/>
  <c r="O59" i="6"/>
  <c r="O73" i="6" s="1"/>
  <c r="O53" i="6"/>
  <c r="O67" i="6" s="1"/>
  <c r="O58" i="6"/>
  <c r="O72" i="6" s="1"/>
  <c r="O99" i="6" s="1"/>
  <c r="O60" i="6"/>
  <c r="O74" i="6" s="1"/>
  <c r="O101" i="6" s="1"/>
  <c r="O55" i="6"/>
  <c r="O69" i="6" s="1"/>
  <c r="O96" i="6" s="1"/>
  <c r="O52" i="6"/>
  <c r="N74" i="6"/>
  <c r="R24" i="6"/>
  <c r="T43" i="6" s="1"/>
  <c r="Q24" i="6"/>
  <c r="P53" i="6"/>
  <c r="P67" i="6" s="1"/>
  <c r="P52" i="6"/>
  <c r="P55" i="6"/>
  <c r="P56" i="6"/>
  <c r="P61" i="6"/>
  <c r="P60" i="6"/>
  <c r="P74" i="6" s="1"/>
  <c r="P57" i="6"/>
  <c r="P71" i="6" s="1"/>
  <c r="P98" i="6" s="1"/>
  <c r="P59" i="6"/>
  <c r="P58" i="6"/>
  <c r="P72" i="6" s="1"/>
  <c r="P99" i="6" s="1"/>
  <c r="K107" i="6"/>
  <c r="K117" i="6" s="1"/>
  <c r="K121" i="6"/>
  <c r="K131" i="6" s="1"/>
  <c r="K156" i="6"/>
  <c r="K76" i="6"/>
  <c r="F12" i="7"/>
  <c r="AN109" i="6" l="1"/>
  <c r="AO41" i="6"/>
  <c r="AO123" i="6"/>
  <c r="AN95" i="6"/>
  <c r="J150" i="6"/>
  <c r="I19" i="7" s="1"/>
  <c r="I46" i="7" s="1"/>
  <c r="J145" i="6"/>
  <c r="I14" i="7" s="1"/>
  <c r="I41" i="7" s="1"/>
  <c r="J142" i="6"/>
  <c r="J146" i="6"/>
  <c r="I15" i="7" s="1"/>
  <c r="I42" i="7" s="1"/>
  <c r="J151" i="6"/>
  <c r="I20" i="7" s="1"/>
  <c r="I47" i="7" s="1"/>
  <c r="J143" i="6"/>
  <c r="I13" i="7" s="1"/>
  <c r="I40" i="7" s="1"/>
  <c r="J147" i="6"/>
  <c r="I16" i="7" s="1"/>
  <c r="I43" i="7" s="1"/>
  <c r="J149" i="6"/>
  <c r="I18" i="7" s="1"/>
  <c r="I45" i="7" s="1"/>
  <c r="I148" i="6"/>
  <c r="H17" i="7" s="1"/>
  <c r="H44" i="7" s="1"/>
  <c r="I146" i="6"/>
  <c r="H15" i="7" s="1"/>
  <c r="H42" i="7" s="1"/>
  <c r="I145" i="6"/>
  <c r="H14" i="7" s="1"/>
  <c r="H41" i="7" s="1"/>
  <c r="I149" i="6"/>
  <c r="H18" i="7" s="1"/>
  <c r="H45" i="7" s="1"/>
  <c r="I151" i="6"/>
  <c r="H20" i="7" s="1"/>
  <c r="H47" i="7" s="1"/>
  <c r="G152" i="6"/>
  <c r="I143" i="6"/>
  <c r="H13" i="7" s="1"/>
  <c r="H40" i="7" s="1"/>
  <c r="I150" i="6"/>
  <c r="H19" i="7" s="1"/>
  <c r="H46" i="7" s="1"/>
  <c r="I142" i="6"/>
  <c r="H12" i="7" s="1"/>
  <c r="K136" i="6"/>
  <c r="K137" i="6" s="1"/>
  <c r="K151" i="6" s="1"/>
  <c r="J20" i="7" s="1"/>
  <c r="J47" i="7" s="1"/>
  <c r="M103" i="6"/>
  <c r="E39" i="7"/>
  <c r="E21" i="7"/>
  <c r="H142" i="6"/>
  <c r="H147" i="6"/>
  <c r="G16" i="7" s="1"/>
  <c r="G43" i="7" s="1"/>
  <c r="H145" i="6"/>
  <c r="G14" i="7" s="1"/>
  <c r="G41" i="7" s="1"/>
  <c r="H149" i="6"/>
  <c r="G18" i="7" s="1"/>
  <c r="G45" i="7" s="1"/>
  <c r="H150" i="6"/>
  <c r="G19" i="7" s="1"/>
  <c r="G46" i="7" s="1"/>
  <c r="H146" i="6"/>
  <c r="G15" i="7" s="1"/>
  <c r="G42" i="7" s="1"/>
  <c r="H148" i="6"/>
  <c r="G17" i="7" s="1"/>
  <c r="G44" i="7" s="1"/>
  <c r="H143" i="6"/>
  <c r="G13" i="7" s="1"/>
  <c r="G40" i="7" s="1"/>
  <c r="H151" i="6"/>
  <c r="G20" i="7" s="1"/>
  <c r="G47" i="7" s="1"/>
  <c r="K148" i="8"/>
  <c r="K53" i="8" s="1"/>
  <c r="L145" i="8"/>
  <c r="K149" i="8"/>
  <c r="K54" i="8" s="1"/>
  <c r="K80" i="8" s="1"/>
  <c r="G90" i="8"/>
  <c r="G91" i="8" s="1"/>
  <c r="G92" i="8" s="1"/>
  <c r="F18" i="10" s="1"/>
  <c r="H89" i="8"/>
  <c r="G95" i="8"/>
  <c r="G97" i="8" s="1"/>
  <c r="G98" i="8" s="1"/>
  <c r="H79" i="8"/>
  <c r="H96" i="8" s="1"/>
  <c r="J148" i="8"/>
  <c r="J53" i="8" s="1"/>
  <c r="J149" i="8"/>
  <c r="J54" i="8" s="1"/>
  <c r="J80" i="8" s="1"/>
  <c r="I79" i="8"/>
  <c r="P129" i="6"/>
  <c r="P115" i="6"/>
  <c r="P164" i="6"/>
  <c r="N33" i="7" s="1"/>
  <c r="O33" i="7" s="1"/>
  <c r="P101" i="6"/>
  <c r="P157" i="6"/>
  <c r="N27" i="7" s="1"/>
  <c r="O27" i="7" s="1"/>
  <c r="P108" i="6"/>
  <c r="P122" i="6"/>
  <c r="P62" i="6"/>
  <c r="O129" i="6"/>
  <c r="O115" i="6"/>
  <c r="O164" i="6"/>
  <c r="M33" i="7" s="1"/>
  <c r="K26" i="7"/>
  <c r="M166" i="6"/>
  <c r="O162" i="6"/>
  <c r="M31" i="7" s="1"/>
  <c r="O127" i="6"/>
  <c r="O113" i="6"/>
  <c r="N76" i="6"/>
  <c r="N156" i="6"/>
  <c r="N107" i="6"/>
  <c r="N121" i="6"/>
  <c r="M131" i="6"/>
  <c r="Q60" i="6"/>
  <c r="Q57" i="6"/>
  <c r="Q71" i="6" s="1"/>
  <c r="Q61" i="6"/>
  <c r="Q75" i="6" s="1"/>
  <c r="Q102" i="6" s="1"/>
  <c r="Q56" i="6"/>
  <c r="Q70" i="6" s="1"/>
  <c r="Q97" i="6" s="1"/>
  <c r="Q52" i="6"/>
  <c r="Q59" i="6"/>
  <c r="Q73" i="6" s="1"/>
  <c r="Q53" i="6"/>
  <c r="Q67" i="6" s="1"/>
  <c r="Q55" i="6"/>
  <c r="Q69" i="6" s="1"/>
  <c r="Q58" i="6"/>
  <c r="Q72" i="6" s="1"/>
  <c r="Q98" i="6"/>
  <c r="O157" i="6"/>
  <c r="M27" i="7" s="1"/>
  <c r="O122" i="6"/>
  <c r="O108" i="6"/>
  <c r="P66" i="6"/>
  <c r="N113" i="6"/>
  <c r="N162" i="6"/>
  <c r="L31" i="7" s="1"/>
  <c r="N127" i="6"/>
  <c r="N99" i="6"/>
  <c r="O62" i="6"/>
  <c r="O66" i="6"/>
  <c r="S24" i="6"/>
  <c r="R60" i="6"/>
  <c r="R74" i="6" s="1"/>
  <c r="R101" i="6" s="1"/>
  <c r="T48" i="6"/>
  <c r="V48" i="6" s="1"/>
  <c r="T44" i="6"/>
  <c r="V44" i="6" s="1"/>
  <c r="T39" i="6"/>
  <c r="V39" i="6" s="1"/>
  <c r="R52" i="6"/>
  <c r="T47" i="6"/>
  <c r="V47" i="6" s="1"/>
  <c r="T45" i="6"/>
  <c r="V45" i="6" s="1"/>
  <c r="T40" i="6"/>
  <c r="V40" i="6" s="1"/>
  <c r="T24" i="6"/>
  <c r="U24" i="6" s="1"/>
  <c r="R57" i="6"/>
  <c r="R71" i="6" s="1"/>
  <c r="V43" i="6"/>
  <c r="R55" i="6"/>
  <c r="R69" i="6" s="1"/>
  <c r="R96" i="6" s="1"/>
  <c r="R61" i="6"/>
  <c r="R75" i="6" s="1"/>
  <c r="T42" i="6"/>
  <c r="V42" i="6" s="1"/>
  <c r="T46" i="6"/>
  <c r="V46" i="6" s="1"/>
  <c r="R59" i="6"/>
  <c r="R73" i="6" s="1"/>
  <c r="R56" i="6"/>
  <c r="R70" i="6" s="1"/>
  <c r="R97" i="6" s="1"/>
  <c r="R58" i="6"/>
  <c r="R72" i="6" s="1"/>
  <c r="R99" i="6" s="1"/>
  <c r="R53" i="6"/>
  <c r="R67" i="6" s="1"/>
  <c r="R94" i="6" s="1"/>
  <c r="O114" i="6"/>
  <c r="O163" i="6"/>
  <c r="M32" i="7" s="1"/>
  <c r="O128" i="6"/>
  <c r="P113" i="6"/>
  <c r="P162" i="6"/>
  <c r="N31" i="7" s="1"/>
  <c r="O31" i="7" s="1"/>
  <c r="P127" i="6"/>
  <c r="O160" i="6"/>
  <c r="M29" i="7" s="1"/>
  <c r="O125" i="6"/>
  <c r="O111" i="6"/>
  <c r="P94" i="6"/>
  <c r="N164" i="6"/>
  <c r="L33" i="7" s="1"/>
  <c r="N129" i="6"/>
  <c r="N115" i="6"/>
  <c r="N101" i="6"/>
  <c r="O165" i="6"/>
  <c r="M34" i="7" s="1"/>
  <c r="O116" i="6"/>
  <c r="O130" i="6"/>
  <c r="M117" i="6"/>
  <c r="P73" i="6"/>
  <c r="F39" i="7"/>
  <c r="F21" i="7"/>
  <c r="O94" i="6"/>
  <c r="O112" i="6"/>
  <c r="O161" i="6"/>
  <c r="M30" i="7" s="1"/>
  <c r="O126" i="6"/>
  <c r="L152" i="6"/>
  <c r="N163" i="6"/>
  <c r="L32" i="7" s="1"/>
  <c r="N114" i="6"/>
  <c r="N128" i="6"/>
  <c r="N100" i="6"/>
  <c r="P161" i="6"/>
  <c r="N30" i="7" s="1"/>
  <c r="O30" i="7" s="1"/>
  <c r="P112" i="6"/>
  <c r="P126" i="6"/>
  <c r="Q74" i="6"/>
  <c r="N108" i="6"/>
  <c r="N157" i="6"/>
  <c r="L27" i="7" s="1"/>
  <c r="N122" i="6"/>
  <c r="N94" i="6"/>
  <c r="J26" i="7"/>
  <c r="K166" i="6"/>
  <c r="P75" i="6"/>
  <c r="O110" i="6"/>
  <c r="O124" i="6"/>
  <c r="O159" i="6"/>
  <c r="M28" i="7" s="1"/>
  <c r="O100" i="6"/>
  <c r="I12" i="7"/>
  <c r="O102" i="6"/>
  <c r="N125" i="6"/>
  <c r="N111" i="6"/>
  <c r="N160" i="6"/>
  <c r="L29" i="7" s="1"/>
  <c r="N97" i="6"/>
  <c r="N116" i="6"/>
  <c r="N130" i="6"/>
  <c r="N165" i="6"/>
  <c r="L34" i="7" s="1"/>
  <c r="N102" i="6"/>
  <c r="P69" i="6"/>
  <c r="O98" i="6"/>
  <c r="P70" i="6"/>
  <c r="C14" i="10"/>
  <c r="AP41" i="6" l="1"/>
  <c r="AP123" i="6"/>
  <c r="AO109" i="6"/>
  <c r="AO95" i="6"/>
  <c r="J152" i="6"/>
  <c r="J89" i="8"/>
  <c r="K146" i="6"/>
  <c r="J15" i="7" s="1"/>
  <c r="J42" i="7" s="1"/>
  <c r="K147" i="6"/>
  <c r="J16" i="7" s="1"/>
  <c r="J43" i="7" s="1"/>
  <c r="K150" i="6"/>
  <c r="J19" i="7" s="1"/>
  <c r="J46" i="7" s="1"/>
  <c r="K142" i="6"/>
  <c r="J12" i="7" s="1"/>
  <c r="K143" i="6"/>
  <c r="J13" i="7" s="1"/>
  <c r="J40" i="7" s="1"/>
  <c r="K145" i="6"/>
  <c r="J14" i="7" s="1"/>
  <c r="J41" i="7" s="1"/>
  <c r="K148" i="6"/>
  <c r="J17" i="7" s="1"/>
  <c r="J44" i="7" s="1"/>
  <c r="K149" i="6"/>
  <c r="J18" i="7" s="1"/>
  <c r="J45" i="7" s="1"/>
  <c r="I152" i="6"/>
  <c r="H152" i="6"/>
  <c r="G12" i="7"/>
  <c r="E51" i="7"/>
  <c r="E52" i="7" s="1"/>
  <c r="E53" i="7" s="1"/>
  <c r="D19" i="10" s="1"/>
  <c r="D20" i="10" s="1"/>
  <c r="D12" i="10" s="1"/>
  <c r="E57" i="7"/>
  <c r="E56" i="7"/>
  <c r="F50" i="7"/>
  <c r="J79" i="8"/>
  <c r="J96" i="8" s="1"/>
  <c r="H90" i="8"/>
  <c r="H91" i="8" s="1"/>
  <c r="H92" i="8" s="1"/>
  <c r="G18" i="10" s="1"/>
  <c r="H95" i="8"/>
  <c r="H97" i="8" s="1"/>
  <c r="H98" i="8" s="1"/>
  <c r="M145" i="8"/>
  <c r="L148" i="8"/>
  <c r="L53" i="8" s="1"/>
  <c r="N145" i="8"/>
  <c r="L149" i="8"/>
  <c r="L54" i="8" s="1"/>
  <c r="L80" i="8" s="1"/>
  <c r="K79" i="8"/>
  <c r="M136" i="6"/>
  <c r="M137" i="6" s="1"/>
  <c r="M145" i="6" s="1"/>
  <c r="K14" i="7" s="1"/>
  <c r="K41" i="7" s="1"/>
  <c r="Q122" i="6"/>
  <c r="Q157" i="6"/>
  <c r="P27" i="7" s="1"/>
  <c r="Q108" i="6"/>
  <c r="Q94" i="6"/>
  <c r="Q159" i="6"/>
  <c r="P28" i="7" s="1"/>
  <c r="Q124" i="6"/>
  <c r="Q110" i="6"/>
  <c r="Q96" i="6"/>
  <c r="Q127" i="6"/>
  <c r="Q113" i="6"/>
  <c r="Q162" i="6"/>
  <c r="P31" i="7" s="1"/>
  <c r="Q99" i="6"/>
  <c r="Q128" i="6"/>
  <c r="Q114" i="6"/>
  <c r="Q163" i="6"/>
  <c r="P32" i="7" s="1"/>
  <c r="Q100" i="6"/>
  <c r="X46" i="6"/>
  <c r="V59" i="6"/>
  <c r="P125" i="6"/>
  <c r="P160" i="6"/>
  <c r="N29" i="7" s="1"/>
  <c r="O29" i="7" s="1"/>
  <c r="P111" i="6"/>
  <c r="P97" i="6"/>
  <c r="X42" i="6"/>
  <c r="V55" i="6"/>
  <c r="O156" i="6"/>
  <c r="O107" i="6"/>
  <c r="O117" i="6" s="1"/>
  <c r="O76" i="6"/>
  <c r="O121" i="6"/>
  <c r="O131" i="6" s="1"/>
  <c r="N103" i="6"/>
  <c r="X43" i="6"/>
  <c r="V56" i="6"/>
  <c r="R163" i="6"/>
  <c r="Q32" i="7" s="1"/>
  <c r="R128" i="6"/>
  <c r="R114" i="6"/>
  <c r="Q62" i="6"/>
  <c r="H21" i="7"/>
  <c r="H39" i="7"/>
  <c r="P128" i="6"/>
  <c r="P114" i="6"/>
  <c r="P163" i="6"/>
  <c r="N32" i="7" s="1"/>
  <c r="O32" i="7" s="1"/>
  <c r="P100" i="6"/>
  <c r="R126" i="6"/>
  <c r="R161" i="6"/>
  <c r="Q30" i="7" s="1"/>
  <c r="R112" i="6"/>
  <c r="R100" i="6"/>
  <c r="X40" i="6"/>
  <c r="V53" i="6"/>
  <c r="P121" i="6"/>
  <c r="P156" i="6"/>
  <c r="P107" i="6"/>
  <c r="S57" i="6"/>
  <c r="S71" i="6" s="1"/>
  <c r="S52" i="6"/>
  <c r="S53" i="6"/>
  <c r="S67" i="6" s="1"/>
  <c r="S58" i="6"/>
  <c r="S72" i="6" s="1"/>
  <c r="S56" i="6"/>
  <c r="S70" i="6" s="1"/>
  <c r="S97" i="6" s="1"/>
  <c r="S55" i="6"/>
  <c r="S69" i="6" s="1"/>
  <c r="S96" i="6" s="1"/>
  <c r="S59" i="6"/>
  <c r="S73" i="6" s="1"/>
  <c r="S61" i="6"/>
  <c r="S75" i="6" s="1"/>
  <c r="S60" i="6"/>
  <c r="S74" i="6" s="1"/>
  <c r="S101" i="6" s="1"/>
  <c r="P124" i="6"/>
  <c r="P159" i="6"/>
  <c r="N28" i="7" s="1"/>
  <c r="O28" i="7" s="1"/>
  <c r="P110" i="6"/>
  <c r="P96" i="6"/>
  <c r="Q116" i="6"/>
  <c r="Q165" i="6"/>
  <c r="P34" i="7" s="1"/>
  <c r="Q130" i="6"/>
  <c r="V60" i="6"/>
  <c r="X47" i="6"/>
  <c r="Q126" i="6"/>
  <c r="Q112" i="6"/>
  <c r="Q161" i="6"/>
  <c r="P30" i="7" s="1"/>
  <c r="Q111" i="6"/>
  <c r="Q125" i="6"/>
  <c r="Q160" i="6"/>
  <c r="P29" i="7" s="1"/>
  <c r="R66" i="6"/>
  <c r="R62" i="6"/>
  <c r="L26" i="7"/>
  <c r="N166" i="6"/>
  <c r="Q101" i="6"/>
  <c r="Q164" i="6"/>
  <c r="P33" i="7" s="1"/>
  <c r="Q129" i="6"/>
  <c r="Q115" i="6"/>
  <c r="P76" i="6"/>
  <c r="I21" i="7"/>
  <c r="I39" i="7"/>
  <c r="J50" i="7" s="1"/>
  <c r="X45" i="6"/>
  <c r="V58" i="6"/>
  <c r="O103" i="6"/>
  <c r="R122" i="6"/>
  <c r="R108" i="6"/>
  <c r="R157" i="6"/>
  <c r="Q27" i="7" s="1"/>
  <c r="X39" i="6"/>
  <c r="V52" i="6"/>
  <c r="R115" i="6"/>
  <c r="R129" i="6"/>
  <c r="R164" i="6"/>
  <c r="Q33" i="7" s="1"/>
  <c r="R165" i="6"/>
  <c r="Q34" i="7" s="1"/>
  <c r="R116" i="6"/>
  <c r="R130" i="6"/>
  <c r="P165" i="6"/>
  <c r="N34" i="7" s="1"/>
  <c r="O34" i="7" s="1"/>
  <c r="P116" i="6"/>
  <c r="P130" i="6"/>
  <c r="P102" i="6"/>
  <c r="R102" i="6"/>
  <c r="R113" i="6"/>
  <c r="R127" i="6"/>
  <c r="R162" i="6"/>
  <c r="Q31" i="7" s="1"/>
  <c r="X44" i="6"/>
  <c r="V57" i="6"/>
  <c r="N131" i="6"/>
  <c r="R110" i="6"/>
  <c r="R159" i="6"/>
  <c r="Q28" i="7" s="1"/>
  <c r="R124" i="6"/>
  <c r="R98" i="6"/>
  <c r="T58" i="6"/>
  <c r="T72" i="6" s="1"/>
  <c r="T52" i="6"/>
  <c r="T59" i="6"/>
  <c r="T73" i="6" s="1"/>
  <c r="T100" i="6" s="1"/>
  <c r="T56" i="6"/>
  <c r="T70" i="6" s="1"/>
  <c r="T60" i="6"/>
  <c r="T74" i="6" s="1"/>
  <c r="T101" i="6" s="1"/>
  <c r="T61" i="6"/>
  <c r="T75" i="6" s="1"/>
  <c r="T102" i="6" s="1"/>
  <c r="T57" i="6"/>
  <c r="T71" i="6" s="1"/>
  <c r="T53" i="6"/>
  <c r="T67" i="6" s="1"/>
  <c r="T94" i="6" s="1"/>
  <c r="T55" i="6"/>
  <c r="T69" i="6" s="1"/>
  <c r="T97" i="6"/>
  <c r="F51" i="7"/>
  <c r="F57" i="7"/>
  <c r="F56" i="7"/>
  <c r="G50" i="7"/>
  <c r="R111" i="6"/>
  <c r="R160" i="6"/>
  <c r="Q29" i="7" s="1"/>
  <c r="R125" i="6"/>
  <c r="X48" i="6"/>
  <c r="V61" i="6"/>
  <c r="N117" i="6"/>
  <c r="Q66" i="6"/>
  <c r="AP109" i="6" l="1"/>
  <c r="AP95" i="6"/>
  <c r="L89" i="8"/>
  <c r="K152" i="6"/>
  <c r="F52" i="7"/>
  <c r="F53" i="7" s="1"/>
  <c r="E19" i="10" s="1"/>
  <c r="E20" i="10" s="1"/>
  <c r="E12" i="10" s="1"/>
  <c r="P103" i="6"/>
  <c r="M146" i="6"/>
  <c r="K15" i="7" s="1"/>
  <c r="K42" i="7" s="1"/>
  <c r="M147" i="6"/>
  <c r="K16" i="7" s="1"/>
  <c r="K43" i="7" s="1"/>
  <c r="M149" i="6"/>
  <c r="K18" i="7" s="1"/>
  <c r="K45" i="7" s="1"/>
  <c r="M142" i="6"/>
  <c r="K12" i="7" s="1"/>
  <c r="E58" i="7"/>
  <c r="E59" i="7" s="1"/>
  <c r="D10" i="10" s="1"/>
  <c r="M151" i="6"/>
  <c r="K20" i="7" s="1"/>
  <c r="K47" i="7" s="1"/>
  <c r="M143" i="6"/>
  <c r="K13" i="7" s="1"/>
  <c r="K40" i="7" s="1"/>
  <c r="N136" i="6"/>
  <c r="N137" i="6" s="1"/>
  <c r="N147" i="6" s="1"/>
  <c r="L16" i="7" s="1"/>
  <c r="L43" i="7" s="1"/>
  <c r="P117" i="6"/>
  <c r="M148" i="6"/>
  <c r="K17" i="7" s="1"/>
  <c r="K44" i="7" s="1"/>
  <c r="P131" i="6"/>
  <c r="R103" i="6"/>
  <c r="G21" i="7"/>
  <c r="G39" i="7"/>
  <c r="H56" i="7" s="1"/>
  <c r="O136" i="6"/>
  <c r="O137" i="6" s="1"/>
  <c r="O147" i="6" s="1"/>
  <c r="M16" i="7" s="1"/>
  <c r="M43" i="7" s="1"/>
  <c r="M150" i="6"/>
  <c r="K19" i="7" s="1"/>
  <c r="K46" i="7" s="1"/>
  <c r="N148" i="8"/>
  <c r="N53" i="8" s="1"/>
  <c r="Q145" i="8"/>
  <c r="O145" i="8"/>
  <c r="P145" i="8"/>
  <c r="N149" i="8"/>
  <c r="N54" i="8" s="1"/>
  <c r="N80" i="8" s="1"/>
  <c r="L79" i="8"/>
  <c r="L96" i="8" s="1"/>
  <c r="M148" i="8"/>
  <c r="M53" i="8" s="1"/>
  <c r="M149" i="8"/>
  <c r="M54" i="8" s="1"/>
  <c r="M80" i="8" s="1"/>
  <c r="J90" i="8"/>
  <c r="J91" i="8" s="1"/>
  <c r="J92" i="8" s="1"/>
  <c r="H18" i="10" s="1"/>
  <c r="J95" i="8"/>
  <c r="J97" i="8" s="1"/>
  <c r="J98" i="8" s="1"/>
  <c r="F58" i="7"/>
  <c r="F59" i="7" s="1"/>
  <c r="E10" i="10" s="1"/>
  <c r="Y46" i="6"/>
  <c r="X59" i="6"/>
  <c r="X73" i="6" s="1"/>
  <c r="W46" i="6"/>
  <c r="V70" i="6"/>
  <c r="V73" i="6"/>
  <c r="S128" i="6"/>
  <c r="S114" i="6"/>
  <c r="S163" i="6"/>
  <c r="R32" i="7" s="1"/>
  <c r="Y48" i="6"/>
  <c r="W48" i="6"/>
  <c r="X61" i="6"/>
  <c r="X75" i="6" s="1"/>
  <c r="O166" i="6"/>
  <c r="M26" i="7"/>
  <c r="V75" i="6"/>
  <c r="S164" i="6"/>
  <c r="R33" i="7" s="1"/>
  <c r="S129" i="6"/>
  <c r="S115" i="6"/>
  <c r="V66" i="6"/>
  <c r="V62" i="6"/>
  <c r="Y39" i="6"/>
  <c r="W39" i="6"/>
  <c r="X52" i="6"/>
  <c r="X66" i="6" s="1"/>
  <c r="Y43" i="6"/>
  <c r="X56" i="6"/>
  <c r="W56" i="6" s="1"/>
  <c r="W70" i="6" s="1"/>
  <c r="W43" i="6"/>
  <c r="S62" i="6"/>
  <c r="S66" i="6"/>
  <c r="T62" i="6"/>
  <c r="T66" i="6"/>
  <c r="W45" i="6"/>
  <c r="Y45" i="6"/>
  <c r="X58" i="6"/>
  <c r="S100" i="6"/>
  <c r="S112" i="6"/>
  <c r="S126" i="6"/>
  <c r="S161" i="6"/>
  <c r="R30" i="7" s="1"/>
  <c r="V69" i="6"/>
  <c r="T124" i="6"/>
  <c r="T110" i="6"/>
  <c r="T159" i="6"/>
  <c r="S28" i="7" s="1"/>
  <c r="S122" i="6"/>
  <c r="S108" i="6"/>
  <c r="S157" i="6"/>
  <c r="R27" i="7" s="1"/>
  <c r="H51" i="7"/>
  <c r="Y42" i="6"/>
  <c r="W42" i="6"/>
  <c r="X55" i="6"/>
  <c r="X69" i="6" s="1"/>
  <c r="X96" i="6" s="1"/>
  <c r="V71" i="6"/>
  <c r="X57" i="6"/>
  <c r="W57" i="6" s="1"/>
  <c r="W71" i="6" s="1"/>
  <c r="Y44" i="6"/>
  <c r="W44" i="6"/>
  <c r="S160" i="6"/>
  <c r="R29" i="7" s="1"/>
  <c r="S111" i="6"/>
  <c r="S125" i="6"/>
  <c r="S98" i="6"/>
  <c r="N26" i="7"/>
  <c r="P166" i="6"/>
  <c r="Q103" i="6"/>
  <c r="W40" i="6"/>
  <c r="Y40" i="6"/>
  <c r="X53" i="6"/>
  <c r="X67" i="6" s="1"/>
  <c r="U55" i="6"/>
  <c r="U69" i="6" s="1"/>
  <c r="U59" i="6"/>
  <c r="U73" i="6" s="1"/>
  <c r="U100" i="6" s="1"/>
  <c r="U53" i="6"/>
  <c r="U67" i="6" s="1"/>
  <c r="U56" i="6"/>
  <c r="U70" i="6" s="1"/>
  <c r="U57" i="6"/>
  <c r="U71" i="6" s="1"/>
  <c r="U98" i="6" s="1"/>
  <c r="U61" i="6"/>
  <c r="U75" i="6" s="1"/>
  <c r="U102" i="6" s="1"/>
  <c r="U58" i="6"/>
  <c r="U72" i="6" s="1"/>
  <c r="U99" i="6" s="1"/>
  <c r="U60" i="6"/>
  <c r="U74" i="6" s="1"/>
  <c r="U52" i="6"/>
  <c r="S162" i="6"/>
  <c r="R31" i="7" s="1"/>
  <c r="S113" i="6"/>
  <c r="S127" i="6"/>
  <c r="T127" i="6"/>
  <c r="T113" i="6"/>
  <c r="T162" i="6"/>
  <c r="S31" i="7" s="1"/>
  <c r="T96" i="6"/>
  <c r="S99" i="6"/>
  <c r="T108" i="6"/>
  <c r="T122" i="6"/>
  <c r="T157" i="6"/>
  <c r="S27" i="7" s="1"/>
  <c r="S116" i="6"/>
  <c r="S130" i="6"/>
  <c r="S165" i="6"/>
  <c r="R34" i="7" s="1"/>
  <c r="S159" i="6"/>
  <c r="R28" i="7" s="1"/>
  <c r="S110" i="6"/>
  <c r="S124" i="6"/>
  <c r="T115" i="6"/>
  <c r="T129" i="6"/>
  <c r="T164" i="6"/>
  <c r="S33" i="7" s="1"/>
  <c r="R107" i="6"/>
  <c r="R117" i="6" s="1"/>
  <c r="R156" i="6"/>
  <c r="R121" i="6"/>
  <c r="R131" i="6" s="1"/>
  <c r="R76" i="6"/>
  <c r="T125" i="6"/>
  <c r="T160" i="6"/>
  <c r="S29" i="7" s="1"/>
  <c r="T111" i="6"/>
  <c r="J21" i="7"/>
  <c r="J39" i="7"/>
  <c r="T128" i="6"/>
  <c r="T114" i="6"/>
  <c r="T163" i="6"/>
  <c r="S32" i="7" s="1"/>
  <c r="V72" i="6"/>
  <c r="T99" i="6"/>
  <c r="Y47" i="6"/>
  <c r="W47" i="6"/>
  <c r="X60" i="6"/>
  <c r="W60" i="6" s="1"/>
  <c r="W74" i="6" s="1"/>
  <c r="S102" i="6"/>
  <c r="T161" i="6"/>
  <c r="S30" i="7" s="1"/>
  <c r="T112" i="6"/>
  <c r="T126" i="6"/>
  <c r="T130" i="6"/>
  <c r="T116" i="6"/>
  <c r="T165" i="6"/>
  <c r="S34" i="7" s="1"/>
  <c r="Q107" i="6"/>
  <c r="Q117" i="6" s="1"/>
  <c r="Q156" i="6"/>
  <c r="Q76" i="6"/>
  <c r="Q121" i="6"/>
  <c r="Q131" i="6" s="1"/>
  <c r="T98" i="6"/>
  <c r="V74" i="6"/>
  <c r="S94" i="6"/>
  <c r="V67" i="6"/>
  <c r="D14" i="10" l="1"/>
  <c r="R136" i="6"/>
  <c r="R137" i="6" s="1"/>
  <c r="R151" i="6" s="1"/>
  <c r="Q20" i="7" s="1"/>
  <c r="Q47" i="7" s="1"/>
  <c r="P136" i="6"/>
  <c r="P137" i="6" s="1"/>
  <c r="P151" i="6" s="1"/>
  <c r="N20" i="7" s="1"/>
  <c r="H57" i="7"/>
  <c r="H58" i="7" s="1"/>
  <c r="H59" i="7" s="1"/>
  <c r="G10" i="10" s="1"/>
  <c r="O142" i="6"/>
  <c r="M12" i="7" s="1"/>
  <c r="O146" i="6"/>
  <c r="M15" i="7" s="1"/>
  <c r="M42" i="7" s="1"/>
  <c r="N142" i="6"/>
  <c r="N145" i="6"/>
  <c r="L14" i="7" s="1"/>
  <c r="L41" i="7" s="1"/>
  <c r="O151" i="6"/>
  <c r="M20" i="7" s="1"/>
  <c r="M47" i="7" s="1"/>
  <c r="N143" i="6"/>
  <c r="L13" i="7" s="1"/>
  <c r="L40" i="7" s="1"/>
  <c r="N151" i="6"/>
  <c r="L20" i="7" s="1"/>
  <c r="L47" i="7" s="1"/>
  <c r="N148" i="6"/>
  <c r="L17" i="7" s="1"/>
  <c r="L44" i="7" s="1"/>
  <c r="O143" i="6"/>
  <c r="M13" i="7" s="1"/>
  <c r="M40" i="7" s="1"/>
  <c r="N149" i="6"/>
  <c r="L18" i="7" s="1"/>
  <c r="L45" i="7" s="1"/>
  <c r="O148" i="6"/>
  <c r="M17" i="7" s="1"/>
  <c r="M44" i="7" s="1"/>
  <c r="N146" i="6"/>
  <c r="L15" i="7" s="1"/>
  <c r="L42" i="7" s="1"/>
  <c r="O150" i="6"/>
  <c r="M19" i="7" s="1"/>
  <c r="M46" i="7" s="1"/>
  <c r="N150" i="6"/>
  <c r="L19" i="7" s="1"/>
  <c r="L46" i="7" s="1"/>
  <c r="W98" i="6"/>
  <c r="W97" i="6"/>
  <c r="G57" i="7"/>
  <c r="H50" i="7"/>
  <c r="H52" i="7" s="1"/>
  <c r="H53" i="7" s="1"/>
  <c r="G19" i="10" s="1"/>
  <c r="G20" i="10" s="1"/>
  <c r="G12" i="10" s="1"/>
  <c r="G51" i="7"/>
  <c r="G52" i="7" s="1"/>
  <c r="G53" i="7" s="1"/>
  <c r="F19" i="10" s="1"/>
  <c r="F20" i="10" s="1"/>
  <c r="F12" i="10" s="1"/>
  <c r="G56" i="7"/>
  <c r="T103" i="6"/>
  <c r="O145" i="6"/>
  <c r="M14" i="7" s="1"/>
  <c r="M41" i="7" s="1"/>
  <c r="M152" i="6"/>
  <c r="O149" i="6"/>
  <c r="M18" i="7" s="1"/>
  <c r="M45" i="7" s="1"/>
  <c r="E14" i="10"/>
  <c r="L90" i="8"/>
  <c r="L91" i="8" s="1"/>
  <c r="L92" i="8" s="1"/>
  <c r="I18" i="10" s="1"/>
  <c r="M89" i="8"/>
  <c r="N89" i="8"/>
  <c r="L95" i="8"/>
  <c r="L97" i="8" s="1"/>
  <c r="L98" i="8" s="1"/>
  <c r="P148" i="8"/>
  <c r="P53" i="8" s="1"/>
  <c r="P149" i="8"/>
  <c r="P54" i="8" s="1"/>
  <c r="P80" i="8" s="1"/>
  <c r="O149" i="8"/>
  <c r="O54" i="8" s="1"/>
  <c r="O80" i="8" s="1"/>
  <c r="O148" i="8"/>
  <c r="O53" i="8" s="1"/>
  <c r="M79" i="8"/>
  <c r="M96" i="8"/>
  <c r="R145" i="8"/>
  <c r="Q148" i="8"/>
  <c r="Q53" i="8" s="1"/>
  <c r="S145" i="8"/>
  <c r="Q149" i="8"/>
  <c r="Q54" i="8" s="1"/>
  <c r="Q80" i="8" s="1"/>
  <c r="N79" i="8"/>
  <c r="W101" i="6"/>
  <c r="X74" i="6"/>
  <c r="X164" i="6" s="1"/>
  <c r="W33" i="7" s="1"/>
  <c r="Q136" i="6"/>
  <c r="Q137" i="6" s="1"/>
  <c r="Q151" i="6" s="1"/>
  <c r="P20" i="7" s="1"/>
  <c r="P47" i="7" s="1"/>
  <c r="X157" i="6"/>
  <c r="W27" i="7" s="1"/>
  <c r="X122" i="6"/>
  <c r="X108" i="6"/>
  <c r="X94" i="6"/>
  <c r="R142" i="6"/>
  <c r="R148" i="6"/>
  <c r="Q17" i="7" s="1"/>
  <c r="Q44" i="7" s="1"/>
  <c r="R145" i="6"/>
  <c r="Q14" i="7" s="1"/>
  <c r="Q41" i="7" s="1"/>
  <c r="R150" i="6"/>
  <c r="Q19" i="7" s="1"/>
  <c r="Q46" i="7" s="1"/>
  <c r="X130" i="6"/>
  <c r="X165" i="6"/>
  <c r="W34" i="7" s="1"/>
  <c r="X116" i="6"/>
  <c r="X102" i="6"/>
  <c r="X107" i="6"/>
  <c r="X156" i="6"/>
  <c r="X121" i="6"/>
  <c r="Z45" i="6"/>
  <c r="Y58" i="6"/>
  <c r="Y72" i="6" s="1"/>
  <c r="Y99" i="6" s="1"/>
  <c r="Z43" i="6"/>
  <c r="Y56" i="6"/>
  <c r="V163" i="6"/>
  <c r="U32" i="7" s="1"/>
  <c r="V114" i="6"/>
  <c r="V128" i="6"/>
  <c r="V100" i="6"/>
  <c r="V101" i="6"/>
  <c r="V115" i="6"/>
  <c r="V129" i="6"/>
  <c r="V164" i="6"/>
  <c r="U33" i="7" s="1"/>
  <c r="P146" i="6"/>
  <c r="N15" i="7" s="1"/>
  <c r="P149" i="6"/>
  <c r="N18" i="7" s="1"/>
  <c r="P147" i="6"/>
  <c r="N16" i="7" s="1"/>
  <c r="P148" i="6"/>
  <c r="N17" i="7" s="1"/>
  <c r="U159" i="6"/>
  <c r="T28" i="7" s="1"/>
  <c r="U124" i="6"/>
  <c r="U110" i="6"/>
  <c r="S121" i="6"/>
  <c r="S131" i="6" s="1"/>
  <c r="S76" i="6"/>
  <c r="S107" i="6"/>
  <c r="S117" i="6" s="1"/>
  <c r="S156" i="6"/>
  <c r="Z48" i="6"/>
  <c r="Y61" i="6"/>
  <c r="X114" i="6"/>
  <c r="X128" i="6"/>
  <c r="X163" i="6"/>
  <c r="W32" i="7" s="1"/>
  <c r="T156" i="6"/>
  <c r="T121" i="6"/>
  <c r="T131" i="6" s="1"/>
  <c r="T107" i="6"/>
  <c r="T117" i="6" s="1"/>
  <c r="T76" i="6"/>
  <c r="Z39" i="6"/>
  <c r="Y52" i="6"/>
  <c r="Y66" i="6" s="1"/>
  <c r="V160" i="6"/>
  <c r="U29" i="7" s="1"/>
  <c r="V125" i="6"/>
  <c r="V111" i="6"/>
  <c r="V97" i="6"/>
  <c r="X70" i="6"/>
  <c r="W58" i="6"/>
  <c r="W72" i="6" s="1"/>
  <c r="Z47" i="6"/>
  <c r="Y60" i="6"/>
  <c r="Y74" i="6" s="1"/>
  <c r="Y101" i="6" s="1"/>
  <c r="W125" i="6"/>
  <c r="W160" i="6"/>
  <c r="V29" i="7" s="1"/>
  <c r="W111" i="6"/>
  <c r="X100" i="6"/>
  <c r="U160" i="6"/>
  <c r="T29" i="7" s="1"/>
  <c r="U111" i="6"/>
  <c r="U125" i="6"/>
  <c r="V127" i="6"/>
  <c r="V113" i="6"/>
  <c r="V162" i="6"/>
  <c r="U31" i="7" s="1"/>
  <c r="V99" i="6"/>
  <c r="X71" i="6"/>
  <c r="V107" i="6"/>
  <c r="V121" i="6"/>
  <c r="V156" i="6"/>
  <c r="V76" i="6"/>
  <c r="K39" i="7"/>
  <c r="L50" i="7" s="1"/>
  <c r="K21" i="7"/>
  <c r="V110" i="6"/>
  <c r="V124" i="6"/>
  <c r="V159" i="6"/>
  <c r="U28" i="7" s="1"/>
  <c r="V96" i="6"/>
  <c r="L12" i="7"/>
  <c r="U108" i="6"/>
  <c r="U122" i="6"/>
  <c r="U157" i="6"/>
  <c r="T27" i="7" s="1"/>
  <c r="Z44" i="6"/>
  <c r="Y57" i="6"/>
  <c r="W126" i="6"/>
  <c r="W161" i="6"/>
  <c r="V30" i="7" s="1"/>
  <c r="W112" i="6"/>
  <c r="J51" i="7"/>
  <c r="J52" i="7" s="1"/>
  <c r="J53" i="7" s="1"/>
  <c r="H19" i="10" s="1"/>
  <c r="J56" i="7"/>
  <c r="J57" i="7"/>
  <c r="U96" i="6"/>
  <c r="W59" i="6"/>
  <c r="W73" i="6" s="1"/>
  <c r="W100" i="6" s="1"/>
  <c r="X72" i="6"/>
  <c r="U114" i="6"/>
  <c r="U163" i="6"/>
  <c r="T32" i="7" s="1"/>
  <c r="U128" i="6"/>
  <c r="X62" i="6"/>
  <c r="W52" i="6"/>
  <c r="P26" i="7"/>
  <c r="Q166" i="6"/>
  <c r="V161" i="6"/>
  <c r="U30" i="7" s="1"/>
  <c r="V126" i="6"/>
  <c r="V112" i="6"/>
  <c r="V98" i="6"/>
  <c r="U97" i="6"/>
  <c r="O26" i="7"/>
  <c r="Z46" i="6"/>
  <c r="Y59" i="6"/>
  <c r="Y73" i="6" s="1"/>
  <c r="U126" i="6"/>
  <c r="U112" i="6"/>
  <c r="U161" i="6"/>
  <c r="T30" i="7" s="1"/>
  <c r="W53" i="6"/>
  <c r="W67" i="6" s="1"/>
  <c r="W94" i="6" s="1"/>
  <c r="V108" i="6"/>
  <c r="V122" i="6"/>
  <c r="V157" i="6"/>
  <c r="U27" i="7" s="1"/>
  <c r="V94" i="6"/>
  <c r="U66" i="6"/>
  <c r="U62" i="6"/>
  <c r="W55" i="6"/>
  <c r="W69" i="6" s="1"/>
  <c r="W96" i="6" s="1"/>
  <c r="V165" i="6"/>
  <c r="U34" i="7" s="1"/>
  <c r="V116" i="6"/>
  <c r="V130" i="6"/>
  <c r="V102" i="6"/>
  <c r="U116" i="6"/>
  <c r="U130" i="6"/>
  <c r="U165" i="6"/>
  <c r="T34" i="7" s="1"/>
  <c r="X124" i="6"/>
  <c r="X110" i="6"/>
  <c r="X159" i="6"/>
  <c r="W28" i="7" s="1"/>
  <c r="S103" i="6"/>
  <c r="W129" i="6"/>
  <c r="W115" i="6"/>
  <c r="W164" i="6"/>
  <c r="V33" i="7" s="1"/>
  <c r="U101" i="6"/>
  <c r="U164" i="6"/>
  <c r="T33" i="7" s="1"/>
  <c r="U115" i="6"/>
  <c r="U129" i="6"/>
  <c r="W61" i="6"/>
  <c r="W75" i="6" s="1"/>
  <c r="W102" i="6" s="1"/>
  <c r="U94" i="6"/>
  <c r="Z40" i="6"/>
  <c r="Y53" i="6"/>
  <c r="X115" i="6"/>
  <c r="Q26" i="7"/>
  <c r="R166" i="6"/>
  <c r="U127" i="6"/>
  <c r="U162" i="6"/>
  <c r="T31" i="7" s="1"/>
  <c r="U113" i="6"/>
  <c r="Z42" i="6"/>
  <c r="Y55" i="6"/>
  <c r="Y69" i="6" s="1"/>
  <c r="P145" i="6" l="1"/>
  <c r="N14" i="7" s="1"/>
  <c r="P143" i="6"/>
  <c r="N13" i="7" s="1"/>
  <c r="O13" i="7" s="1"/>
  <c r="O40" i="7" s="1"/>
  <c r="P150" i="6"/>
  <c r="N19" i="7" s="1"/>
  <c r="R149" i="6"/>
  <c r="Q18" i="7" s="1"/>
  <c r="Q45" i="7" s="1"/>
  <c r="R143" i="6"/>
  <c r="Q13" i="7" s="1"/>
  <c r="Q40" i="7" s="1"/>
  <c r="R147" i="6"/>
  <c r="Q16" i="7" s="1"/>
  <c r="Q43" i="7" s="1"/>
  <c r="R146" i="6"/>
  <c r="Q15" i="7" s="1"/>
  <c r="Q42" i="7" s="1"/>
  <c r="O152" i="6"/>
  <c r="P142" i="6"/>
  <c r="P152" i="6" s="1"/>
  <c r="Q147" i="6"/>
  <c r="P16" i="7" s="1"/>
  <c r="P43" i="7" s="1"/>
  <c r="N152" i="6"/>
  <c r="X101" i="6"/>
  <c r="G58" i="7"/>
  <c r="G59" i="7" s="1"/>
  <c r="F10" i="10" s="1"/>
  <c r="X129" i="6"/>
  <c r="U103" i="6"/>
  <c r="Q149" i="6"/>
  <c r="P18" i="7" s="1"/>
  <c r="P45" i="7" s="1"/>
  <c r="Q142" i="6"/>
  <c r="P12" i="7" s="1"/>
  <c r="Q148" i="6"/>
  <c r="P17" i="7" s="1"/>
  <c r="P44" i="7" s="1"/>
  <c r="Q143" i="6"/>
  <c r="P13" i="7" s="1"/>
  <c r="P40" i="7" s="1"/>
  <c r="Q150" i="6"/>
  <c r="P19" i="7" s="1"/>
  <c r="P46" i="7" s="1"/>
  <c r="Q145" i="6"/>
  <c r="P14" i="7" s="1"/>
  <c r="P41" i="7" s="1"/>
  <c r="S136" i="6"/>
  <c r="S137" i="6" s="1"/>
  <c r="S142" i="6" s="1"/>
  <c r="Q146" i="6"/>
  <c r="P15" i="7" s="1"/>
  <c r="P42" i="7" s="1"/>
  <c r="S148" i="8"/>
  <c r="S53" i="8" s="1"/>
  <c r="T145" i="8"/>
  <c r="S149" i="8"/>
  <c r="S54" i="8" s="1"/>
  <c r="S80" i="8" s="1"/>
  <c r="Q79" i="8"/>
  <c r="R149" i="8"/>
  <c r="R54" i="8" s="1"/>
  <c r="R80" i="8" s="1"/>
  <c r="R148" i="8"/>
  <c r="R53" i="8" s="1"/>
  <c r="N90" i="8"/>
  <c r="N91" i="8" s="1"/>
  <c r="N92" i="8" s="1"/>
  <c r="P89" i="8"/>
  <c r="O89" i="8"/>
  <c r="N95" i="8"/>
  <c r="M90" i="8"/>
  <c r="M91" i="8" s="1"/>
  <c r="M92" i="8" s="1"/>
  <c r="J18" i="10" s="1"/>
  <c r="M95" i="8"/>
  <c r="M97" i="8" s="1"/>
  <c r="M98" i="8" s="1"/>
  <c r="O79" i="8"/>
  <c r="O96" i="8" s="1"/>
  <c r="P79" i="8"/>
  <c r="N96" i="8"/>
  <c r="T136" i="6"/>
  <c r="T137" i="6" s="1"/>
  <c r="T142" i="6" s="1"/>
  <c r="X76" i="6"/>
  <c r="V131" i="6"/>
  <c r="V117" i="6"/>
  <c r="Y110" i="6"/>
  <c r="Y159" i="6"/>
  <c r="X28" i="7" s="1"/>
  <c r="Y124" i="6"/>
  <c r="Y96" i="6"/>
  <c r="Y163" i="6"/>
  <c r="X32" i="7" s="1"/>
  <c r="Y128" i="6"/>
  <c r="Y114" i="6"/>
  <c r="Y100" i="6"/>
  <c r="U26" i="7"/>
  <c r="V166" i="6"/>
  <c r="Y129" i="6"/>
  <c r="Y115" i="6"/>
  <c r="Y164" i="6"/>
  <c r="X33" i="7" s="1"/>
  <c r="O17" i="7"/>
  <c r="O44" i="7" s="1"/>
  <c r="N44" i="7"/>
  <c r="Z56" i="6"/>
  <c r="Z70" i="6" s="1"/>
  <c r="AA43" i="6"/>
  <c r="N40" i="7"/>
  <c r="AA47" i="6"/>
  <c r="Z60" i="6"/>
  <c r="Z74" i="6" s="1"/>
  <c r="Z101" i="6" s="1"/>
  <c r="N47" i="7"/>
  <c r="O20" i="7"/>
  <c r="O47" i="7" s="1"/>
  <c r="AA46" i="6"/>
  <c r="Z59" i="6"/>
  <c r="X113" i="6"/>
  <c r="X127" i="6"/>
  <c r="X162" i="6"/>
  <c r="W31" i="7" s="1"/>
  <c r="X99" i="6"/>
  <c r="Y113" i="6"/>
  <c r="Y162" i="6"/>
  <c r="X31" i="7" s="1"/>
  <c r="Y127" i="6"/>
  <c r="O16" i="7"/>
  <c r="O43" i="7" s="1"/>
  <c r="N43" i="7"/>
  <c r="N46" i="7"/>
  <c r="O19" i="7"/>
  <c r="O46" i="7" s="1"/>
  <c r="X112" i="6"/>
  <c r="X126" i="6"/>
  <c r="X161" i="6"/>
  <c r="W30" i="7" s="1"/>
  <c r="X98" i="6"/>
  <c r="W162" i="6"/>
  <c r="V31" i="7" s="1"/>
  <c r="W127" i="6"/>
  <c r="W113" i="6"/>
  <c r="N45" i="7"/>
  <c r="O18" i="7"/>
  <c r="O45" i="7" s="1"/>
  <c r="AA45" i="6"/>
  <c r="Z58" i="6"/>
  <c r="Z72" i="6" s="1"/>
  <c r="Z99" i="6" s="1"/>
  <c r="T166" i="6"/>
  <c r="S26" i="7"/>
  <c r="Q12" i="7"/>
  <c r="W62" i="6"/>
  <c r="W76" i="6" s="1"/>
  <c r="W66" i="6"/>
  <c r="Y70" i="6"/>
  <c r="Z61" i="6"/>
  <c r="Z75" i="6" s="1"/>
  <c r="AA48" i="6"/>
  <c r="O15" i="7"/>
  <c r="O42" i="7" s="1"/>
  <c r="N42" i="7"/>
  <c r="R26" i="7"/>
  <c r="S166" i="6"/>
  <c r="G14" i="10"/>
  <c r="J58" i="7"/>
  <c r="J59" i="7" s="1"/>
  <c r="H10" i="10" s="1"/>
  <c r="W26" i="7"/>
  <c r="Y71" i="6"/>
  <c r="H20" i="10"/>
  <c r="H12" i="10" s="1"/>
  <c r="M21" i="7"/>
  <c r="M39" i="7"/>
  <c r="N50" i="7" s="1"/>
  <c r="O14" i="7"/>
  <c r="O41" i="7" s="1"/>
  <c r="N41" i="7"/>
  <c r="X125" i="6"/>
  <c r="X160" i="6"/>
  <c r="W29" i="7" s="1"/>
  <c r="X111" i="6"/>
  <c r="X97" i="6"/>
  <c r="Y75" i="6"/>
  <c r="V103" i="6"/>
  <c r="W130" i="6"/>
  <c r="W165" i="6"/>
  <c r="V34" i="7" s="1"/>
  <c r="W116" i="6"/>
  <c r="AA42" i="6"/>
  <c r="Z55" i="6"/>
  <c r="Z69" i="6" s="1"/>
  <c r="U107" i="6"/>
  <c r="U117" i="6" s="1"/>
  <c r="U121" i="6"/>
  <c r="U131" i="6" s="1"/>
  <c r="U156" i="6"/>
  <c r="U76" i="6"/>
  <c r="L21" i="7"/>
  <c r="L39" i="7"/>
  <c r="Y67" i="6"/>
  <c r="Y62" i="6"/>
  <c r="AA44" i="6"/>
  <c r="Z57" i="6"/>
  <c r="Z71" i="6" s="1"/>
  <c r="Z52" i="6"/>
  <c r="Z66" i="6" s="1"/>
  <c r="AA39" i="6"/>
  <c r="Z73" i="6"/>
  <c r="Z53" i="6"/>
  <c r="Z67" i="6" s="1"/>
  <c r="AA40" i="6"/>
  <c r="W110" i="6"/>
  <c r="W159" i="6"/>
  <c r="V28" i="7" s="1"/>
  <c r="W124" i="6"/>
  <c r="W128" i="6"/>
  <c r="W114" i="6"/>
  <c r="W163" i="6"/>
  <c r="V32" i="7" s="1"/>
  <c r="W122" i="6"/>
  <c r="W157" i="6"/>
  <c r="V27" i="7" s="1"/>
  <c r="W108" i="6"/>
  <c r="W99" i="6"/>
  <c r="W103" i="6" s="1"/>
  <c r="Y121" i="6"/>
  <c r="Y107" i="6"/>
  <c r="Y156" i="6"/>
  <c r="N12" i="7" l="1"/>
  <c r="N21" i="7" s="1"/>
  <c r="F14" i="10"/>
  <c r="R152" i="6"/>
  <c r="S150" i="6"/>
  <c r="R19" i="7" s="1"/>
  <c r="R46" i="7" s="1"/>
  <c r="S148" i="6"/>
  <c r="R17" i="7" s="1"/>
  <c r="R44" i="7" s="1"/>
  <c r="S147" i="6"/>
  <c r="R16" i="7" s="1"/>
  <c r="R43" i="7" s="1"/>
  <c r="S151" i="6"/>
  <c r="R20" i="7" s="1"/>
  <c r="R47" i="7" s="1"/>
  <c r="S149" i="6"/>
  <c r="R18" i="7" s="1"/>
  <c r="R45" i="7" s="1"/>
  <c r="S146" i="6"/>
  <c r="R15" i="7" s="1"/>
  <c r="R42" i="7" s="1"/>
  <c r="S143" i="6"/>
  <c r="R13" i="7" s="1"/>
  <c r="R40" i="7" s="1"/>
  <c r="S145" i="6"/>
  <c r="R14" i="7" s="1"/>
  <c r="R41" i="7" s="1"/>
  <c r="Q152" i="6"/>
  <c r="X166" i="6"/>
  <c r="T150" i="6"/>
  <c r="S19" i="7" s="1"/>
  <c r="S46" i="7" s="1"/>
  <c r="T146" i="6"/>
  <c r="S15" i="7" s="1"/>
  <c r="S42" i="7" s="1"/>
  <c r="T143" i="6"/>
  <c r="S13" i="7" s="1"/>
  <c r="S40" i="7" s="1"/>
  <c r="T147" i="6"/>
  <c r="S16" i="7" s="1"/>
  <c r="S43" i="7" s="1"/>
  <c r="T151" i="6"/>
  <c r="S20" i="7" s="1"/>
  <c r="S47" i="7" s="1"/>
  <c r="T148" i="6"/>
  <c r="S17" i="7" s="1"/>
  <c r="S44" i="7" s="1"/>
  <c r="V136" i="6"/>
  <c r="V137" i="6" s="1"/>
  <c r="V150" i="6" s="1"/>
  <c r="U19" i="7" s="1"/>
  <c r="U46" i="7" s="1"/>
  <c r="T149" i="6"/>
  <c r="S18" i="7" s="1"/>
  <c r="S45" i="7" s="1"/>
  <c r="T145" i="6"/>
  <c r="S14" i="7" s="1"/>
  <c r="S41" i="7" s="1"/>
  <c r="X103" i="6"/>
  <c r="N97" i="8"/>
  <c r="N98" i="8" s="1"/>
  <c r="P90" i="8"/>
  <c r="P91" i="8" s="1"/>
  <c r="P92" i="8" s="1"/>
  <c r="P95" i="8"/>
  <c r="O90" i="8"/>
  <c r="O91" i="8" s="1"/>
  <c r="O92" i="8" s="1"/>
  <c r="K18" i="10" s="1"/>
  <c r="O95" i="8"/>
  <c r="O97" i="8" s="1"/>
  <c r="O98" i="8" s="1"/>
  <c r="R79" i="8"/>
  <c r="R96" i="8" s="1"/>
  <c r="R89" i="8"/>
  <c r="T148" i="8"/>
  <c r="T53" i="8" s="1"/>
  <c r="T149" i="8"/>
  <c r="T54" i="8" s="1"/>
  <c r="T80" i="8" s="1"/>
  <c r="P96" i="8"/>
  <c r="S79" i="8"/>
  <c r="X117" i="6"/>
  <c r="X131" i="6"/>
  <c r="U136" i="6"/>
  <c r="U137" i="6" s="1"/>
  <c r="U149" i="6" s="1"/>
  <c r="T18" i="7" s="1"/>
  <c r="T45" i="7" s="1"/>
  <c r="Z157" i="6"/>
  <c r="Y27" i="7" s="1"/>
  <c r="Z122" i="6"/>
  <c r="Z108" i="6"/>
  <c r="Z94" i="6"/>
  <c r="Z126" i="6"/>
  <c r="Z112" i="6"/>
  <c r="Z161" i="6"/>
  <c r="Y30" i="7" s="1"/>
  <c r="Z98" i="6"/>
  <c r="Z121" i="6"/>
  <c r="Z156" i="6"/>
  <c r="Z107" i="6"/>
  <c r="Z76" i="6"/>
  <c r="Z111" i="6"/>
  <c r="Z160" i="6"/>
  <c r="Y29" i="7" s="1"/>
  <c r="Z125" i="6"/>
  <c r="Z97" i="6"/>
  <c r="T26" i="7"/>
  <c r="U166" i="6"/>
  <c r="Z114" i="6"/>
  <c r="Z163" i="6"/>
  <c r="Y32" i="7" s="1"/>
  <c r="Z128" i="6"/>
  <c r="Z124" i="6"/>
  <c r="Z110" i="6"/>
  <c r="Z159" i="6"/>
  <c r="Y28" i="7" s="1"/>
  <c r="Y112" i="6"/>
  <c r="Y126" i="6"/>
  <c r="Y161" i="6"/>
  <c r="X30" i="7" s="1"/>
  <c r="Y98" i="6"/>
  <c r="Y125" i="6"/>
  <c r="Y111" i="6"/>
  <c r="Y160" i="6"/>
  <c r="X29" i="7" s="1"/>
  <c r="Y97" i="6"/>
  <c r="AB43" i="6"/>
  <c r="AA56" i="6"/>
  <c r="AB47" i="6"/>
  <c r="AA60" i="6"/>
  <c r="AA74" i="6" s="1"/>
  <c r="AA101" i="6" s="1"/>
  <c r="S12" i="7"/>
  <c r="Y76" i="6"/>
  <c r="AB39" i="6"/>
  <c r="AA52" i="6"/>
  <c r="Z130" i="6"/>
  <c r="Z165" i="6"/>
  <c r="Y34" i="7" s="1"/>
  <c r="Z116" i="6"/>
  <c r="Z100" i="6"/>
  <c r="R12" i="7"/>
  <c r="W121" i="6"/>
  <c r="W131" i="6" s="1"/>
  <c r="W156" i="6"/>
  <c r="W107" i="6"/>
  <c r="W117" i="6" s="1"/>
  <c r="AB46" i="6"/>
  <c r="AA59" i="6"/>
  <c r="Z162" i="6"/>
  <c r="Y31" i="7" s="1"/>
  <c r="Z113" i="6"/>
  <c r="Z127" i="6"/>
  <c r="Q21" i="7"/>
  <c r="Q39" i="7"/>
  <c r="R50" i="7" s="1"/>
  <c r="P39" i="7"/>
  <c r="P21" i="7"/>
  <c r="Z102" i="6"/>
  <c r="AA58" i="6"/>
  <c r="AA72" i="6" s="1"/>
  <c r="AA99" i="6" s="1"/>
  <c r="AB45" i="6"/>
  <c r="Z96" i="6"/>
  <c r="AB42" i="6"/>
  <c r="AA55" i="6"/>
  <c r="AA69" i="6" s="1"/>
  <c r="AA96" i="6" s="1"/>
  <c r="AB44" i="6"/>
  <c r="AA57" i="6"/>
  <c r="AA71" i="6" s="1"/>
  <c r="AA98" i="6" s="1"/>
  <c r="AA61" i="6"/>
  <c r="AA75" i="6" s="1"/>
  <c r="AA102" i="6" s="1"/>
  <c r="AB48" i="6"/>
  <c r="AB40" i="6"/>
  <c r="AA53" i="6"/>
  <c r="AA67" i="6" s="1"/>
  <c r="AA94" i="6"/>
  <c r="H14" i="10"/>
  <c r="L51" i="7"/>
  <c r="L52" i="7" s="1"/>
  <c r="L53" i="7" s="1"/>
  <c r="I19" i="10" s="1"/>
  <c r="L56" i="7"/>
  <c r="L57" i="7"/>
  <c r="Y116" i="6"/>
  <c r="Y130" i="6"/>
  <c r="Y165" i="6"/>
  <c r="X34" i="7" s="1"/>
  <c r="Y102" i="6"/>
  <c r="X26" i="7"/>
  <c r="Z62" i="6"/>
  <c r="Y108" i="6"/>
  <c r="Y157" i="6"/>
  <c r="X27" i="7" s="1"/>
  <c r="Y122" i="6"/>
  <c r="Y94" i="6"/>
  <c r="Z115" i="6"/>
  <c r="Z164" i="6"/>
  <c r="Y33" i="7" s="1"/>
  <c r="Z129" i="6"/>
  <c r="O12" i="7" l="1"/>
  <c r="N39" i="7"/>
  <c r="N57" i="7" s="1"/>
  <c r="T89" i="8"/>
  <c r="V142" i="6"/>
  <c r="U12" i="7" s="1"/>
  <c r="V147" i="6"/>
  <c r="U16" i="7" s="1"/>
  <c r="U43" i="7" s="1"/>
  <c r="V149" i="6"/>
  <c r="U18" i="7" s="1"/>
  <c r="U45" i="7" s="1"/>
  <c r="V145" i="6"/>
  <c r="U14" i="7" s="1"/>
  <c r="U41" i="7" s="1"/>
  <c r="V148" i="6"/>
  <c r="U17" i="7" s="1"/>
  <c r="U44" i="7" s="1"/>
  <c r="U142" i="6"/>
  <c r="T12" i="7" s="1"/>
  <c r="V143" i="6"/>
  <c r="U13" i="7" s="1"/>
  <c r="U40" i="7" s="1"/>
  <c r="U145" i="6"/>
  <c r="T14" i="7" s="1"/>
  <c r="T41" i="7" s="1"/>
  <c r="V146" i="6"/>
  <c r="U15" i="7" s="1"/>
  <c r="U42" i="7" s="1"/>
  <c r="V151" i="6"/>
  <c r="U20" i="7" s="1"/>
  <c r="U47" i="7" s="1"/>
  <c r="S152" i="6"/>
  <c r="U143" i="6"/>
  <c r="T13" i="7" s="1"/>
  <c r="T40" i="7" s="1"/>
  <c r="U146" i="6"/>
  <c r="T15" i="7" s="1"/>
  <c r="T42" i="7" s="1"/>
  <c r="X136" i="6"/>
  <c r="X137" i="6" s="1"/>
  <c r="X146" i="6" s="1"/>
  <c r="W15" i="7" s="1"/>
  <c r="W42" i="7" s="1"/>
  <c r="U151" i="6"/>
  <c r="T20" i="7" s="1"/>
  <c r="T47" i="7" s="1"/>
  <c r="W136" i="6"/>
  <c r="W137" i="6" s="1"/>
  <c r="W142" i="6" s="1"/>
  <c r="U148" i="6"/>
  <c r="T17" i="7" s="1"/>
  <c r="T44" i="7" s="1"/>
  <c r="Y117" i="6"/>
  <c r="T152" i="6"/>
  <c r="U147" i="6"/>
  <c r="T16" i="7" s="1"/>
  <c r="T43" i="7" s="1"/>
  <c r="Y131" i="6"/>
  <c r="U150" i="6"/>
  <c r="T19" i="7" s="1"/>
  <c r="T46" i="7" s="1"/>
  <c r="R90" i="8"/>
  <c r="R91" i="8" s="1"/>
  <c r="R92" i="8" s="1"/>
  <c r="L18" i="10" s="1"/>
  <c r="R95" i="8"/>
  <c r="R97" i="8" s="1"/>
  <c r="R98" i="8" s="1"/>
  <c r="T79" i="8"/>
  <c r="T96" i="8" s="1"/>
  <c r="P97" i="8"/>
  <c r="P98" i="8" s="1"/>
  <c r="Y166" i="6"/>
  <c r="AC48" i="6"/>
  <c r="AB61" i="6"/>
  <c r="AB75" i="6" s="1"/>
  <c r="AB102" i="6" s="1"/>
  <c r="AA165" i="6"/>
  <c r="Z34" i="7" s="1"/>
  <c r="AA130" i="6"/>
  <c r="AA116" i="6"/>
  <c r="AA66" i="6"/>
  <c r="AA62" i="6"/>
  <c r="AA112" i="6"/>
  <c r="AA161" i="6"/>
  <c r="Z30" i="7" s="1"/>
  <c r="AA126" i="6"/>
  <c r="AC39" i="6"/>
  <c r="AB52" i="6"/>
  <c r="Y103" i="6"/>
  <c r="Z103" i="6"/>
  <c r="I20" i="10"/>
  <c r="I12" i="10" s="1"/>
  <c r="AC42" i="6"/>
  <c r="AB55" i="6"/>
  <c r="AB69" i="6" s="1"/>
  <c r="AB96" i="6" s="1"/>
  <c r="S21" i="7"/>
  <c r="S39" i="7"/>
  <c r="T50" i="7" s="1"/>
  <c r="AA73" i="6"/>
  <c r="AB58" i="6"/>
  <c r="AB72" i="6" s="1"/>
  <c r="AB99" i="6" s="1"/>
  <c r="AC45" i="6"/>
  <c r="AC46" i="6"/>
  <c r="AB59" i="6"/>
  <c r="AB73" i="6" s="1"/>
  <c r="Z117" i="6"/>
  <c r="Y26" i="7"/>
  <c r="Z166" i="6"/>
  <c r="R21" i="7"/>
  <c r="R39" i="7"/>
  <c r="AA127" i="6"/>
  <c r="AA113" i="6"/>
  <c r="AA162" i="6"/>
  <c r="Z31" i="7" s="1"/>
  <c r="AA164" i="6"/>
  <c r="Z33" i="7" s="1"/>
  <c r="AA115" i="6"/>
  <c r="AA129" i="6"/>
  <c r="Z131" i="6"/>
  <c r="AC43" i="6"/>
  <c r="AB56" i="6"/>
  <c r="AB70" i="6" s="1"/>
  <c r="AB97" i="6" s="1"/>
  <c r="AC44" i="6"/>
  <c r="AB57" i="6"/>
  <c r="AB71" i="6" s="1"/>
  <c r="AB98" i="6" s="1"/>
  <c r="AA157" i="6"/>
  <c r="Z27" i="7" s="1"/>
  <c r="AA122" i="6"/>
  <c r="AA108" i="6"/>
  <c r="AC47" i="6"/>
  <c r="AB60" i="6"/>
  <c r="AB74" i="6" s="1"/>
  <c r="AC40" i="6"/>
  <c r="AB53" i="6"/>
  <c r="AB67" i="6" s="1"/>
  <c r="V26" i="7"/>
  <c r="W166" i="6"/>
  <c r="N51" i="7"/>
  <c r="N52" i="7" s="1"/>
  <c r="N53" i="7" s="1"/>
  <c r="J19" i="10" s="1"/>
  <c r="P51" i="7"/>
  <c r="L58" i="7"/>
  <c r="L59" i="7" s="1"/>
  <c r="I10" i="10" s="1"/>
  <c r="AA124" i="6"/>
  <c r="AA110" i="6"/>
  <c r="AA159" i="6"/>
  <c r="Z28" i="7" s="1"/>
  <c r="O21" i="7"/>
  <c r="O39" i="7"/>
  <c r="P50" i="7" s="1"/>
  <c r="AA70" i="6"/>
  <c r="N56" i="7" l="1"/>
  <c r="X147" i="6"/>
  <c r="W16" i="7" s="1"/>
  <c r="W43" i="7" s="1"/>
  <c r="V152" i="6"/>
  <c r="W146" i="6"/>
  <c r="V15" i="7" s="1"/>
  <c r="V42" i="7" s="1"/>
  <c r="W145" i="6"/>
  <c r="V14" i="7" s="1"/>
  <c r="V41" i="7" s="1"/>
  <c r="W149" i="6"/>
  <c r="V18" i="7" s="1"/>
  <c r="V45" i="7" s="1"/>
  <c r="X142" i="6"/>
  <c r="W12" i="7" s="1"/>
  <c r="W147" i="6"/>
  <c r="V16" i="7" s="1"/>
  <c r="V43" i="7" s="1"/>
  <c r="W150" i="6"/>
  <c r="V19" i="7" s="1"/>
  <c r="V46" i="7" s="1"/>
  <c r="Y136" i="6"/>
  <c r="Y137" i="6" s="1"/>
  <c r="Y148" i="6" s="1"/>
  <c r="X17" i="7" s="1"/>
  <c r="X44" i="7" s="1"/>
  <c r="W151" i="6"/>
  <c r="V20" i="7" s="1"/>
  <c r="V47" i="7" s="1"/>
  <c r="X143" i="6"/>
  <c r="W13" i="7" s="1"/>
  <c r="W40" i="7" s="1"/>
  <c r="X149" i="6"/>
  <c r="W18" i="7" s="1"/>
  <c r="W45" i="7" s="1"/>
  <c r="X151" i="6"/>
  <c r="W20" i="7" s="1"/>
  <c r="W47" i="7" s="1"/>
  <c r="X145" i="6"/>
  <c r="W14" i="7" s="1"/>
  <c r="W41" i="7" s="1"/>
  <c r="X150" i="6"/>
  <c r="W19" i="7" s="1"/>
  <c r="W46" i="7" s="1"/>
  <c r="X148" i="6"/>
  <c r="W17" i="7" s="1"/>
  <c r="W44" i="7" s="1"/>
  <c r="W148" i="6"/>
  <c r="V17" i="7" s="1"/>
  <c r="V44" i="7" s="1"/>
  <c r="W143" i="6"/>
  <c r="V13" i="7" s="1"/>
  <c r="V40" i="7" s="1"/>
  <c r="U152" i="6"/>
  <c r="N58" i="7"/>
  <c r="N59" i="7" s="1"/>
  <c r="J10" i="10" s="1"/>
  <c r="T90" i="8"/>
  <c r="T91" i="8" s="1"/>
  <c r="T92" i="8" s="1"/>
  <c r="M18" i="10" s="1"/>
  <c r="T95" i="8"/>
  <c r="T97" i="8" s="1"/>
  <c r="T98" i="8" s="1"/>
  <c r="AB128" i="6"/>
  <c r="AB114" i="6"/>
  <c r="AB163" i="6"/>
  <c r="AA32" i="7" s="1"/>
  <c r="AB100" i="6"/>
  <c r="U39" i="7"/>
  <c r="V50" i="7" s="1"/>
  <c r="U21" i="7"/>
  <c r="AC55" i="6"/>
  <c r="AC69" i="6" s="1"/>
  <c r="AD42" i="6"/>
  <c r="AC96" i="6"/>
  <c r="AD47" i="6"/>
  <c r="AC60" i="6"/>
  <c r="AC74" i="6" s="1"/>
  <c r="AC101" i="6" s="1"/>
  <c r="AB62" i="6"/>
  <c r="AB66" i="6"/>
  <c r="Y142" i="6"/>
  <c r="Y146" i="6"/>
  <c r="X15" i="7" s="1"/>
  <c r="X42" i="7" s="1"/>
  <c r="AB110" i="6"/>
  <c r="AB124" i="6"/>
  <c r="AB159" i="6"/>
  <c r="AA28" i="7" s="1"/>
  <c r="AC59" i="6"/>
  <c r="AD46" i="6"/>
  <c r="V12" i="7"/>
  <c r="AA156" i="6"/>
  <c r="AA107" i="6"/>
  <c r="AA121" i="6"/>
  <c r="AA76" i="6"/>
  <c r="P52" i="7"/>
  <c r="P53" i="7" s="1"/>
  <c r="K19" i="10" s="1"/>
  <c r="AB157" i="6"/>
  <c r="AA27" i="7" s="1"/>
  <c r="AB108" i="6"/>
  <c r="AB122" i="6"/>
  <c r="AA160" i="6"/>
  <c r="Z29" i="7" s="1"/>
  <c r="AA111" i="6"/>
  <c r="AA125" i="6"/>
  <c r="AA97" i="6"/>
  <c r="AC56" i="6"/>
  <c r="AD43" i="6"/>
  <c r="AC53" i="6"/>
  <c r="AC67" i="6" s="1"/>
  <c r="AC94" i="6" s="1"/>
  <c r="AD40" i="6"/>
  <c r="AC58" i="6"/>
  <c r="AC72" i="6" s="1"/>
  <c r="AC99" i="6" s="1"/>
  <c r="AD45" i="6"/>
  <c r="J20" i="10"/>
  <c r="J12" i="10" s="1"/>
  <c r="AB94" i="6"/>
  <c r="AB113" i="6"/>
  <c r="AB162" i="6"/>
  <c r="AA31" i="7" s="1"/>
  <c r="AB127" i="6"/>
  <c r="AD39" i="6"/>
  <c r="AC52" i="6"/>
  <c r="AB125" i="6"/>
  <c r="AB111" i="6"/>
  <c r="AB160" i="6"/>
  <c r="AA29" i="7" s="1"/>
  <c r="Z136" i="6"/>
  <c r="Z137" i="6" s="1"/>
  <c r="AA163" i="6"/>
  <c r="Z32" i="7" s="1"/>
  <c r="AA128" i="6"/>
  <c r="AA114" i="6"/>
  <c r="AA100" i="6"/>
  <c r="P56" i="7"/>
  <c r="W39" i="7"/>
  <c r="AB130" i="6"/>
  <c r="AB116" i="6"/>
  <c r="AB165" i="6"/>
  <c r="AA34" i="7" s="1"/>
  <c r="AB164" i="6"/>
  <c r="AA33" i="7" s="1"/>
  <c r="AB115" i="6"/>
  <c r="AB129" i="6"/>
  <c r="R51" i="7"/>
  <c r="R52" i="7" s="1"/>
  <c r="R53" i="7" s="1"/>
  <c r="L19" i="10" s="1"/>
  <c r="R56" i="7"/>
  <c r="R57" i="7"/>
  <c r="I14" i="10"/>
  <c r="T21" i="7"/>
  <c r="T39" i="7"/>
  <c r="AB161" i="6"/>
  <c r="AA30" i="7" s="1"/>
  <c r="AB126" i="6"/>
  <c r="AB112" i="6"/>
  <c r="AC57" i="6"/>
  <c r="AC71" i="6" s="1"/>
  <c r="AC98" i="6" s="1"/>
  <c r="AD44" i="6"/>
  <c r="P57" i="7"/>
  <c r="AB101" i="6"/>
  <c r="AC61" i="6"/>
  <c r="AC75" i="6" s="1"/>
  <c r="AC102" i="6" s="1"/>
  <c r="AD48" i="6"/>
  <c r="W152" i="6" l="1"/>
  <c r="Y147" i="6"/>
  <c r="X16" i="7" s="1"/>
  <c r="X43" i="7" s="1"/>
  <c r="Y145" i="6"/>
  <c r="X14" i="7" s="1"/>
  <c r="X41" i="7" s="1"/>
  <c r="Y150" i="6"/>
  <c r="X19" i="7" s="1"/>
  <c r="X46" i="7" s="1"/>
  <c r="Y151" i="6"/>
  <c r="X20" i="7" s="1"/>
  <c r="X47" i="7" s="1"/>
  <c r="W21" i="7"/>
  <c r="Y143" i="6"/>
  <c r="X13" i="7" s="1"/>
  <c r="X40" i="7" s="1"/>
  <c r="X50" i="7"/>
  <c r="Y149" i="6"/>
  <c r="X18" i="7" s="1"/>
  <c r="X45" i="7" s="1"/>
  <c r="X152" i="6"/>
  <c r="AA103" i="6"/>
  <c r="AA117" i="6"/>
  <c r="J14" i="10"/>
  <c r="R58" i="7"/>
  <c r="R59" i="7" s="1"/>
  <c r="L10" i="10" s="1"/>
  <c r="AD52" i="6"/>
  <c r="AF39" i="6"/>
  <c r="AE39" i="6"/>
  <c r="AE52" i="6" s="1"/>
  <c r="Z26" i="7"/>
  <c r="AA166" i="6"/>
  <c r="AD60" i="6"/>
  <c r="AF47" i="6"/>
  <c r="AE47" i="6"/>
  <c r="AE44" i="6"/>
  <c r="AD57" i="6"/>
  <c r="AF44" i="6"/>
  <c r="AE46" i="6"/>
  <c r="AF46" i="6"/>
  <c r="AD59" i="6"/>
  <c r="AD73" i="6" s="1"/>
  <c r="AE42" i="6"/>
  <c r="AF42" i="6"/>
  <c r="AD55" i="6"/>
  <c r="AD69" i="6" s="1"/>
  <c r="AD96" i="6" s="1"/>
  <c r="AC124" i="6"/>
  <c r="AC110" i="6"/>
  <c r="AC159" i="6"/>
  <c r="AB28" i="7" s="1"/>
  <c r="AF43" i="6"/>
  <c r="AD56" i="6"/>
  <c r="AD70" i="6" s="1"/>
  <c r="AE43" i="6"/>
  <c r="AC73" i="6"/>
  <c r="X12" i="7"/>
  <c r="AC70" i="6"/>
  <c r="AC62" i="6"/>
  <c r="AC66" i="6"/>
  <c r="V21" i="7"/>
  <c r="V39" i="7"/>
  <c r="AC115" i="6"/>
  <c r="AC129" i="6"/>
  <c r="AC164" i="6"/>
  <c r="AB33" i="7" s="1"/>
  <c r="AC162" i="6"/>
  <c r="AB31" i="7" s="1"/>
  <c r="AC127" i="6"/>
  <c r="AC113" i="6"/>
  <c r="K20" i="10"/>
  <c r="K12" i="10" s="1"/>
  <c r="AB121" i="6"/>
  <c r="AB131" i="6" s="1"/>
  <c r="AB156" i="6"/>
  <c r="AB107" i="6"/>
  <c r="AB117" i="6" s="1"/>
  <c r="AB76" i="6"/>
  <c r="AC112" i="6"/>
  <c r="AC161" i="6"/>
  <c r="AB30" i="7" s="1"/>
  <c r="AC126" i="6"/>
  <c r="AF45" i="6"/>
  <c r="AE45" i="6"/>
  <c r="AD58" i="6"/>
  <c r="AD72" i="6" s="1"/>
  <c r="AD99" i="6" s="1"/>
  <c r="AF48" i="6"/>
  <c r="AD61" i="6"/>
  <c r="AD75" i="6" s="1"/>
  <c r="AE48" i="6"/>
  <c r="Z149" i="6"/>
  <c r="Y18" i="7" s="1"/>
  <c r="Y45" i="7" s="1"/>
  <c r="Z146" i="6"/>
  <c r="Y15" i="7" s="1"/>
  <c r="Y42" i="7" s="1"/>
  <c r="Z145" i="6"/>
  <c r="Y14" i="7" s="1"/>
  <c r="Y41" i="7" s="1"/>
  <c r="Z148" i="6"/>
  <c r="Y17" i="7" s="1"/>
  <c r="Y44" i="7" s="1"/>
  <c r="Z147" i="6"/>
  <c r="Y16" i="7" s="1"/>
  <c r="Y43" i="7" s="1"/>
  <c r="Z143" i="6"/>
  <c r="Y13" i="7" s="1"/>
  <c r="Y40" i="7" s="1"/>
  <c r="Z150" i="6"/>
  <c r="Y19" i="7" s="1"/>
  <c r="Y46" i="7" s="1"/>
  <c r="Z151" i="6"/>
  <c r="Y20" i="7" s="1"/>
  <c r="Y47" i="7" s="1"/>
  <c r="Z142" i="6"/>
  <c r="P58" i="7"/>
  <c r="P59" i="7" s="1"/>
  <c r="K10" i="10" s="1"/>
  <c r="T51" i="7"/>
  <c r="T52" i="7" s="1"/>
  <c r="T53" i="7" s="1"/>
  <c r="M19" i="10" s="1"/>
  <c r="T56" i="7"/>
  <c r="T57" i="7"/>
  <c r="AC165" i="6"/>
  <c r="AB34" i="7" s="1"/>
  <c r="AC130" i="6"/>
  <c r="AC116" i="6"/>
  <c r="AD53" i="6"/>
  <c r="AD67" i="6" s="1"/>
  <c r="AD94" i="6" s="1"/>
  <c r="AF40" i="6"/>
  <c r="AE40" i="6"/>
  <c r="AA131" i="6"/>
  <c r="AB103" i="6"/>
  <c r="L20" i="10"/>
  <c r="L12" i="10" s="1"/>
  <c r="AC122" i="6"/>
  <c r="AC157" i="6"/>
  <c r="AB27" i="7" s="1"/>
  <c r="AC108" i="6"/>
  <c r="L14" i="10" l="1"/>
  <c r="Y152" i="6"/>
  <c r="AA136" i="6"/>
  <c r="AA137" i="6" s="1"/>
  <c r="AA147" i="6" s="1"/>
  <c r="Z16" i="7" s="1"/>
  <c r="Z43" i="7" s="1"/>
  <c r="T58" i="7"/>
  <c r="T59" i="7" s="1"/>
  <c r="M10" i="10" s="1"/>
  <c r="K14" i="10"/>
  <c r="AD128" i="6"/>
  <c r="AD163" i="6"/>
  <c r="AC32" i="7" s="1"/>
  <c r="AD114" i="6"/>
  <c r="AD100" i="6"/>
  <c r="AA143" i="6"/>
  <c r="Z13" i="7" s="1"/>
  <c r="Z40" i="7" s="1"/>
  <c r="AD111" i="6"/>
  <c r="AD125" i="6"/>
  <c r="AD160" i="6"/>
  <c r="AC29" i="7" s="1"/>
  <c r="AD97" i="6"/>
  <c r="AE60" i="6"/>
  <c r="AE74" i="6" s="1"/>
  <c r="AG47" i="6"/>
  <c r="AF60" i="6"/>
  <c r="AD71" i="6"/>
  <c r="AE53" i="6"/>
  <c r="AE67" i="6" s="1"/>
  <c r="AE94" i="6" s="1"/>
  <c r="AG42" i="6"/>
  <c r="AF55" i="6"/>
  <c r="AD74" i="6"/>
  <c r="AD116" i="6"/>
  <c r="AD130" i="6"/>
  <c r="AD165" i="6"/>
  <c r="AC34" i="7" s="1"/>
  <c r="AE59" i="6"/>
  <c r="AE73" i="6" s="1"/>
  <c r="AE100" i="6" s="1"/>
  <c r="AE58" i="6"/>
  <c r="AE72" i="6" s="1"/>
  <c r="AE99" i="6" s="1"/>
  <c r="AG44" i="6"/>
  <c r="AF57" i="6"/>
  <c r="Z152" i="6"/>
  <c r="Y12" i="7"/>
  <c r="AA26" i="7"/>
  <c r="AB166" i="6"/>
  <c r="AE55" i="6"/>
  <c r="AE69" i="6" s="1"/>
  <c r="AE96" i="6" s="1"/>
  <c r="AF59" i="6"/>
  <c r="AG46" i="6"/>
  <c r="V51" i="7"/>
  <c r="V52" i="7" s="1"/>
  <c r="V53" i="7" s="1"/>
  <c r="N19" i="10" s="1"/>
  <c r="V56" i="7"/>
  <c r="V57" i="7"/>
  <c r="AD124" i="6"/>
  <c r="AD159" i="6"/>
  <c r="AC28" i="7" s="1"/>
  <c r="AD110" i="6"/>
  <c r="AG40" i="6"/>
  <c r="AF53" i="6"/>
  <c r="AD108" i="6"/>
  <c r="AD157" i="6"/>
  <c r="AC27" i="7" s="1"/>
  <c r="AD122" i="6"/>
  <c r="AF61" i="6"/>
  <c r="AG48" i="6"/>
  <c r="AD113" i="6"/>
  <c r="AD127" i="6"/>
  <c r="AD162" i="6"/>
  <c r="AC31" i="7" s="1"/>
  <c r="AE66" i="6"/>
  <c r="AG43" i="6"/>
  <c r="AF56" i="6"/>
  <c r="AG45" i="6"/>
  <c r="AF58" i="6"/>
  <c r="AF72" i="6" s="1"/>
  <c r="AF99" i="6" s="1"/>
  <c r="AB136" i="6"/>
  <c r="AB137" i="6" s="1"/>
  <c r="AC76" i="6"/>
  <c r="AC156" i="6"/>
  <c r="AC107" i="6"/>
  <c r="AC121" i="6"/>
  <c r="AD102" i="6"/>
  <c r="X21" i="7"/>
  <c r="X39" i="7"/>
  <c r="AG39" i="6"/>
  <c r="AF52" i="6"/>
  <c r="M20" i="10"/>
  <c r="M12" i="10" s="1"/>
  <c r="AE56" i="6"/>
  <c r="AE70" i="6" s="1"/>
  <c r="AE97" i="6" s="1"/>
  <c r="AE57" i="6"/>
  <c r="AE71" i="6" s="1"/>
  <c r="AC111" i="6"/>
  <c r="AC125" i="6"/>
  <c r="AC160" i="6"/>
  <c r="AB29" i="7" s="1"/>
  <c r="AC97" i="6"/>
  <c r="AE61" i="6"/>
  <c r="AE75" i="6" s="1"/>
  <c r="AE102" i="6" s="1"/>
  <c r="AC114" i="6"/>
  <c r="AC163" i="6"/>
  <c r="AB32" i="7" s="1"/>
  <c r="AC128" i="6"/>
  <c r="AC100" i="6"/>
  <c r="AD62" i="6"/>
  <c r="AD66" i="6"/>
  <c r="AA149" i="6" l="1"/>
  <c r="Z18" i="7" s="1"/>
  <c r="Z45" i="7" s="1"/>
  <c r="AA145" i="6"/>
  <c r="Z14" i="7" s="1"/>
  <c r="Z41" i="7" s="1"/>
  <c r="AA151" i="6"/>
  <c r="Z20" i="7" s="1"/>
  <c r="Z47" i="7" s="1"/>
  <c r="AA150" i="6"/>
  <c r="Z19" i="7" s="1"/>
  <c r="AA146" i="6"/>
  <c r="Z15" i="7" s="1"/>
  <c r="Z42" i="7" s="1"/>
  <c r="AA142" i="6"/>
  <c r="Z12" i="7" s="1"/>
  <c r="AA148" i="6"/>
  <c r="Z17" i="7" s="1"/>
  <c r="Z44" i="7" s="1"/>
  <c r="AE112" i="6"/>
  <c r="AE126" i="6"/>
  <c r="AE161" i="6"/>
  <c r="AD30" i="7" s="1"/>
  <c r="AE98" i="6"/>
  <c r="AB149" i="6"/>
  <c r="AA18" i="7" s="1"/>
  <c r="AA45" i="7" s="1"/>
  <c r="AB143" i="6"/>
  <c r="AA13" i="7" s="1"/>
  <c r="AA40" i="7" s="1"/>
  <c r="AB148" i="6"/>
  <c r="AA17" i="7" s="1"/>
  <c r="AA44" i="7" s="1"/>
  <c r="AB146" i="6"/>
  <c r="AA15" i="7" s="1"/>
  <c r="AA42" i="7" s="1"/>
  <c r="AB151" i="6"/>
  <c r="AA20" i="7" s="1"/>
  <c r="AA47" i="7" s="1"/>
  <c r="AB142" i="6"/>
  <c r="AB150" i="6"/>
  <c r="AA19" i="7" s="1"/>
  <c r="AB145" i="6"/>
  <c r="AA14" i="7" s="1"/>
  <c r="AA41" i="7" s="1"/>
  <c r="AB147" i="6"/>
  <c r="AA16" i="7" s="1"/>
  <c r="AA43" i="7" s="1"/>
  <c r="AE124" i="6"/>
  <c r="AE110" i="6"/>
  <c r="AE159" i="6"/>
  <c r="AD28" i="7" s="1"/>
  <c r="AE129" i="6"/>
  <c r="AE115" i="6"/>
  <c r="AE164" i="6"/>
  <c r="AD33" i="7" s="1"/>
  <c r="AF127" i="6"/>
  <c r="AF162" i="6"/>
  <c r="AE31" i="7" s="1"/>
  <c r="AF113" i="6"/>
  <c r="AE160" i="6"/>
  <c r="AD29" i="7" s="1"/>
  <c r="AE125" i="6"/>
  <c r="AE111" i="6"/>
  <c r="AG56" i="6"/>
  <c r="AH43" i="6"/>
  <c r="AH44" i="6"/>
  <c r="AG57" i="6"/>
  <c r="AD156" i="6"/>
  <c r="AD107" i="6"/>
  <c r="AD121" i="6"/>
  <c r="AD76" i="6"/>
  <c r="AE127" i="6"/>
  <c r="AE113" i="6"/>
  <c r="AE162" i="6"/>
  <c r="AD31" i="7" s="1"/>
  <c r="AF74" i="6"/>
  <c r="AF70" i="6"/>
  <c r="AF62" i="6"/>
  <c r="AF67" i="6"/>
  <c r="V58" i="7"/>
  <c r="V59" i="7" s="1"/>
  <c r="N10" i="10" s="1"/>
  <c r="AH47" i="6"/>
  <c r="AG60" i="6"/>
  <c r="AG74" i="6" s="1"/>
  <c r="AH45" i="6"/>
  <c r="AG58" i="6"/>
  <c r="AE108" i="6"/>
  <c r="AE122" i="6"/>
  <c r="AE157" i="6"/>
  <c r="AD27" i="7" s="1"/>
  <c r="AE156" i="6"/>
  <c r="AE121" i="6"/>
  <c r="AE107" i="6"/>
  <c r="AE76" i="6"/>
  <c r="N20" i="10"/>
  <c r="N12" i="10" s="1"/>
  <c r="AE128" i="6"/>
  <c r="AE114" i="6"/>
  <c r="AE163" i="6"/>
  <c r="AD32" i="7" s="1"/>
  <c r="M14" i="10"/>
  <c r="AD112" i="6"/>
  <c r="AD161" i="6"/>
  <c r="AC30" i="7" s="1"/>
  <c r="AD126" i="6"/>
  <c r="AD98" i="6"/>
  <c r="AE130" i="6"/>
  <c r="AE165" i="6"/>
  <c r="AD34" i="7" s="1"/>
  <c r="AE116" i="6"/>
  <c r="AC117" i="6"/>
  <c r="AH48" i="6"/>
  <c r="AG61" i="6"/>
  <c r="AG75" i="6" s="1"/>
  <c r="AE101" i="6"/>
  <c r="AH39" i="6"/>
  <c r="AG52" i="6"/>
  <c r="AG66" i="6" s="1"/>
  <c r="Y50" i="7"/>
  <c r="X51" i="7"/>
  <c r="X52" i="7" s="1"/>
  <c r="X53" i="7" s="1"/>
  <c r="O19" i="10" s="1"/>
  <c r="X56" i="7"/>
  <c r="X57" i="7"/>
  <c r="AC131" i="6"/>
  <c r="AC103" i="6"/>
  <c r="AC166" i="6"/>
  <c r="AB26" i="7"/>
  <c r="AF75" i="6"/>
  <c r="AG59" i="6"/>
  <c r="AH46" i="6"/>
  <c r="AD164" i="6"/>
  <c r="AC33" i="7" s="1"/>
  <c r="AD115" i="6"/>
  <c r="AD129" i="6"/>
  <c r="AD101" i="6"/>
  <c r="AF69" i="6"/>
  <c r="Y21" i="7"/>
  <c r="Y39" i="7"/>
  <c r="AG55" i="6"/>
  <c r="AG69" i="6" s="1"/>
  <c r="AH42" i="6"/>
  <c r="AH40" i="6"/>
  <c r="AG53" i="6"/>
  <c r="AG67" i="6" s="1"/>
  <c r="AF66" i="6"/>
  <c r="AF71" i="6"/>
  <c r="AE62" i="6"/>
  <c r="AF73" i="6"/>
  <c r="AE103" i="6" l="1"/>
  <c r="AA152" i="6"/>
  <c r="AD103" i="6"/>
  <c r="AD117" i="6"/>
  <c r="AE117" i="6"/>
  <c r="AG130" i="6"/>
  <c r="AG116" i="6"/>
  <c r="AG165" i="6"/>
  <c r="AF34" i="7" s="1"/>
  <c r="AG102" i="6"/>
  <c r="AG110" i="6"/>
  <c r="AG124" i="6"/>
  <c r="AG159" i="6"/>
  <c r="AF28" i="7" s="1"/>
  <c r="AG96" i="6"/>
  <c r="AG157" i="6"/>
  <c r="AF27" i="7" s="1"/>
  <c r="AG108" i="6"/>
  <c r="AG122" i="6"/>
  <c r="AG94" i="6"/>
  <c r="AH59" i="6"/>
  <c r="AH73" i="6" s="1"/>
  <c r="AH100" i="6" s="1"/>
  <c r="AI46" i="6"/>
  <c r="AI48" i="6"/>
  <c r="AH61" i="6"/>
  <c r="AH75" i="6" s="1"/>
  <c r="N14" i="10"/>
  <c r="AF122" i="6"/>
  <c r="AF157" i="6"/>
  <c r="AE27" i="7" s="1"/>
  <c r="AF108" i="6"/>
  <c r="AF94" i="6"/>
  <c r="AI44" i="6"/>
  <c r="AH57" i="6"/>
  <c r="AH71" i="6" s="1"/>
  <c r="AH98" i="6" s="1"/>
  <c r="AF160" i="6"/>
  <c r="AE29" i="7" s="1"/>
  <c r="AF111" i="6"/>
  <c r="AF125" i="6"/>
  <c r="AF97" i="6"/>
  <c r="AF130" i="6"/>
  <c r="AF116" i="6"/>
  <c r="AF165" i="6"/>
  <c r="AE34" i="7" s="1"/>
  <c r="AF102" i="6"/>
  <c r="AC136" i="6"/>
  <c r="AC137" i="6" s="1"/>
  <c r="AG72" i="6"/>
  <c r="AB152" i="6"/>
  <c r="AA12" i="7"/>
  <c r="AH58" i="6"/>
  <c r="AI45" i="6"/>
  <c r="AI40" i="6"/>
  <c r="AH53" i="6"/>
  <c r="AH67" i="6" s="1"/>
  <c r="AH94" i="6" s="1"/>
  <c r="AI42" i="6"/>
  <c r="AH55" i="6"/>
  <c r="O20" i="10"/>
  <c r="O12" i="10" s="1"/>
  <c r="AG62" i="6"/>
  <c r="AD131" i="6"/>
  <c r="AG107" i="6"/>
  <c r="AG121" i="6"/>
  <c r="AG156" i="6"/>
  <c r="AI43" i="6"/>
  <c r="AH56" i="6"/>
  <c r="AH70" i="6" s="1"/>
  <c r="AG101" i="6"/>
  <c r="AG115" i="6"/>
  <c r="AG164" i="6"/>
  <c r="AF33" i="7" s="1"/>
  <c r="AG129" i="6"/>
  <c r="AI39" i="6"/>
  <c r="AH52" i="6"/>
  <c r="AH66" i="6" s="1"/>
  <c r="Z39" i="7"/>
  <c r="Z21" i="7"/>
  <c r="Y51" i="7"/>
  <c r="Y52" i="7" s="1"/>
  <c r="Y53" i="7" s="1"/>
  <c r="P19" i="10" s="1"/>
  <c r="Z50" i="7"/>
  <c r="Y56" i="7"/>
  <c r="Y57" i="7"/>
  <c r="AF129" i="6"/>
  <c r="AF164" i="6"/>
  <c r="AE33" i="7" s="1"/>
  <c r="AF115" i="6"/>
  <c r="AF101" i="6"/>
  <c r="AF110" i="6"/>
  <c r="AF159" i="6"/>
  <c r="AE28" i="7" s="1"/>
  <c r="AF124" i="6"/>
  <c r="AF96" i="6"/>
  <c r="AC26" i="7"/>
  <c r="AD166" i="6"/>
  <c r="AD26" i="7"/>
  <c r="AE166" i="6"/>
  <c r="AG70" i="6"/>
  <c r="X58" i="7"/>
  <c r="X59" i="7" s="1"/>
  <c r="O10" i="10" s="1"/>
  <c r="AF163" i="6"/>
  <c r="AE32" i="7" s="1"/>
  <c r="AF114" i="6"/>
  <c r="AF128" i="6"/>
  <c r="AF100" i="6"/>
  <c r="AG73" i="6"/>
  <c r="AG71" i="6"/>
  <c r="AF126" i="6"/>
  <c r="AF112" i="6"/>
  <c r="AF161" i="6"/>
  <c r="AE30" i="7" s="1"/>
  <c r="AF98" i="6"/>
  <c r="AF156" i="6"/>
  <c r="AF107" i="6"/>
  <c r="AF121" i="6"/>
  <c r="AF76" i="6"/>
  <c r="AH60" i="6"/>
  <c r="AH74" i="6" s="1"/>
  <c r="AI47" i="6"/>
  <c r="AE131" i="6"/>
  <c r="AE136" i="6" l="1"/>
  <c r="AE137" i="6" s="1"/>
  <c r="AD136" i="6"/>
  <c r="AD137" i="6" s="1"/>
  <c r="AD145" i="6" s="1"/>
  <c r="AC14" i="7" s="1"/>
  <c r="AC41" i="7" s="1"/>
  <c r="Y58" i="7"/>
  <c r="Y59" i="7" s="1"/>
  <c r="P10" i="10" s="1"/>
  <c r="AF117" i="6"/>
  <c r="O14" i="10"/>
  <c r="AH160" i="6"/>
  <c r="AG29" i="7" s="1"/>
  <c r="AH111" i="6"/>
  <c r="AH125" i="6"/>
  <c r="AH97" i="6"/>
  <c r="AH164" i="6"/>
  <c r="AG33" i="7" s="1"/>
  <c r="AH129" i="6"/>
  <c r="AH115" i="6"/>
  <c r="AH101" i="6"/>
  <c r="P20" i="10"/>
  <c r="P12" i="10" s="1"/>
  <c r="AG160" i="6"/>
  <c r="AF29" i="7" s="1"/>
  <c r="AG125" i="6"/>
  <c r="AG111" i="6"/>
  <c r="AG97" i="6"/>
  <c r="AI58" i="6"/>
  <c r="AI72" i="6" s="1"/>
  <c r="AJ45" i="6"/>
  <c r="AE26" i="7"/>
  <c r="AF166" i="6"/>
  <c r="AH130" i="6"/>
  <c r="AH165" i="6"/>
  <c r="AG34" i="7" s="1"/>
  <c r="AH116" i="6"/>
  <c r="AH128" i="6"/>
  <c r="AH114" i="6"/>
  <c r="AH163" i="6"/>
  <c r="AG32" i="7" s="1"/>
  <c r="AE150" i="6"/>
  <c r="AD19" i="7" s="1"/>
  <c r="AE148" i="6"/>
  <c r="AD17" i="7" s="1"/>
  <c r="AD44" i="7" s="1"/>
  <c r="AE146" i="6"/>
  <c r="AD15" i="7" s="1"/>
  <c r="AD42" i="7" s="1"/>
  <c r="AE145" i="6"/>
  <c r="AD14" i="7" s="1"/>
  <c r="AD41" i="7" s="1"/>
  <c r="AE151" i="6"/>
  <c r="AD20" i="7" s="1"/>
  <c r="AD47" i="7" s="1"/>
  <c r="AE142" i="6"/>
  <c r="AE143" i="6"/>
  <c r="AD13" i="7" s="1"/>
  <c r="AD40" i="7" s="1"/>
  <c r="AE147" i="6"/>
  <c r="AD16" i="7" s="1"/>
  <c r="AD43" i="7" s="1"/>
  <c r="AE149" i="6"/>
  <c r="AD18" i="7" s="1"/>
  <c r="AD45" i="7" s="1"/>
  <c r="AF26" i="7"/>
  <c r="AD142" i="6"/>
  <c r="AD148" i="6"/>
  <c r="AC17" i="7" s="1"/>
  <c r="AC44" i="7" s="1"/>
  <c r="AI57" i="6"/>
  <c r="AI71" i="6" s="1"/>
  <c r="AJ44" i="6"/>
  <c r="AG161" i="6"/>
  <c r="AF30" i="7" s="1"/>
  <c r="AG112" i="6"/>
  <c r="AG126" i="6"/>
  <c r="AG98" i="6"/>
  <c r="AH112" i="6"/>
  <c r="AH126" i="6"/>
  <c r="AH161" i="6"/>
  <c r="AG30" i="7" s="1"/>
  <c r="AJ39" i="6"/>
  <c r="AI52" i="6"/>
  <c r="AH69" i="6"/>
  <c r="AI56" i="6"/>
  <c r="AI70" i="6" s="1"/>
  <c r="AJ43" i="6"/>
  <c r="AG76" i="6"/>
  <c r="AA21" i="7"/>
  <c r="AA39" i="7"/>
  <c r="AH72" i="6"/>
  <c r="AI55" i="6"/>
  <c r="AI69" i="6" s="1"/>
  <c r="AJ42" i="6"/>
  <c r="AF131" i="6"/>
  <c r="AI59" i="6"/>
  <c r="AI73" i="6" s="1"/>
  <c r="AJ46" i="6"/>
  <c r="AH107" i="6"/>
  <c r="AH156" i="6"/>
  <c r="AH121" i="6"/>
  <c r="AH62" i="6"/>
  <c r="AH122" i="6"/>
  <c r="AH157" i="6"/>
  <c r="AG27" i="7" s="1"/>
  <c r="AH108" i="6"/>
  <c r="AH102" i="6"/>
  <c r="AG127" i="6"/>
  <c r="AG113" i="6"/>
  <c r="AG162" i="6"/>
  <c r="AF31" i="7" s="1"/>
  <c r="AG99" i="6"/>
  <c r="AC151" i="6"/>
  <c r="AB20" i="7" s="1"/>
  <c r="AB47" i="7" s="1"/>
  <c r="AC142" i="6"/>
  <c r="AC143" i="6"/>
  <c r="AB13" i="7" s="1"/>
  <c r="AB40" i="7" s="1"/>
  <c r="AC149" i="6"/>
  <c r="AB18" i="7" s="1"/>
  <c r="AB45" i="7" s="1"/>
  <c r="AC150" i="6"/>
  <c r="AB19" i="7" s="1"/>
  <c r="AC148" i="6"/>
  <c r="AB17" i="7" s="1"/>
  <c r="AB44" i="7" s="1"/>
  <c r="AC145" i="6"/>
  <c r="AB14" i="7" s="1"/>
  <c r="AB41" i="7" s="1"/>
  <c r="AC146" i="6"/>
  <c r="AB15" i="7" s="1"/>
  <c r="AB42" i="7" s="1"/>
  <c r="AC147" i="6"/>
  <c r="AB16" i="7" s="1"/>
  <c r="AB43" i="7" s="1"/>
  <c r="AG128" i="6"/>
  <c r="AG163" i="6"/>
  <c r="AF32" i="7" s="1"/>
  <c r="AG114" i="6"/>
  <c r="AG100" i="6"/>
  <c r="AA50" i="7"/>
  <c r="Z51" i="7"/>
  <c r="Z52" i="7" s="1"/>
  <c r="Z53" i="7" s="1"/>
  <c r="Q19" i="10" s="1"/>
  <c r="Z56" i="7"/>
  <c r="Z57" i="7"/>
  <c r="AF103" i="6"/>
  <c r="AI60" i="6"/>
  <c r="AI74" i="6" s="1"/>
  <c r="AI101" i="6" s="1"/>
  <c r="AJ47" i="6"/>
  <c r="AI53" i="6"/>
  <c r="AJ40" i="6"/>
  <c r="AJ48" i="6"/>
  <c r="AI61" i="6"/>
  <c r="AI75" i="6" s="1"/>
  <c r="AD146" i="6" l="1"/>
  <c r="AC15" i="7" s="1"/>
  <c r="AC42" i="7" s="1"/>
  <c r="AD147" i="6"/>
  <c r="AC16" i="7" s="1"/>
  <c r="AC43" i="7" s="1"/>
  <c r="AD149" i="6"/>
  <c r="AC18" i="7" s="1"/>
  <c r="AC45" i="7" s="1"/>
  <c r="AD143" i="6"/>
  <c r="AC13" i="7" s="1"/>
  <c r="AC40" i="7" s="1"/>
  <c r="AD150" i="6"/>
  <c r="AC19" i="7" s="1"/>
  <c r="AD151" i="6"/>
  <c r="AC20" i="7" s="1"/>
  <c r="AC47" i="7" s="1"/>
  <c r="AH76" i="6"/>
  <c r="AG117" i="6"/>
  <c r="AG131" i="6"/>
  <c r="Z58" i="7"/>
  <c r="Z59" i="7" s="1"/>
  <c r="Q10" i="10" s="1"/>
  <c r="AF136" i="6"/>
  <c r="AF137" i="6" s="1"/>
  <c r="AF149" i="6" s="1"/>
  <c r="AE18" i="7" s="1"/>
  <c r="AE45" i="7" s="1"/>
  <c r="AG103" i="6"/>
  <c r="AG136" i="6" s="1"/>
  <c r="AG137" i="6" s="1"/>
  <c r="AI113" i="6"/>
  <c r="AI162" i="6"/>
  <c r="AH31" i="7" s="1"/>
  <c r="AI127" i="6"/>
  <c r="AI99" i="6"/>
  <c r="AI130" i="6"/>
  <c r="AI165" i="6"/>
  <c r="AH34" i="7" s="1"/>
  <c r="AI116" i="6"/>
  <c r="AI102" i="6"/>
  <c r="AI112" i="6"/>
  <c r="AI126" i="6"/>
  <c r="AI161" i="6"/>
  <c r="AH30" i="7" s="1"/>
  <c r="AI98" i="6"/>
  <c r="AI114" i="6"/>
  <c r="AI163" i="6"/>
  <c r="AH32" i="7" s="1"/>
  <c r="AI128" i="6"/>
  <c r="AI100" i="6"/>
  <c r="AI110" i="6"/>
  <c r="AI124" i="6"/>
  <c r="AI159" i="6"/>
  <c r="AH28" i="7" s="1"/>
  <c r="AH124" i="6"/>
  <c r="AH110" i="6"/>
  <c r="AH159" i="6"/>
  <c r="AG28" i="7" s="1"/>
  <c r="AH96" i="6"/>
  <c r="AK39" i="6"/>
  <c r="AJ52" i="6"/>
  <c r="AJ66" i="6" s="1"/>
  <c r="AD12" i="7"/>
  <c r="AE152" i="6"/>
  <c r="AI67" i="6"/>
  <c r="AJ61" i="6"/>
  <c r="AK48" i="6"/>
  <c r="P14" i="10"/>
  <c r="AI62" i="6"/>
  <c r="AK47" i="6"/>
  <c r="AJ60" i="6"/>
  <c r="AJ74" i="6" s="1"/>
  <c r="AK44" i="6"/>
  <c r="AJ57" i="6"/>
  <c r="AJ71" i="6" s="1"/>
  <c r="AJ98" i="6" s="1"/>
  <c r="AA51" i="7"/>
  <c r="AA52" i="7" s="1"/>
  <c r="AA53" i="7" s="1"/>
  <c r="R19" i="10" s="1"/>
  <c r="AB50" i="7"/>
  <c r="AA56" i="7"/>
  <c r="AA57" i="7"/>
  <c r="AC12" i="7"/>
  <c r="AK45" i="6"/>
  <c r="AJ58" i="6"/>
  <c r="AI164" i="6"/>
  <c r="AH33" i="7" s="1"/>
  <c r="AI115" i="6"/>
  <c r="AI129" i="6"/>
  <c r="AI111" i="6"/>
  <c r="AI125" i="6"/>
  <c r="AI160" i="6"/>
  <c r="AH29" i="7" s="1"/>
  <c r="AH127" i="6"/>
  <c r="AH131" i="6" s="1"/>
  <c r="AH113" i="6"/>
  <c r="AH162" i="6"/>
  <c r="AG31" i="7" s="1"/>
  <c r="AH99" i="6"/>
  <c r="AC152" i="6"/>
  <c r="AB12" i="7"/>
  <c r="AG166" i="6"/>
  <c r="AK40" i="6"/>
  <c r="AJ53" i="6"/>
  <c r="AJ67" i="6" s="1"/>
  <c r="AJ94" i="6" s="1"/>
  <c r="AI66" i="6"/>
  <c r="AI97" i="6"/>
  <c r="AK46" i="6"/>
  <c r="AJ59" i="6"/>
  <c r="Q20" i="10"/>
  <c r="Q12" i="10" s="1"/>
  <c r="AK43" i="6"/>
  <c r="AJ56" i="6"/>
  <c r="AI96" i="6"/>
  <c r="AJ55" i="6"/>
  <c r="AJ69" i="6" s="1"/>
  <c r="AJ96" i="6" s="1"/>
  <c r="AK42" i="6"/>
  <c r="AG26" i="7"/>
  <c r="AD152" i="6" l="1"/>
  <c r="AF151" i="6"/>
  <c r="AE20" i="7" s="1"/>
  <c r="AE47" i="7" s="1"/>
  <c r="AF150" i="6"/>
  <c r="AE19" i="7" s="1"/>
  <c r="AF147" i="6"/>
  <c r="AE16" i="7" s="1"/>
  <c r="AE43" i="7" s="1"/>
  <c r="AF142" i="6"/>
  <c r="AE12" i="7" s="1"/>
  <c r="AF144" i="6"/>
  <c r="AF146" i="6"/>
  <c r="AE15" i="7" s="1"/>
  <c r="AE42" i="7" s="1"/>
  <c r="AF148" i="6"/>
  <c r="AE17" i="7" s="1"/>
  <c r="AE44" i="7" s="1"/>
  <c r="AH117" i="6"/>
  <c r="AF143" i="6"/>
  <c r="AE13" i="7" s="1"/>
  <c r="AE40" i="7" s="1"/>
  <c r="AF145" i="6"/>
  <c r="AE14" i="7" s="1"/>
  <c r="AE41" i="7" s="1"/>
  <c r="Q14" i="10"/>
  <c r="AH103" i="6"/>
  <c r="AJ156" i="6"/>
  <c r="AJ121" i="6"/>
  <c r="AJ107" i="6"/>
  <c r="R20" i="10"/>
  <c r="R12" i="10" s="1"/>
  <c r="AL44" i="6"/>
  <c r="AK57" i="6"/>
  <c r="AK71" i="6" s="1"/>
  <c r="AK98" i="6" s="1"/>
  <c r="AH166" i="6"/>
  <c r="AL43" i="6"/>
  <c r="AK56" i="6"/>
  <c r="AK70" i="6" s="1"/>
  <c r="AJ70" i="6"/>
  <c r="AL40" i="6"/>
  <c r="AK53" i="6"/>
  <c r="AL48" i="6"/>
  <c r="AK61" i="6"/>
  <c r="AJ126" i="6"/>
  <c r="AJ161" i="6"/>
  <c r="AI30" i="7" s="1"/>
  <c r="AJ112" i="6"/>
  <c r="AJ73" i="6"/>
  <c r="AL47" i="6"/>
  <c r="AK60" i="6"/>
  <c r="AI107" i="6"/>
  <c r="AI121" i="6"/>
  <c r="AI156" i="6"/>
  <c r="AI76" i="6"/>
  <c r="AB21" i="7"/>
  <c r="AB39" i="7"/>
  <c r="AA58" i="7"/>
  <c r="AA59" i="7" s="1"/>
  <c r="R10" i="10" s="1"/>
  <c r="AI122" i="6"/>
  <c r="AI157" i="6"/>
  <c r="AH27" i="7" s="1"/>
  <c r="AI108" i="6"/>
  <c r="AI94" i="6"/>
  <c r="AI103" i="6" s="1"/>
  <c r="AJ62" i="6"/>
  <c r="AL46" i="6"/>
  <c r="AK59" i="6"/>
  <c r="AG145" i="6"/>
  <c r="AF14" i="7" s="1"/>
  <c r="AF41" i="7" s="1"/>
  <c r="AG147" i="6"/>
  <c r="AF16" i="7" s="1"/>
  <c r="AF43" i="7" s="1"/>
  <c r="AG144" i="6"/>
  <c r="AG151" i="6"/>
  <c r="AF20" i="7" s="1"/>
  <c r="AF47" i="7" s="1"/>
  <c r="AG146" i="6"/>
  <c r="AF15" i="7" s="1"/>
  <c r="AF42" i="7" s="1"/>
  <c r="AG143" i="6"/>
  <c r="AF13" i="7" s="1"/>
  <c r="AF40" i="7" s="1"/>
  <c r="AG150" i="6"/>
  <c r="AF19" i="7" s="1"/>
  <c r="AG149" i="6"/>
  <c r="AF18" i="7" s="1"/>
  <c r="AF45" i="7" s="1"/>
  <c r="AG142" i="6"/>
  <c r="AG148" i="6"/>
  <c r="AF17" i="7" s="1"/>
  <c r="AF44" i="7" s="1"/>
  <c r="AL42" i="6"/>
  <c r="AK55" i="6"/>
  <c r="AK69" i="6" s="1"/>
  <c r="AJ72" i="6"/>
  <c r="AJ122" i="6"/>
  <c r="AJ108" i="6"/>
  <c r="AJ157" i="6"/>
  <c r="AI27" i="7" s="1"/>
  <c r="AL39" i="6"/>
  <c r="AK52" i="6"/>
  <c r="AL45" i="6"/>
  <c r="AK58" i="6"/>
  <c r="AJ124" i="6"/>
  <c r="AJ159" i="6"/>
  <c r="AI28" i="7" s="1"/>
  <c r="AJ110" i="6"/>
  <c r="AJ115" i="6"/>
  <c r="AJ164" i="6"/>
  <c r="AI33" i="7" s="1"/>
  <c r="AJ129" i="6"/>
  <c r="AD21" i="7"/>
  <c r="AD39" i="7"/>
  <c r="AJ101" i="6"/>
  <c r="AC39" i="7"/>
  <c r="AC21" i="7"/>
  <c r="AJ75" i="6"/>
  <c r="AH136" i="6" l="1"/>
  <c r="AH137" i="6" s="1"/>
  <c r="AH144" i="6" s="1"/>
  <c r="AF152" i="6"/>
  <c r="AJ76" i="6"/>
  <c r="AM42" i="6"/>
  <c r="AN42" i="6" s="1"/>
  <c r="AL55" i="6"/>
  <c r="AL69" i="6" s="1"/>
  <c r="AL96" i="6" s="1"/>
  <c r="AG152" i="6"/>
  <c r="AF12" i="7"/>
  <c r="AK124" i="6"/>
  <c r="AK110" i="6"/>
  <c r="AK159" i="6"/>
  <c r="AJ28" i="7" s="1"/>
  <c r="AM45" i="6"/>
  <c r="AN45" i="6" s="1"/>
  <c r="AL58" i="6"/>
  <c r="AH147" i="6"/>
  <c r="AG16" i="7" s="1"/>
  <c r="AH142" i="6"/>
  <c r="AH148" i="6"/>
  <c r="AG17" i="7" s="1"/>
  <c r="AG44" i="7" s="1"/>
  <c r="AH146" i="6"/>
  <c r="AG15" i="7" s="1"/>
  <c r="AG42" i="7" s="1"/>
  <c r="AH149" i="6"/>
  <c r="AG18" i="7" s="1"/>
  <c r="AG45" i="7" s="1"/>
  <c r="AH143" i="6"/>
  <c r="AG13" i="7" s="1"/>
  <c r="AG40" i="7" s="1"/>
  <c r="AK111" i="6"/>
  <c r="AK125" i="6"/>
  <c r="AK160" i="6"/>
  <c r="AJ29" i="7" s="1"/>
  <c r="AE39" i="7"/>
  <c r="AF50" i="7" s="1"/>
  <c r="AE21" i="7"/>
  <c r="AC50" i="7"/>
  <c r="AB51" i="7"/>
  <c r="AB52" i="7" s="1"/>
  <c r="AB53" i="7" s="1"/>
  <c r="S19" i="10" s="1"/>
  <c r="AB56" i="7"/>
  <c r="AB57" i="7"/>
  <c r="AM40" i="6"/>
  <c r="AN40" i="6" s="1"/>
  <c r="AL53" i="6"/>
  <c r="AL67" i="6" s="1"/>
  <c r="AI117" i="6"/>
  <c r="AK97" i="6"/>
  <c r="AJ163" i="6"/>
  <c r="AI32" i="7" s="1"/>
  <c r="AJ114" i="6"/>
  <c r="AJ128" i="6"/>
  <c r="AJ100" i="6"/>
  <c r="AL61" i="6"/>
  <c r="AL75" i="6" s="1"/>
  <c r="AL102" i="6" s="1"/>
  <c r="AM48" i="6"/>
  <c r="AN48" i="6" s="1"/>
  <c r="AK66" i="6"/>
  <c r="AK62" i="6"/>
  <c r="AH26" i="7"/>
  <c r="AI166" i="6"/>
  <c r="AI131" i="6"/>
  <c r="R14" i="10"/>
  <c r="AD51" i="7"/>
  <c r="AD57" i="7"/>
  <c r="AD56" i="7"/>
  <c r="AJ111" i="6"/>
  <c r="AJ160" i="6"/>
  <c r="AI29" i="7" s="1"/>
  <c r="AJ125" i="6"/>
  <c r="AJ97" i="6"/>
  <c r="AJ162" i="6"/>
  <c r="AI31" i="7" s="1"/>
  <c r="AJ113" i="6"/>
  <c r="AJ127" i="6"/>
  <c r="AJ99" i="6"/>
  <c r="AM46" i="6"/>
  <c r="AN46" i="6" s="1"/>
  <c r="AL59" i="6"/>
  <c r="AM47" i="6"/>
  <c r="AN47" i="6" s="1"/>
  <c r="AL60" i="6"/>
  <c r="AL74" i="6" s="1"/>
  <c r="AM43" i="6"/>
  <c r="AN43" i="6" s="1"/>
  <c r="AL56" i="6"/>
  <c r="AL70" i="6" s="1"/>
  <c r="AM44" i="6"/>
  <c r="AN44" i="6" s="1"/>
  <c r="AL57" i="6"/>
  <c r="AJ165" i="6"/>
  <c r="AI34" i="7" s="1"/>
  <c r="AJ130" i="6"/>
  <c r="AJ116" i="6"/>
  <c r="AJ102" i="6"/>
  <c r="AD50" i="7"/>
  <c r="AC51" i="7"/>
  <c r="AC56" i="7"/>
  <c r="AC57" i="7"/>
  <c r="AM39" i="6"/>
  <c r="AL52" i="6"/>
  <c r="AL66" i="6" s="1"/>
  <c r="AK72" i="6"/>
  <c r="AK96" i="6"/>
  <c r="AK67" i="6"/>
  <c r="AK75" i="6"/>
  <c r="AI26" i="7"/>
  <c r="AK112" i="6"/>
  <c r="AK161" i="6"/>
  <c r="AJ30" i="7" s="1"/>
  <c r="AK126" i="6"/>
  <c r="AK73" i="6"/>
  <c r="AK74" i="6"/>
  <c r="AM52" i="6" l="1"/>
  <c r="AM66" i="6" s="1"/>
  <c r="AN39" i="6"/>
  <c r="AN61" i="6"/>
  <c r="AO48" i="6"/>
  <c r="AO46" i="6"/>
  <c r="AN59" i="6"/>
  <c r="AN53" i="6"/>
  <c r="AO40" i="6"/>
  <c r="AO42" i="6"/>
  <c r="AN55" i="6"/>
  <c r="AO45" i="6"/>
  <c r="AN58" i="6"/>
  <c r="AO47" i="6"/>
  <c r="AN60" i="6"/>
  <c r="AO43" i="6"/>
  <c r="AN56" i="6"/>
  <c r="AN70" i="6" s="1"/>
  <c r="AN97" i="6" s="1"/>
  <c r="AO44" i="6"/>
  <c r="AN57" i="6"/>
  <c r="AH145" i="6"/>
  <c r="AG14" i="7" s="1"/>
  <c r="AG41" i="7" s="1"/>
  <c r="AH151" i="6"/>
  <c r="AG20" i="7" s="1"/>
  <c r="AG47" i="7" s="1"/>
  <c r="AH150" i="6"/>
  <c r="AG19" i="7" s="1"/>
  <c r="AG46" i="7" s="1"/>
  <c r="AC52" i="7"/>
  <c r="AC53" i="7" s="1"/>
  <c r="T19" i="10" s="1"/>
  <c r="T20" i="10" s="1"/>
  <c r="T12" i="10" s="1"/>
  <c r="AJ103" i="6"/>
  <c r="AJ131" i="6"/>
  <c r="AJ166" i="6"/>
  <c r="AB58" i="7"/>
  <c r="AB59" i="7" s="1"/>
  <c r="S10" i="10" s="1"/>
  <c r="AL115" i="6"/>
  <c r="AL164" i="6"/>
  <c r="AK33" i="7" s="1"/>
  <c r="AL129" i="6"/>
  <c r="AL101" i="6"/>
  <c r="AL160" i="6"/>
  <c r="AK29" i="7" s="1"/>
  <c r="AL111" i="6"/>
  <c r="AL125" i="6"/>
  <c r="AL97" i="6"/>
  <c r="AG12" i="7"/>
  <c r="AL107" i="6"/>
  <c r="AL156" i="6"/>
  <c r="AL121" i="6"/>
  <c r="AF21" i="7"/>
  <c r="AF39" i="7"/>
  <c r="AM61" i="6"/>
  <c r="AM58" i="6"/>
  <c r="AM56" i="6"/>
  <c r="AM70" i="6" s="1"/>
  <c r="AM97" i="6" s="1"/>
  <c r="AL62" i="6"/>
  <c r="AM57" i="6"/>
  <c r="AM71" i="6" s="1"/>
  <c r="AC58" i="7"/>
  <c r="AC59" i="7" s="1"/>
  <c r="T10" i="10" s="1"/>
  <c r="AL72" i="6"/>
  <c r="AK107" i="6"/>
  <c r="AK156" i="6"/>
  <c r="AK121" i="6"/>
  <c r="AK76" i="6"/>
  <c r="AK116" i="6"/>
  <c r="AK130" i="6"/>
  <c r="AK165" i="6"/>
  <c r="AJ34" i="7" s="1"/>
  <c r="AK102" i="6"/>
  <c r="AK157" i="6"/>
  <c r="AJ27" i="7" s="1"/>
  <c r="AK108" i="6"/>
  <c r="AK122" i="6"/>
  <c r="AK94" i="6"/>
  <c r="AL130" i="6"/>
  <c r="AL116" i="6"/>
  <c r="AL165" i="6"/>
  <c r="AK34" i="7" s="1"/>
  <c r="AL157" i="6"/>
  <c r="AK27" i="7" s="1"/>
  <c r="AL108" i="6"/>
  <c r="AL122" i="6"/>
  <c r="AL73" i="6"/>
  <c r="AL94" i="6"/>
  <c r="S20" i="10"/>
  <c r="S12" i="10" s="1"/>
  <c r="AD58" i="7"/>
  <c r="AD59" i="7" s="1"/>
  <c r="U10" i="10" s="1"/>
  <c r="AM60" i="6"/>
  <c r="AK129" i="6"/>
  <c r="AK115" i="6"/>
  <c r="AK164" i="6"/>
  <c r="AJ33" i="7" s="1"/>
  <c r="AK101" i="6"/>
  <c r="AK114" i="6"/>
  <c r="AK128" i="6"/>
  <c r="AK163" i="6"/>
  <c r="AJ32" i="7" s="1"/>
  <c r="AK100" i="6"/>
  <c r="AL110" i="6"/>
  <c r="AL159" i="6"/>
  <c r="AK28" i="7" s="1"/>
  <c r="AL124" i="6"/>
  <c r="AM59" i="6"/>
  <c r="AM73" i="6" s="1"/>
  <c r="AI136" i="6"/>
  <c r="AI137" i="6" s="1"/>
  <c r="AD52" i="7"/>
  <c r="AD53" i="7" s="1"/>
  <c r="U19" i="10" s="1"/>
  <c r="AM53" i="6"/>
  <c r="AM67" i="6" s="1"/>
  <c r="AM55" i="6"/>
  <c r="AM69" i="6" s="1"/>
  <c r="AK113" i="6"/>
  <c r="AK127" i="6"/>
  <c r="AK162" i="6"/>
  <c r="AJ31" i="7" s="1"/>
  <c r="AK99" i="6"/>
  <c r="AJ117" i="6"/>
  <c r="AJ136" i="6" s="1"/>
  <c r="AJ137" i="6" s="1"/>
  <c r="AL71" i="6"/>
  <c r="AN52" i="6" l="1"/>
  <c r="AO39" i="6"/>
  <c r="AN66" i="6"/>
  <c r="AN74" i="6"/>
  <c r="AN67" i="6"/>
  <c r="AN62" i="6"/>
  <c r="AP40" i="6"/>
  <c r="AO53" i="6"/>
  <c r="AO59" i="6"/>
  <c r="AO73" i="6" s="1"/>
  <c r="AP46" i="6"/>
  <c r="AO100" i="6"/>
  <c r="AO60" i="6"/>
  <c r="AO74" i="6" s="1"/>
  <c r="AP47" i="6"/>
  <c r="AM72" i="6"/>
  <c r="AM99" i="6" s="1"/>
  <c r="AN72" i="6"/>
  <c r="AP43" i="6"/>
  <c r="AO56" i="6"/>
  <c r="AO72" i="6"/>
  <c r="AO99" i="6" s="1"/>
  <c r="AN69" i="6"/>
  <c r="AM75" i="6"/>
  <c r="AM130" i="6" s="1"/>
  <c r="AN75" i="6"/>
  <c r="AN71" i="6"/>
  <c r="AO61" i="6"/>
  <c r="AO75" i="6" s="1"/>
  <c r="AO102" i="6" s="1"/>
  <c r="AP48" i="6"/>
  <c r="AN111" i="6"/>
  <c r="AN125" i="6"/>
  <c r="AN160" i="6"/>
  <c r="AM29" i="7" s="1"/>
  <c r="AO58" i="6"/>
  <c r="AP45" i="6"/>
  <c r="AO55" i="6"/>
  <c r="AP42" i="6"/>
  <c r="AN73" i="6"/>
  <c r="AO57" i="6"/>
  <c r="AO71" i="6" s="1"/>
  <c r="AP44" i="6"/>
  <c r="AO98" i="6"/>
  <c r="AH152" i="6"/>
  <c r="AL76" i="6"/>
  <c r="AM62" i="6"/>
  <c r="S14" i="10"/>
  <c r="AK103" i="6"/>
  <c r="T14" i="10"/>
  <c r="AM163" i="6"/>
  <c r="AL32" i="7" s="1"/>
  <c r="AM114" i="6"/>
  <c r="AM128" i="6"/>
  <c r="AM100" i="6"/>
  <c r="AM126" i="6"/>
  <c r="AM112" i="6"/>
  <c r="AM161" i="6"/>
  <c r="AL30" i="7" s="1"/>
  <c r="AM98" i="6"/>
  <c r="AK26" i="7"/>
  <c r="AM110" i="6"/>
  <c r="AM159" i="6"/>
  <c r="AL28" i="7" s="1"/>
  <c r="AM124" i="6"/>
  <c r="AM122" i="6"/>
  <c r="AM157" i="6"/>
  <c r="AL27" i="7" s="1"/>
  <c r="AM108" i="6"/>
  <c r="AI142" i="6"/>
  <c r="AI151" i="6"/>
  <c r="AH20" i="7" s="1"/>
  <c r="AH47" i="7" s="1"/>
  <c r="AI148" i="6"/>
  <c r="AH17" i="7" s="1"/>
  <c r="AH44" i="7" s="1"/>
  <c r="AI147" i="6"/>
  <c r="AH16" i="7" s="1"/>
  <c r="AH43" i="7" s="1"/>
  <c r="AI145" i="6"/>
  <c r="AH14" i="7" s="1"/>
  <c r="AH41" i="7" s="1"/>
  <c r="AI144" i="6"/>
  <c r="AI149" i="6"/>
  <c r="AH18" i="7" s="1"/>
  <c r="AH45" i="7" s="1"/>
  <c r="AI150" i="6"/>
  <c r="AH19" i="7" s="1"/>
  <c r="AH46" i="7" s="1"/>
  <c r="AI143" i="6"/>
  <c r="AH13" i="7" s="1"/>
  <c r="AH40" i="7" s="1"/>
  <c r="AI146" i="6"/>
  <c r="AH15" i="7" s="1"/>
  <c r="AH42" i="7" s="1"/>
  <c r="AK131" i="6"/>
  <c r="AM96" i="6"/>
  <c r="AK117" i="6"/>
  <c r="AF51" i="7"/>
  <c r="AF52" i="7" s="1"/>
  <c r="AF53" i="7" s="1"/>
  <c r="V19" i="10" s="1"/>
  <c r="AG50" i="7"/>
  <c r="AF57" i="7"/>
  <c r="AF56" i="7"/>
  <c r="AJ148" i="6"/>
  <c r="AI17" i="7" s="1"/>
  <c r="AI44" i="7" s="1"/>
  <c r="AJ145" i="6"/>
  <c r="AI14" i="7" s="1"/>
  <c r="AI41" i="7" s="1"/>
  <c r="AJ150" i="6"/>
  <c r="AI19" i="7" s="1"/>
  <c r="AI46" i="7" s="1"/>
  <c r="AJ142" i="6"/>
  <c r="AJ151" i="6"/>
  <c r="AI20" i="7" s="1"/>
  <c r="AI47" i="7" s="1"/>
  <c r="AJ144" i="6"/>
  <c r="AJ146" i="6"/>
  <c r="AI15" i="7" s="1"/>
  <c r="AI42" i="7" s="1"/>
  <c r="AJ149" i="6"/>
  <c r="AI18" i="7" s="1"/>
  <c r="AI45" i="7" s="1"/>
  <c r="AJ143" i="6"/>
  <c r="AI13" i="7" s="1"/>
  <c r="AI40" i="7" s="1"/>
  <c r="AJ147" i="6"/>
  <c r="AI16" i="7" s="1"/>
  <c r="AI43" i="7" s="1"/>
  <c r="AL112" i="6"/>
  <c r="AL126" i="6"/>
  <c r="AL161" i="6"/>
  <c r="AK30" i="7" s="1"/>
  <c r="AL98" i="6"/>
  <c r="AM121" i="6"/>
  <c r="AM156" i="6"/>
  <c r="AM107" i="6"/>
  <c r="AG39" i="7"/>
  <c r="AG21" i="7"/>
  <c r="AJ26" i="7"/>
  <c r="AK166" i="6"/>
  <c r="AL127" i="6"/>
  <c r="AL113" i="6"/>
  <c r="AL162" i="6"/>
  <c r="AK31" i="7" s="1"/>
  <c r="AL99" i="6"/>
  <c r="AM74" i="6"/>
  <c r="AM94" i="6"/>
  <c r="AM160" i="6"/>
  <c r="AL29" i="7" s="1"/>
  <c r="AM111" i="6"/>
  <c r="AM125" i="6"/>
  <c r="AL114" i="6"/>
  <c r="AL163" i="6"/>
  <c r="AK32" i="7" s="1"/>
  <c r="AL128" i="6"/>
  <c r="AL100" i="6"/>
  <c r="U20" i="10"/>
  <c r="U12" i="10" s="1"/>
  <c r="U14" i="10" s="1"/>
  <c r="AM113" i="6" l="1"/>
  <c r="AM162" i="6"/>
  <c r="AL31" i="7" s="1"/>
  <c r="AM127" i="6"/>
  <c r="AM116" i="6"/>
  <c r="AN156" i="6"/>
  <c r="AM26" i="7" s="1"/>
  <c r="AN107" i="6"/>
  <c r="AN121" i="6"/>
  <c r="AM102" i="6"/>
  <c r="AP39" i="6"/>
  <c r="AP52" i="6" s="1"/>
  <c r="AO52" i="6"/>
  <c r="AP66" i="6" s="1"/>
  <c r="AM165" i="6"/>
  <c r="AL34" i="7" s="1"/>
  <c r="AO66" i="6"/>
  <c r="AO164" i="6"/>
  <c r="AN33" i="7" s="1"/>
  <c r="AO115" i="6"/>
  <c r="AO129" i="6"/>
  <c r="AO101" i="6"/>
  <c r="AP55" i="6"/>
  <c r="AP69" i="6" s="1"/>
  <c r="AP96" i="6" s="1"/>
  <c r="AP60" i="6"/>
  <c r="AP74" i="6" s="1"/>
  <c r="AP101" i="6" s="1"/>
  <c r="AO70" i="6"/>
  <c r="AO67" i="6"/>
  <c r="AO112" i="6"/>
  <c r="AO161" i="6"/>
  <c r="AN30" i="7" s="1"/>
  <c r="AO126" i="6"/>
  <c r="AP61" i="6"/>
  <c r="AP75" i="6" s="1"/>
  <c r="AP102" i="6" s="1"/>
  <c r="AP53" i="6"/>
  <c r="AN127" i="6"/>
  <c r="AN113" i="6"/>
  <c r="AN162" i="6"/>
  <c r="AM31" i="7" s="1"/>
  <c r="AN99" i="6"/>
  <c r="AO130" i="6"/>
  <c r="AO116" i="6"/>
  <c r="AO165" i="6"/>
  <c r="AN34" i="7" s="1"/>
  <c r="AP56" i="6"/>
  <c r="AP70" i="6" s="1"/>
  <c r="AM76" i="6"/>
  <c r="AP59" i="6"/>
  <c r="AP73" i="6" s="1"/>
  <c r="AP100" i="6" s="1"/>
  <c r="AN112" i="6"/>
  <c r="AN161" i="6"/>
  <c r="AM30" i="7" s="1"/>
  <c r="AN126" i="6"/>
  <c r="AN98" i="6"/>
  <c r="AN122" i="6"/>
  <c r="AN157" i="6"/>
  <c r="AN76" i="6"/>
  <c r="AN108" i="6"/>
  <c r="AN94" i="6"/>
  <c r="AO113" i="6"/>
  <c r="AO162" i="6"/>
  <c r="AN31" i="7" s="1"/>
  <c r="AO127" i="6"/>
  <c r="AN114" i="6"/>
  <c r="AN163" i="6"/>
  <c r="AM32" i="7" s="1"/>
  <c r="AN128" i="6"/>
  <c r="AN100" i="6"/>
  <c r="AP58" i="6"/>
  <c r="AP72" i="6" s="1"/>
  <c r="AO114" i="6"/>
  <c r="AO163" i="6"/>
  <c r="AN32" i="7" s="1"/>
  <c r="AO128" i="6"/>
  <c r="AN130" i="6"/>
  <c r="AN116" i="6"/>
  <c r="AN165" i="6"/>
  <c r="AM34" i="7" s="1"/>
  <c r="AN102" i="6"/>
  <c r="AN110" i="6"/>
  <c r="AN159" i="6"/>
  <c r="AM28" i="7" s="1"/>
  <c r="AN124" i="6"/>
  <c r="AN96" i="6"/>
  <c r="AP57" i="6"/>
  <c r="AP71" i="6" s="1"/>
  <c r="AP98" i="6" s="1"/>
  <c r="AO69" i="6"/>
  <c r="AN101" i="6"/>
  <c r="AN115" i="6"/>
  <c r="AN129" i="6"/>
  <c r="AN164" i="6"/>
  <c r="AM33" i="7" s="1"/>
  <c r="AK136" i="6"/>
  <c r="AK137" i="6" s="1"/>
  <c r="AK144" i="6" s="1"/>
  <c r="AL117" i="6"/>
  <c r="AL103" i="6"/>
  <c r="AL131" i="6"/>
  <c r="AF58" i="7"/>
  <c r="AF59" i="7" s="1"/>
  <c r="V10" i="10" s="1"/>
  <c r="AG51" i="7"/>
  <c r="AG52" i="7" s="1"/>
  <c r="AG53" i="7" s="1"/>
  <c r="W19" i="10" s="1"/>
  <c r="W20" i="10" s="1"/>
  <c r="W12" i="10" s="1"/>
  <c r="AH50" i="7"/>
  <c r="AG56" i="7"/>
  <c r="AG57" i="7"/>
  <c r="V20" i="10"/>
  <c r="V12" i="10" s="1"/>
  <c r="AM164" i="6"/>
  <c r="AL33" i="7" s="1"/>
  <c r="AM115" i="6"/>
  <c r="AM129" i="6"/>
  <c r="AM131" i="6" s="1"/>
  <c r="AM101" i="6"/>
  <c r="AI12" i="7"/>
  <c r="AJ152" i="6"/>
  <c r="AL26" i="7"/>
  <c r="AI152" i="6"/>
  <c r="AH12" i="7"/>
  <c r="AL166" i="6"/>
  <c r="AM117" i="6" l="1"/>
  <c r="AO62" i="6"/>
  <c r="AM103" i="6"/>
  <c r="AK146" i="6"/>
  <c r="AJ15" i="7" s="1"/>
  <c r="AJ42" i="7" s="1"/>
  <c r="AO121" i="6"/>
  <c r="AO156" i="6"/>
  <c r="AN26" i="7" s="1"/>
  <c r="AO107" i="6"/>
  <c r="AP107" i="6"/>
  <c r="AP156" i="6"/>
  <c r="AO26" i="7" s="1"/>
  <c r="AP121" i="6"/>
  <c r="AN117" i="6"/>
  <c r="AP162" i="6"/>
  <c r="AO31" i="7" s="1"/>
  <c r="AP127" i="6"/>
  <c r="AP113" i="6"/>
  <c r="AP99" i="6"/>
  <c r="AP67" i="6"/>
  <c r="AP62" i="6"/>
  <c r="AM27" i="7"/>
  <c r="AN166" i="6"/>
  <c r="AN131" i="6"/>
  <c r="AO160" i="6"/>
  <c r="AN29" i="7" s="1"/>
  <c r="AO125" i="6"/>
  <c r="AO111" i="6"/>
  <c r="AO97" i="6"/>
  <c r="AP114" i="6"/>
  <c r="AP128" i="6"/>
  <c r="AP163" i="6"/>
  <c r="AO32" i="7" s="1"/>
  <c r="AP111" i="6"/>
  <c r="AP125" i="6"/>
  <c r="AP160" i="6"/>
  <c r="AO29" i="7" s="1"/>
  <c r="AP130" i="6"/>
  <c r="AP165" i="6"/>
  <c r="AO34" i="7" s="1"/>
  <c r="AP116" i="6"/>
  <c r="AP110" i="6"/>
  <c r="AP159" i="6"/>
  <c r="AO28" i="7" s="1"/>
  <c r="AP124" i="6"/>
  <c r="AP126" i="6"/>
  <c r="AP112" i="6"/>
  <c r="AP161" i="6"/>
  <c r="AO30" i="7" s="1"/>
  <c r="AO108" i="6"/>
  <c r="AO76" i="6"/>
  <c r="AO122" i="6"/>
  <c r="AO157" i="6"/>
  <c r="AO94" i="6"/>
  <c r="AP97" i="6"/>
  <c r="AP115" i="6"/>
  <c r="AP164" i="6"/>
  <c r="AO33" i="7" s="1"/>
  <c r="AP129" i="6"/>
  <c r="AO110" i="6"/>
  <c r="AO124" i="6"/>
  <c r="AO159" i="6"/>
  <c r="AN28" i="7" s="1"/>
  <c r="AO96" i="6"/>
  <c r="AN103" i="6"/>
  <c r="AK143" i="6"/>
  <c r="AJ13" i="7" s="1"/>
  <c r="AJ40" i="7" s="1"/>
  <c r="AK151" i="6"/>
  <c r="AJ20" i="7" s="1"/>
  <c r="AJ47" i="7" s="1"/>
  <c r="AK147" i="6"/>
  <c r="AJ16" i="7" s="1"/>
  <c r="AJ43" i="7" s="1"/>
  <c r="AK150" i="6"/>
  <c r="AJ19" i="7" s="1"/>
  <c r="AK142" i="6"/>
  <c r="AJ12" i="7" s="1"/>
  <c r="AK145" i="6"/>
  <c r="AJ14" i="7" s="1"/>
  <c r="AJ41" i="7" s="1"/>
  <c r="AK148" i="6"/>
  <c r="AJ17" i="7" s="1"/>
  <c r="AJ44" i="7" s="1"/>
  <c r="AK149" i="6"/>
  <c r="AJ18" i="7" s="1"/>
  <c r="AJ45" i="7" s="1"/>
  <c r="AL136" i="6"/>
  <c r="AL137" i="6" s="1"/>
  <c r="AL146" i="6" s="1"/>
  <c r="AK15" i="7" s="1"/>
  <c r="AK42" i="7" s="1"/>
  <c r="V14" i="10"/>
  <c r="AG58" i="7"/>
  <c r="AG59" i="7" s="1"/>
  <c r="W10" i="10" s="1"/>
  <c r="W14" i="10" s="1"/>
  <c r="AH21" i="7"/>
  <c r="AH39" i="7"/>
  <c r="AM166" i="6"/>
  <c r="AI39" i="7"/>
  <c r="AI21" i="7"/>
  <c r="AM136" i="6" l="1"/>
  <c r="AM137" i="6" s="1"/>
  <c r="AM150" i="6" s="1"/>
  <c r="AL19" i="7" s="1"/>
  <c r="AK152" i="6"/>
  <c r="AO103" i="6"/>
  <c r="AP108" i="6"/>
  <c r="AP117" i="6" s="1"/>
  <c r="AP122" i="6"/>
  <c r="AP131" i="6" s="1"/>
  <c r="AP157" i="6"/>
  <c r="AP76" i="6"/>
  <c r="AP94" i="6"/>
  <c r="AN27" i="7"/>
  <c r="AO166" i="6"/>
  <c r="AO131" i="6"/>
  <c r="AO117" i="6"/>
  <c r="AN136" i="6"/>
  <c r="AN137" i="6" s="1"/>
  <c r="AP103" i="6"/>
  <c r="AP137" i="6" s="1"/>
  <c r="AL151" i="6"/>
  <c r="AK20" i="7" s="1"/>
  <c r="AK47" i="7" s="1"/>
  <c r="AL145" i="6"/>
  <c r="AK14" i="7" s="1"/>
  <c r="AK41" i="7" s="1"/>
  <c r="AL149" i="6"/>
  <c r="AK18" i="7" s="1"/>
  <c r="AK45" i="7" s="1"/>
  <c r="AL147" i="6"/>
  <c r="AK16" i="7" s="1"/>
  <c r="AK43" i="7" s="1"/>
  <c r="AL144" i="6"/>
  <c r="AL148" i="6"/>
  <c r="AK17" i="7" s="1"/>
  <c r="AK44" i="7" s="1"/>
  <c r="AL142" i="6"/>
  <c r="AK12" i="7" s="1"/>
  <c r="AL143" i="6"/>
  <c r="AK13" i="7" s="1"/>
  <c r="AK40" i="7" s="1"/>
  <c r="AL150" i="6"/>
  <c r="AK19" i="7" s="1"/>
  <c r="AM144" i="6"/>
  <c r="AJ39" i="7"/>
  <c r="AJ21" i="7"/>
  <c r="AJ50" i="7"/>
  <c r="AI51" i="7"/>
  <c r="AI57" i="7"/>
  <c r="AI56" i="7"/>
  <c r="AI50" i="7"/>
  <c r="AH51" i="7"/>
  <c r="AH52" i="7" s="1"/>
  <c r="AH53" i="7" s="1"/>
  <c r="X19" i="10" s="1"/>
  <c r="X20" i="10" s="1"/>
  <c r="AH56" i="7"/>
  <c r="AH57" i="7"/>
  <c r="AM143" i="6" l="1"/>
  <c r="AL13" i="7" s="1"/>
  <c r="AL40" i="7" s="1"/>
  <c r="AM146" i="6"/>
  <c r="AL15" i="7" s="1"/>
  <c r="AL42" i="7" s="1"/>
  <c r="AM149" i="6"/>
  <c r="AL18" i="7" s="1"/>
  <c r="AL45" i="7" s="1"/>
  <c r="AM142" i="6"/>
  <c r="AL12" i="7" s="1"/>
  <c r="AM148" i="6"/>
  <c r="AL17" i="7" s="1"/>
  <c r="AL44" i="7" s="1"/>
  <c r="AM147" i="6"/>
  <c r="AL16" i="7" s="1"/>
  <c r="AL43" i="7" s="1"/>
  <c r="AM145" i="6"/>
  <c r="AL14" i="7" s="1"/>
  <c r="AL41" i="7" s="1"/>
  <c r="AM151" i="6"/>
  <c r="AL20" i="7" s="1"/>
  <c r="AL47" i="7" s="1"/>
  <c r="AO136" i="6"/>
  <c r="AO137" i="6" s="1"/>
  <c r="AO145" i="6" s="1"/>
  <c r="AN14" i="7" s="1"/>
  <c r="AN41" i="7" s="1"/>
  <c r="AN151" i="6"/>
  <c r="AM20" i="7" s="1"/>
  <c r="AM47" i="7" s="1"/>
  <c r="AN146" i="6"/>
  <c r="AM15" i="7" s="1"/>
  <c r="AM42" i="7" s="1"/>
  <c r="AN150" i="6"/>
  <c r="AM19" i="7" s="1"/>
  <c r="AN144" i="6"/>
  <c r="AN145" i="6"/>
  <c r="AM14" i="7" s="1"/>
  <c r="AM41" i="7" s="1"/>
  <c r="AN149" i="6"/>
  <c r="AM18" i="7" s="1"/>
  <c r="AM45" i="7" s="1"/>
  <c r="AN147" i="6"/>
  <c r="AM16" i="7" s="1"/>
  <c r="AM43" i="7" s="1"/>
  <c r="AN148" i="6"/>
  <c r="AM17" i="7" s="1"/>
  <c r="AM44" i="7" s="1"/>
  <c r="AN143" i="6"/>
  <c r="AM13" i="7" s="1"/>
  <c r="AM40" i="7" s="1"/>
  <c r="AN142" i="6"/>
  <c r="AO27" i="7"/>
  <c r="AP166" i="6"/>
  <c r="AP147" i="6"/>
  <c r="AO16" i="7" s="1"/>
  <c r="AO43" i="7" s="1"/>
  <c r="AP151" i="6"/>
  <c r="AO20" i="7" s="1"/>
  <c r="AO47" i="7" s="1"/>
  <c r="AP142" i="6"/>
  <c r="AP148" i="6"/>
  <c r="AO17" i="7" s="1"/>
  <c r="AO44" i="7" s="1"/>
  <c r="AP146" i="6"/>
  <c r="AO15" i="7" s="1"/>
  <c r="AO42" i="7" s="1"/>
  <c r="AP143" i="6"/>
  <c r="AO13" i="7" s="1"/>
  <c r="AO40" i="7" s="1"/>
  <c r="AP145" i="6"/>
  <c r="AO14" i="7" s="1"/>
  <c r="AO41" i="7" s="1"/>
  <c r="AP149" i="6"/>
  <c r="AO18" i="7" s="1"/>
  <c r="AO45" i="7" s="1"/>
  <c r="AP150" i="6"/>
  <c r="AO19" i="7" s="1"/>
  <c r="AP144" i="6"/>
  <c r="AL152" i="6"/>
  <c r="AM152" i="6"/>
  <c r="AI52" i="7"/>
  <c r="AI53" i="7" s="1"/>
  <c r="Y19" i="10" s="1"/>
  <c r="Y20" i="10" s="1"/>
  <c r="Y12" i="10" s="1"/>
  <c r="X12" i="10"/>
  <c r="AH58" i="7"/>
  <c r="AH59" i="7" s="1"/>
  <c r="X10" i="10" s="1"/>
  <c r="AL21" i="7"/>
  <c r="AL39" i="7"/>
  <c r="AK21" i="7"/>
  <c r="AK39" i="7"/>
  <c r="AI58" i="7"/>
  <c r="AI59" i="7" s="1"/>
  <c r="Y10" i="10" s="1"/>
  <c r="AJ51" i="7"/>
  <c r="AJ52" i="7" s="1"/>
  <c r="AJ53" i="7" s="1"/>
  <c r="Z19" i="10" s="1"/>
  <c r="Z20" i="10" s="1"/>
  <c r="Z12" i="10" s="1"/>
  <c r="AK50" i="7"/>
  <c r="AJ56" i="7"/>
  <c r="AJ57" i="7"/>
  <c r="AO149" i="6" l="1"/>
  <c r="AN18" i="7" s="1"/>
  <c r="AN45" i="7" s="1"/>
  <c r="AO148" i="6"/>
  <c r="AN17" i="7" s="1"/>
  <c r="AN44" i="7" s="1"/>
  <c r="AO151" i="6"/>
  <c r="AN20" i="7" s="1"/>
  <c r="AN47" i="7" s="1"/>
  <c r="AO147" i="6"/>
  <c r="AN16" i="7" s="1"/>
  <c r="AN43" i="7" s="1"/>
  <c r="AO146" i="6"/>
  <c r="AN15" i="7" s="1"/>
  <c r="AN42" i="7" s="1"/>
  <c r="AO144" i="6"/>
  <c r="AO150" i="6"/>
  <c r="AN19" i="7" s="1"/>
  <c r="AO143" i="6"/>
  <c r="AN13" i="7" s="1"/>
  <c r="AN40" i="7" s="1"/>
  <c r="AO142" i="6"/>
  <c r="AN12" i="7" s="1"/>
  <c r="AM12" i="7"/>
  <c r="AN152" i="6"/>
  <c r="AP152" i="6"/>
  <c r="AO12" i="7"/>
  <c r="AM50" i="7"/>
  <c r="Y14" i="10"/>
  <c r="X14" i="10"/>
  <c r="AJ58" i="7"/>
  <c r="AJ59" i="7" s="1"/>
  <c r="Z10" i="10" s="1"/>
  <c r="Z14" i="10" s="1"/>
  <c r="AK51" i="7"/>
  <c r="AK52" i="7" s="1"/>
  <c r="AK53" i="7" s="1"/>
  <c r="AA19" i="10" s="1"/>
  <c r="AA20" i="10" s="1"/>
  <c r="AA12" i="10" s="1"/>
  <c r="AL50" i="7"/>
  <c r="AK56" i="7"/>
  <c r="AK57" i="7"/>
  <c r="AL51" i="7"/>
  <c r="AL56" i="7"/>
  <c r="AL57" i="7"/>
  <c r="AO152" i="6" l="1"/>
  <c r="AO21" i="7"/>
  <c r="AO39" i="7"/>
  <c r="AO51" i="7" s="1"/>
  <c r="AN39" i="7"/>
  <c r="AN21" i="7"/>
  <c r="AM39" i="7"/>
  <c r="AM57" i="7" s="1"/>
  <c r="AM21" i="7"/>
  <c r="AL58" i="7"/>
  <c r="AL59" i="7" s="1"/>
  <c r="AB10" i="10" s="1"/>
  <c r="AL52" i="7"/>
  <c r="AL53" i="7" s="1"/>
  <c r="AB19" i="10" s="1"/>
  <c r="AB20" i="10" s="1"/>
  <c r="AK58" i="7"/>
  <c r="AK59" i="7" s="1"/>
  <c r="AA10" i="10" s="1"/>
  <c r="AN56" i="7" l="1"/>
  <c r="AO56" i="7"/>
  <c r="AN57" i="7"/>
  <c r="AO57" i="7"/>
  <c r="AN50" i="7"/>
  <c r="AM51" i="7"/>
  <c r="AM52" i="7" s="1"/>
  <c r="AM53" i="7" s="1"/>
  <c r="AC19" i="10" s="1"/>
  <c r="AC20" i="10" s="1"/>
  <c r="AC12" i="10" s="1"/>
  <c r="AM56" i="7"/>
  <c r="AM58" i="7" s="1"/>
  <c r="AM59" i="7" s="1"/>
  <c r="AC10" i="10" s="1"/>
  <c r="AN51" i="7"/>
  <c r="AO50" i="7"/>
  <c r="AO52" i="7" s="1"/>
  <c r="AO53" i="7" s="1"/>
  <c r="AB12" i="10"/>
  <c r="AA14" i="10"/>
  <c r="AN58" i="7" l="1"/>
  <c r="AN59" i="7" s="1"/>
  <c r="AD10" i="10" s="1"/>
  <c r="AE19" i="10"/>
  <c r="AE20" i="10" s="1"/>
  <c r="AC14" i="10"/>
  <c r="AO58" i="7"/>
  <c r="AO59" i="7" s="1"/>
  <c r="AE10" i="10" s="1"/>
  <c r="AN52" i="7"/>
  <c r="AN53" i="7" s="1"/>
  <c r="AD19" i="10" s="1"/>
  <c r="AD20" i="10" s="1"/>
  <c r="AD12" i="10" s="1"/>
  <c r="AB14" i="10"/>
  <c r="AD14" i="10" l="1"/>
  <c r="M24" i="10"/>
  <c r="AE14" i="10" l="1"/>
  <c r="M28" i="10"/>
</calcChain>
</file>

<file path=xl/sharedStrings.xml><?xml version="1.0" encoding="utf-8"?>
<sst xmlns="http://schemas.openxmlformats.org/spreadsheetml/2006/main" count="980" uniqueCount="307">
  <si>
    <t>2000 PF</t>
  </si>
  <si>
    <t>2001 PF</t>
  </si>
  <si>
    <t>2004 PF</t>
  </si>
  <si>
    <t>2005 PF</t>
  </si>
  <si>
    <t>Formato 1. Ingresos Operativos</t>
  </si>
  <si>
    <t>Total Ingresos Operativos</t>
  </si>
  <si>
    <t>Telefónía Fija</t>
  </si>
  <si>
    <t>Instalación</t>
  </si>
  <si>
    <t>Renta básica mensual</t>
  </si>
  <si>
    <t>Servicio Local Medido</t>
  </si>
  <si>
    <t>Servicio Local - Otros</t>
  </si>
  <si>
    <t>Telefonía de Larga Distancia</t>
  </si>
  <si>
    <t>Larga Distancia Nacional</t>
  </si>
  <si>
    <t>Larga Distancia Internacional</t>
  </si>
  <si>
    <t>Servicios Móviles</t>
  </si>
  <si>
    <t>Tráfico fijo-móvil</t>
  </si>
  <si>
    <t>Internet</t>
  </si>
  <si>
    <t>Otros</t>
  </si>
  <si>
    <t>Teléfonos Públicos</t>
  </si>
  <si>
    <t>Televisión por Cable</t>
  </si>
  <si>
    <t>Interconexión</t>
  </si>
  <si>
    <t>Tráfico</t>
  </si>
  <si>
    <t>Enlaces</t>
  </si>
  <si>
    <t>Comunicaciones de Empresas</t>
  </si>
  <si>
    <t>Guías Telefónicas</t>
  </si>
  <si>
    <t>Formato 2. Indicadores de Producción Física</t>
  </si>
  <si>
    <t>Instalaciones (Altas Nuevas)</t>
  </si>
  <si>
    <t>Líneas en servicio</t>
  </si>
  <si>
    <t>Minutos de Servicio Local</t>
  </si>
  <si>
    <t>Minutos LDN</t>
  </si>
  <si>
    <t>Minutos LDI</t>
  </si>
  <si>
    <t>Número de suscriptores TV por cable</t>
  </si>
  <si>
    <t xml:space="preserve">Servicios Móviles </t>
  </si>
  <si>
    <t>miles de nuevos soles (valores históricos)</t>
  </si>
  <si>
    <t>Factor de ajuste a valores históricos</t>
  </si>
  <si>
    <t>INGRESOS OPERATIVOS</t>
  </si>
  <si>
    <t>INDICADORES DE PRODUCCION FISICA</t>
  </si>
  <si>
    <t>CANTIDADES SIN OTROS Y SIN COMUNICACIONES DE EMPRESAS</t>
  </si>
  <si>
    <t>UNIDADES FISICAS</t>
  </si>
  <si>
    <t>Guias Telefonicas</t>
  </si>
  <si>
    <t>INDICE DE PRECIOS SIN COMUNICACIÓN DE EMPRESAS Y OTROS</t>
  </si>
  <si>
    <t>Indice de Laspeyres (Por Período) (a)</t>
  </si>
  <si>
    <t>Indice de Paasche (Por Período) (b)</t>
  </si>
  <si>
    <t>Tasas de Crecimiento [ ln( c ) ] (1)</t>
  </si>
  <si>
    <t>Indice de Fisher (1995=1)</t>
  </si>
  <si>
    <t>ESTIMACION DE CANTIDADES FISICAS DE OTROS Y COMUNICACIÓN DE EMPRESAS</t>
  </si>
  <si>
    <t>CALCULO DE INDICADOR FISICO DE GUIAS TELEFONICAS</t>
  </si>
  <si>
    <t>Concepto</t>
  </si>
  <si>
    <t>Ingresos Directorios Telefónicos (a)</t>
  </si>
  <si>
    <t>IPC Promedio Anual (1994=100) (b)</t>
  </si>
  <si>
    <t>Cantidades Estimadas (c) = (a) / (b)</t>
  </si>
  <si>
    <t>CALCULO DEL INDICE DE PRECIOS SIN OTROS Y SIN COMUNICACIONES DE EMPRESAS</t>
  </si>
  <si>
    <t>Precio Medio</t>
  </si>
  <si>
    <t>PRECIO PROMEDIO IMPLICITO</t>
  </si>
  <si>
    <t>INDICE DE CANTIDADES DE FISHER</t>
  </si>
  <si>
    <t>INDICE DE PRECIOS DE FISHER</t>
  </si>
  <si>
    <t xml:space="preserve">Tasas de Crecimiento [ ln( c ) ] </t>
  </si>
  <si>
    <t>Terrenos</t>
  </si>
  <si>
    <t>Edificios</t>
  </si>
  <si>
    <t>Planta Telefónica</t>
  </si>
  <si>
    <t>Equipo de centrales</t>
  </si>
  <si>
    <t>Equipo de transmisión</t>
  </si>
  <si>
    <t>Cables y similares</t>
  </si>
  <si>
    <t>Otros equipos</t>
  </si>
  <si>
    <t>Muebles</t>
  </si>
  <si>
    <t>Vehículos/Transporte</t>
  </si>
  <si>
    <t>Gasto contable en depreciación por tipo de activo</t>
  </si>
  <si>
    <t>Total</t>
  </si>
  <si>
    <t>miles de soles reexpresados a diciembre del año especificado</t>
  </si>
  <si>
    <t>Planta neta fin de año por tipo de Activo Fijo</t>
  </si>
  <si>
    <t>Gastos de personal</t>
  </si>
  <si>
    <t>Participación trabajadores</t>
  </si>
  <si>
    <t>Trabajo para el inmovilizado</t>
  </si>
  <si>
    <t>Gasto de Personal</t>
  </si>
  <si>
    <t>Participación de los trabajadores</t>
  </si>
  <si>
    <t>Número de empleados (promedio mensuales en el año)</t>
  </si>
  <si>
    <t>Management Fee</t>
  </si>
  <si>
    <t>Factor (conversión a valores corrientes)</t>
  </si>
  <si>
    <t>Valor del Stock de Capital (Al Cierre del Año)</t>
  </si>
  <si>
    <t>Activo Fijo</t>
  </si>
  <si>
    <t>IPM (1+Var)</t>
  </si>
  <si>
    <t>Asset Price Index</t>
  </si>
  <si>
    <t>Cantidad del Stock de Capital (Al Cierre del Año)</t>
  </si>
  <si>
    <t>Cantidad del Stock de Capital  (Promedio)</t>
  </si>
  <si>
    <t>Tasas de Depreciación</t>
  </si>
  <si>
    <t>Valor de Depreciación</t>
  </si>
  <si>
    <t>Valor Rezagado del Stock de Capital</t>
  </si>
  <si>
    <t>Impuesto a la Renta</t>
  </si>
  <si>
    <t>Value of capital input</t>
  </si>
  <si>
    <t>Tasa del Impuesto a la Renta</t>
  </si>
  <si>
    <t>Valor del Capital Input por Activo</t>
  </si>
  <si>
    <t>Cantidad del Capital Input</t>
  </si>
  <si>
    <t>GASTOS TOTALES</t>
  </si>
  <si>
    <t>Gastos de Materiales</t>
  </si>
  <si>
    <t>INDICADORES DE CANTIDADES FISICAS</t>
  </si>
  <si>
    <t>Indice de Fisher - OUTPUTS</t>
  </si>
  <si>
    <t>Indice de Fisher - INPUTS</t>
  </si>
  <si>
    <t>Precio de los Inputs (TdP)</t>
  </si>
  <si>
    <t>Precio de los Inputs (Eco)</t>
  </si>
  <si>
    <t>FACTOR X</t>
  </si>
  <si>
    <t>PTF de la Empresa</t>
  </si>
  <si>
    <t>PTF TdP</t>
  </si>
  <si>
    <t>PTF Economía</t>
  </si>
  <si>
    <t>TASA DE CAMBIO EN PTF</t>
  </si>
  <si>
    <t>Activo Fijo Promedio</t>
  </si>
  <si>
    <t xml:space="preserve">   Instalación</t>
  </si>
  <si>
    <t xml:space="preserve">   Renta básica mensual</t>
  </si>
  <si>
    <t xml:space="preserve">   Servicio Local Medido</t>
  </si>
  <si>
    <t xml:space="preserve">   Servicio Local - Otros</t>
  </si>
  <si>
    <t xml:space="preserve">   Larga Distancia Nacional</t>
  </si>
  <si>
    <t xml:space="preserve">   Larga Distancia Internacional</t>
  </si>
  <si>
    <t xml:space="preserve">      Tráfico terminado en Perú (Entrada)</t>
  </si>
  <si>
    <t xml:space="preserve">      Tráfico originado en Perú (Fijo -Fijo)</t>
  </si>
  <si>
    <t xml:space="preserve">   Dial - Up</t>
  </si>
  <si>
    <t xml:space="preserve">   ADSL</t>
  </si>
  <si>
    <t xml:space="preserve">   Cable</t>
  </si>
  <si>
    <t xml:space="preserve">   Otros</t>
  </si>
  <si>
    <t xml:space="preserve">   Tráfico local a fijos</t>
  </si>
  <si>
    <t xml:space="preserve">   Tráfico local a móviles</t>
  </si>
  <si>
    <t xml:space="preserve">   Tráfico larga distancia nacional</t>
  </si>
  <si>
    <t xml:space="preserve">   Tráfico larga distancia internacional</t>
  </si>
  <si>
    <t xml:space="preserve">   Tráfico</t>
  </si>
  <si>
    <t xml:space="preserve">      Terminación</t>
  </si>
  <si>
    <t xml:space="preserve">      Transporte Local</t>
  </si>
  <si>
    <t xml:space="preserve">      Transporte de Larga Distancia</t>
  </si>
  <si>
    <t xml:space="preserve">   Enlaces</t>
  </si>
  <si>
    <t xml:space="preserve">   Instalaciones (Altas Nuevas)</t>
  </si>
  <si>
    <t xml:space="preserve">   Minutos de Servicio Local</t>
  </si>
  <si>
    <t xml:space="preserve">   Minutos LDN</t>
  </si>
  <si>
    <t xml:space="preserve">   Minutos LDI</t>
  </si>
  <si>
    <t>Telefonía Fija Local</t>
  </si>
  <si>
    <t>2004 OS</t>
  </si>
  <si>
    <t>Suma Total</t>
  </si>
  <si>
    <t>Tasa de Depreciación Promedio</t>
  </si>
  <si>
    <t>Servicio</t>
  </si>
  <si>
    <t>Gastos de personal total</t>
  </si>
  <si>
    <t>Gastos de Personal Capitalizados</t>
  </si>
  <si>
    <t>% del gasto de personal imputable</t>
  </si>
  <si>
    <t>Número de empleados promedio anual (1)</t>
  </si>
  <si>
    <t>(1) Es el promedio del número de empleados a fin de cada mes en un año determinado, salvo el periodo 2000 PF que corresponde al promedio entre el 2000 y 2001.</t>
  </si>
  <si>
    <t>Costo Laboral Total (1)</t>
  </si>
  <si>
    <t>Número de empleados promedio anual (2)</t>
  </si>
  <si>
    <t>(1) Gasto de personal total menos gastos de personal capitalizados.</t>
  </si>
  <si>
    <t>(2) Número de empleados promedio anual, ponderado por el porcentaje del gasto de personal imputable.</t>
  </si>
  <si>
    <t>Gastos Operativos Totales</t>
  </si>
  <si>
    <t>Conceptos a deducir</t>
  </si>
  <si>
    <t>Gastos de Personal</t>
  </si>
  <si>
    <t>Total Costo en Materiales</t>
  </si>
  <si>
    <t>Indicador de cantidades estimado</t>
  </si>
  <si>
    <t>(1) Se estima utilizando el Deflactor del PBI anual, el cual se obtiene dividiendo el PBI nominal sobre el PBI a precios constantes.</t>
  </si>
  <si>
    <t>Vehículos</t>
  </si>
  <si>
    <t>2003 OS</t>
  </si>
  <si>
    <t>miles de nuevos soles corrientes (valores históricos)</t>
  </si>
  <si>
    <t xml:space="preserve">   Sueldos y salarios de todo el grupo</t>
  </si>
  <si>
    <t xml:space="preserve">   Beneficios del personal (CTS y jubilación)</t>
  </si>
  <si>
    <t>Factor Trabajo</t>
  </si>
  <si>
    <t>Miles de soles  (valores históricos)</t>
  </si>
  <si>
    <t>Miles de Soles Corrientes (valores históricos)</t>
  </si>
  <si>
    <t>Gasto en Materiales</t>
  </si>
  <si>
    <t>Miles de Soles (valores históricos)</t>
  </si>
  <si>
    <t>Revalorización</t>
  </si>
  <si>
    <t xml:space="preserve">Móviles-Conexión </t>
  </si>
  <si>
    <t>Móviles-Abono</t>
  </si>
  <si>
    <t>Móviles-Tráfico</t>
  </si>
  <si>
    <t xml:space="preserve">Móviles-Alquiler y venta de equipos </t>
  </si>
  <si>
    <t>Móviles-Otros (Inc rebajas y deducciones)</t>
  </si>
  <si>
    <t>Obras en curso</t>
  </si>
  <si>
    <t>Provisión para desvalorizac.activos</t>
  </si>
  <si>
    <t xml:space="preserve">   Líneas en servicio TUPs</t>
  </si>
  <si>
    <t xml:space="preserve">      Tráfico terminado en Perú</t>
  </si>
  <si>
    <t>Teléfonos Públicos (tfco total)</t>
  </si>
  <si>
    <t xml:space="preserve">   Tráfico (miles minutos)</t>
  </si>
  <si>
    <t xml:space="preserve">   Enlaces (número)</t>
  </si>
  <si>
    <t>Altas líneas móviles - conexión   (número)</t>
  </si>
  <si>
    <t>Planta media con contrato - abono</t>
  </si>
  <si>
    <t>Tráfico móvil</t>
  </si>
  <si>
    <t>Alquiler y venta de equipos</t>
  </si>
  <si>
    <t>SSMM otros (inc rebajas y deducciones)</t>
  </si>
  <si>
    <t>lineas TUPS en servicio</t>
  </si>
  <si>
    <t>2009 PF</t>
  </si>
  <si>
    <t>2008 PF II</t>
  </si>
  <si>
    <t>2008 PF I</t>
  </si>
  <si>
    <t>2000 PF II</t>
  </si>
  <si>
    <t>2000 PF I</t>
  </si>
  <si>
    <t>Depreciación más amortización</t>
  </si>
  <si>
    <t>2002 PF</t>
  </si>
  <si>
    <t>2010 PFII</t>
  </si>
  <si>
    <t>2011 PF</t>
  </si>
  <si>
    <t>2012 PF</t>
  </si>
  <si>
    <t>2005 OS</t>
  </si>
  <si>
    <t>2014 PF</t>
  </si>
  <si>
    <t>2006 R</t>
  </si>
  <si>
    <t>Índices específicos (1+var)</t>
  </si>
  <si>
    <t>Índices específicos (Asset Price Index)</t>
  </si>
  <si>
    <t>TFP (TdP)</t>
  </si>
  <si>
    <t>TFP (Eco)</t>
  </si>
  <si>
    <t>2005 PF OS</t>
  </si>
  <si>
    <t>2006 OS</t>
  </si>
  <si>
    <t>2007 OS</t>
  </si>
  <si>
    <t>2014 PF CS</t>
  </si>
  <si>
    <t>2015 CS</t>
  </si>
  <si>
    <t>2016 CS</t>
  </si>
  <si>
    <t>2017 CS</t>
  </si>
  <si>
    <t>Formato 1. Ingresos Operativos - Información reportada en CS</t>
  </si>
  <si>
    <t>Notas:</t>
  </si>
  <si>
    <t>Formato 1. Ingresos Operativos - Cuentas de telefonía inalámbrica no consideradas</t>
  </si>
  <si>
    <t>1.1 Trabajo</t>
  </si>
  <si>
    <t>1.2 Materiales</t>
  </si>
  <si>
    <t>1.3 Activos fijos</t>
  </si>
  <si>
    <t>1. Información de la Empresa</t>
  </si>
  <si>
    <t>1.4 Depreciación</t>
  </si>
  <si>
    <t>1.5 Capital</t>
  </si>
  <si>
    <t>1.6 Ingresos y producción</t>
  </si>
  <si>
    <t>4. Índices de los Insumos de la economía</t>
  </si>
  <si>
    <t>5. Factor de Productividad</t>
  </si>
  <si>
    <r>
      <t xml:space="preserve">Indice de Precios de materiales </t>
    </r>
    <r>
      <rPr>
        <sz val="10"/>
        <color rgb="FF004379"/>
        <rFont val="Arial"/>
        <family val="2"/>
      </rPr>
      <t>(1)</t>
    </r>
  </si>
  <si>
    <r>
      <t>Indice de Fisher (Por Período) (c) = [(a)x(b)]</t>
    </r>
    <r>
      <rPr>
        <b/>
        <vertAlign val="superscript"/>
        <sz val="10"/>
        <color rgb="FF004379"/>
        <rFont val="Arial"/>
        <family val="2"/>
      </rPr>
      <t>1/2</t>
    </r>
  </si>
  <si>
    <t>Construcción</t>
  </si>
  <si>
    <t>Equipo</t>
  </si>
  <si>
    <t>Año</t>
  </si>
  <si>
    <t>Trabajo</t>
  </si>
  <si>
    <t>Capital</t>
  </si>
  <si>
    <t>Fuente</t>
  </si>
  <si>
    <t>INEI</t>
  </si>
  <si>
    <t>Descripción</t>
  </si>
  <si>
    <t>Base 2013</t>
  </si>
  <si>
    <t>Valores a precios constantes 2007</t>
  </si>
  <si>
    <t>MTPE</t>
  </si>
  <si>
    <t>Ingreso proveniente del trabajo mensual</t>
  </si>
  <si>
    <t>Promedio de sueldos y salarios</t>
  </si>
  <si>
    <t>Mes</t>
  </si>
  <si>
    <t> Enero</t>
  </si>
  <si>
    <t> Febrero</t>
  </si>
  <si>
    <t> Marzo</t>
  </si>
  <si>
    <t> Abril</t>
  </si>
  <si>
    <t> Mayo</t>
  </si>
  <si>
    <t> Junio</t>
  </si>
  <si>
    <t> Julio</t>
  </si>
  <si>
    <t> Agosto</t>
  </si>
  <si>
    <t> Setiembre</t>
  </si>
  <si>
    <t> Octubre</t>
  </si>
  <si>
    <t> Noviembre</t>
  </si>
  <si>
    <t> Diciembre</t>
  </si>
  <si>
    <t>Empleado</t>
  </si>
  <si>
    <t>Obrero</t>
  </si>
  <si>
    <t>Variación interanual</t>
  </si>
  <si>
    <t>VARIACIÓN DEL PRECIO DEL INSUMO TRABAJO</t>
  </si>
  <si>
    <t>VARIACIÓN DEL PRECIO DEL INSUMO CAPITAL</t>
  </si>
  <si>
    <t>Índice de Precios de los Materiales de Construcción</t>
  </si>
  <si>
    <t>Índice de Precios de Maquinaria y Equipos</t>
  </si>
  <si>
    <t>ÍNDICES DE PRECIOS DEL INSUMO CAPITAL</t>
  </si>
  <si>
    <t>VARIACIÓN DE PRECIOS INSUMOS DE LA ECONOMÍA</t>
  </si>
  <si>
    <t>Sueldos de empleados</t>
  </si>
  <si>
    <t>Salarios de obreros</t>
  </si>
  <si>
    <t>Salarios de obreros (x 30 días)</t>
  </si>
  <si>
    <t>Encuesta Permanente al Empleo</t>
  </si>
  <si>
    <t>Encuesta Nacional de Sueldos y Salarios</t>
  </si>
  <si>
    <t>Fuente: Encuesta Nacional de Sueldos y Salarios</t>
  </si>
  <si>
    <t>Participaciones de los factores de producción</t>
  </si>
  <si>
    <t>Estructura de los trabajadores</t>
  </si>
  <si>
    <t>Sueldo mensual (empleados)</t>
  </si>
  <si>
    <t>Nota: expresado en soles corrientes</t>
  </si>
  <si>
    <t>Promedio de Sueldo mensual (empleados)</t>
  </si>
  <si>
    <t>Promedio de Salario diario (obreros)</t>
  </si>
  <si>
    <t>Salario diario (obreros)</t>
  </si>
  <si>
    <t>Lima metropolitana: Sueldos y salarios</t>
  </si>
  <si>
    <t>Nota: El cálculo de la PTF de la economía fue realizado por el BCRP.</t>
  </si>
  <si>
    <t>Hoja de datos</t>
  </si>
  <si>
    <t>2018 CS</t>
  </si>
  <si>
    <t>2019 CS</t>
  </si>
  <si>
    <t>2020 CS</t>
  </si>
  <si>
    <t>(1) Gasto de Personal no incluye participación de trabajadores hasta el 2014 PF, mientras que desde 2014 PF CS sí incluye participación de los trabajadores.</t>
  </si>
  <si>
    <t>(1) Para 2014 PF CS, 2015 CS, 2016 CS, 2017 CS y 2018 CS, el impuesto a la renta proviene de la información reportada mediante carta TDP-0895-AR-AER-22, mientras que para los años 2019 CS, 2020 CS y 2021 la información fue obtenida de la carta TDP-1705-AR-AER-22.</t>
  </si>
  <si>
    <t>3. Índices de los Insumos de la empresa</t>
  </si>
  <si>
    <t>2. Índices de la Producción de la empresa</t>
  </si>
  <si>
    <t xml:space="preserve"> PF hace referencia a información pro-forma.</t>
  </si>
  <si>
    <t xml:space="preserve"> Para las comparaciones 2015/2014, 2016/2015, 2017/2016, 2018/2017, 2019/2018 y 2020/2019 se utiliza la información de Contabilidad Separada (CS). Para el 2021 se utiliza la información reportada por Telefónica mediante la carta TDP-1705-AR-AER-22.</t>
  </si>
  <si>
    <t>Gasto de Personal (1)</t>
  </si>
  <si>
    <t>Gastos de Personal inputable (1)</t>
  </si>
  <si>
    <t>(1) Equivalente al costo en personal no capitalizado : Gasto de Personal - Gastos de Personal Capitalizado.</t>
  </si>
  <si>
    <t xml:space="preserve"> PF hace referencia a información Pro-Forma.</t>
  </si>
  <si>
    <t xml:space="preserve"> El año 2005 OS hace referencia a la descomposión propuesta por el OSIPTEL para hacer comparables los años 2004 y 2005.</t>
  </si>
  <si>
    <t>(1) Se ajustó el valor de la depreciación de vehículos (en términos del valor neto promedio de activos fijos), que es el equivalente al 20% en términos del valor bruto de los activos fijos.</t>
  </si>
  <si>
    <t>Vehículos/Transporte (1)</t>
  </si>
  <si>
    <t xml:space="preserve"> Para 2014 PF CS, 2015 CS, 2016 CS, 2017 CS y 2018 CS, los gastos contables en depreciación provienen de la información reportada mediante la carta TDP-0895-AR-AER-22, mientras que para los años 2019 CS, 2020 CS y 2021 la información fue obtenida de la carta  TDP-1705-AR-AER-22.</t>
  </si>
  <si>
    <t>Impuesto a la Renta (1)</t>
  </si>
  <si>
    <t xml:space="preserve"> El año 2005 OS hace referencia a la descomposión propuesta por el Osiptel para hacer comparables los años 2004 y 2005.</t>
  </si>
  <si>
    <t xml:space="preserve"> El año 2003 OS hace referencia a la descomposión propuesta por el Osiptel para hacer comparables los años 2003 y 2004.</t>
  </si>
  <si>
    <t xml:space="preserve">WACC </t>
  </si>
  <si>
    <t xml:space="preserve">   Líneas en servicio (1)</t>
  </si>
  <si>
    <t>(1) Respecto a las líneas en servicio del año 2019, se esta considerando la información reportada por Telefónica en el formato Nº 11 de la NRIP.</t>
  </si>
  <si>
    <t xml:space="preserve"> El año 2003 OS es el año construido por Osiptel para hacer comparable el años 2004 al 2003 enviado por la empresa.  </t>
  </si>
  <si>
    <t xml:space="preserve"> Para 2014 PF CS, 2015 CS, 2016 CS, 2017 CS y 2018 CS, los datos sobre tráfico terminado en Perú (entrada) provienen de la información reportada mediante la carta TDP-0895-AR-AER-22, mientras que para los años 2019 CS, 2020 CS y 2021 la información fue obtenida de la carta TDP-1705-AR-AER-22.</t>
  </si>
  <si>
    <t xml:space="preserve"> El año 2006 OS es la desagregación propuesta por Osiptel para la comparación entre los años 2006 y 2007.</t>
  </si>
  <si>
    <t xml:space="preserve"> El año 2005 OS es la desagregación propuesta por Osiptel para la comparación entre los años 2004 y 2005.</t>
  </si>
  <si>
    <t xml:space="preserve">2000 PF </t>
  </si>
  <si>
    <t>2010 PF I</t>
  </si>
  <si>
    <t xml:space="preserve">Gastos Operativos Totales </t>
  </si>
  <si>
    <t xml:space="preserve">Gastos de Personal </t>
  </si>
  <si>
    <t>ESTRUCTURA PORCENTUAL DE LA FORMACIÓN BRUTA DE CAPITAL FIJO</t>
  </si>
  <si>
    <t xml:space="preserve">   </t>
  </si>
  <si>
    <t>1996-2024</t>
  </si>
  <si>
    <t>2021 CS</t>
  </si>
  <si>
    <t>2022 CS</t>
  </si>
  <si>
    <t>2023 CS</t>
  </si>
  <si>
    <t>2024 CS</t>
  </si>
  <si>
    <t>FIJACIÓN DEL FACTOR DE PRODUCTIVIDAD DE TELEFÓNICA DEL PERÚ S.A.A. APLICABLE PARA EL PERÍODO SEPTIEMBRE 2025 - AGOSTO 2028 EN EL MARCO DE LA REGULACIÓN POR FÓRMULA DE TARIFAS TOPE DE LOS SERVICIOS DE CATEGORÍA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</si>
</sst>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4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(* #,##0_);_(* \(#,##0\);_(* &quot;-&quot;??_);_(@_)"/>
    <numFmt numFmtId="167" formatCode="0.0000"/>
    <numFmt numFmtId="168" formatCode="0.000"/>
    <numFmt numFmtId="169" formatCode="#,##0.000"/>
    <numFmt numFmtId="170" formatCode="0.0%"/>
    <numFmt numFmtId="171" formatCode="_(* #,##0.000_);_(* \(#,##0.000\);_(* &quot;-&quot;??_);_(@_)"/>
    <numFmt numFmtId="172" formatCode="_([$€-2]\ * #,##0.00_);_([$€-2]\ * \(#,##0.00\);_([$€-2]\ * &quot;-&quot;??_)"/>
    <numFmt numFmtId="173" formatCode="0.000%"/>
    <numFmt numFmtId="174" formatCode="#,##0.0000"/>
    <numFmt numFmtId="175" formatCode="&quot;$&quot;#,##0.0000_);\(&quot;$&quot;#,##0.0000\)"/>
    <numFmt numFmtId="176" formatCode="_ [$€-2]* #,##0.00_ ;_ [$€-2]* \-#,##0.00_ ;_ [$€-2]* &quot;-&quot;??_ "/>
    <numFmt numFmtId="177" formatCode="#,##0.0_);\(#,##0.0\)"/>
    <numFmt numFmtId="178" formatCode="_-* #,##0\ _F_-;\-* #,##0\ _F_-;_-* &quot;-&quot;\ _F_-;_-@_-"/>
    <numFmt numFmtId="179" formatCode="_-* #,##0.00\ _F_-;\-* #,##0.00\ _F_-;_-* &quot;-&quot;??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$&quot;#,##0_);\(&quot;$&quot;#,##0\)"/>
    <numFmt numFmtId="183" formatCode="mm/dd/yy"/>
    <numFmt numFmtId="184" formatCode="_(&quot;S/.&quot;\ * #,##0.00_);_(&quot;S/.&quot;\ * \(#,##0.00\);_(&quot;S/.&quot;\ * &quot;-&quot;??_);_(@_)"/>
    <numFmt numFmtId="185" formatCode="_ \ * \ #,##0.00_ \ ;_ \ * \ \\\-#,##0.00_ \ ;_ \ * \ &quot;-&quot;??_ \ ;_ \ @_ \ "/>
    <numFmt numFmtId="186" formatCode="#,##0_ ;[Red]\-#,##0\ "/>
    <numFmt numFmtId="187" formatCode="0.00000%"/>
    <numFmt numFmtId="188" formatCode="_(&quot;€&quot;* #,##0.00_);_(&quot;€&quot;* \(#,##0.00\);_(&quot;€&quot;* &quot;-&quot;??_);_(@_)"/>
    <numFmt numFmtId="189" formatCode="_ &quot;S/.&quot;\ * #,##0_ ;_ &quot;S/.&quot;\ * \-#,##0_ ;_ &quot;S/.&quot;\ * &quot;-&quot;_ ;_ @_ "/>
    <numFmt numFmtId="190" formatCode="_ * #,##0_ ;_ * \-#,##0_ ;_ * &quot;-&quot;_ ;_ @_ "/>
    <numFmt numFmtId="191" formatCode="_ &quot;S/.&quot;\ * #,##0.00_ ;_ &quot;S/.&quot;\ * \-#,##0.00_ ;_ &quot;S/.&quot;\ * &quot;-&quot;??_ ;_ @_ "/>
    <numFmt numFmtId="192" formatCode="_-* #,##0.00\ &quot;Pts&quot;_-;\-* #,##0.00\ &quot;Pts&quot;_-;_-* &quot;-&quot;??\ &quot;Pts&quot;_-;_-@_-"/>
    <numFmt numFmtId="193" formatCode=";;"/>
    <numFmt numFmtId="194" formatCode="_-* #,##0\ &quot;Pts&quot;_-;\-* #,##0\ &quot;Pts&quot;_-;_-* &quot;-&quot;\ &quot;Pts&quot;_-;_-@_-"/>
    <numFmt numFmtId="195" formatCode="_-* #,##0.00\ _S_/_._-;\-* #,##0.00\ _S_/_._-;_-* &quot;-&quot;??\ _S_/_._-;_-@_-"/>
    <numFmt numFmtId="196" formatCode="_-* #,##0\ _S_/_._-;\-* #,##0\ _S_/_._-;_-* &quot;-&quot;\ _S_/_._-;_-@_-"/>
    <numFmt numFmtId="197" formatCode="&quot;000-&quot;0000\-000"/>
    <numFmt numFmtId="198" formatCode="0000"/>
    <numFmt numFmtId="199" formatCode="000000"/>
    <numFmt numFmtId="200" formatCode="&quot;600-&quot;0000\-000"/>
    <numFmt numFmtId="201" formatCode="&quot;700-&quot;0000\-000"/>
    <numFmt numFmtId="202" formatCode="[$$-409]#,##0.0"/>
    <numFmt numFmtId="203" formatCode="#,##0.00\);\(#,##0.00\)"/>
    <numFmt numFmtId="204" formatCode="#,##0.00&quot;Cr$&quot;_);\(#,##0.00&quot;Cr$&quot;\)"/>
    <numFmt numFmtId="205" formatCode="_(* #,##0.0000_);_(* \(#,##0.0000\);_(* &quot;-&quot;??_);_(@_)"/>
    <numFmt numFmtId="206" formatCode="_-* #,##0.0000_-;\-* #,##0.0000_-;_-* &quot;-&quot;????_-;_-@_-"/>
    <numFmt numFmtId="207" formatCode="#,##0,_);\(#,##0,\)"/>
    <numFmt numFmtId="208" formatCode="_(&quot;$&quot;* #,##0.00_);_(&quot;$&quot;* \(#,##0.00\);_(&quot;$&quot;* &quot;-&quot;??_);_(@_)"/>
    <numFmt numFmtId="209" formatCode="0.0%;\(0.0%\)"/>
    <numFmt numFmtId="210" formatCode="&quot;S/.&quot;\ #,##0.00_);[Red]\(&quot;S/.&quot;\ #,##0.00\)"/>
    <numFmt numFmtId="211" formatCode="&quot;pts&quot;\ #,##0.00_);[Red]\(&quot;pts&quot;\ #,##0.00\)"/>
    <numFmt numFmtId="212" formatCode="#,##0;;"/>
    <numFmt numFmtId="213" formatCode="#,###.##"/>
    <numFmt numFmtId="214" formatCode="&quot;R$ &quot;#,##0.00_);\(&quot;R$ &quot;#,##0.00\)"/>
    <numFmt numFmtId="215" formatCode="_ &quot;S/&quot;* #,##0_ ;_ &quot;S/&quot;* \-#,##0_ ;_ &quot;S/&quot;* &quot;-&quot;_ ;_ @_ "/>
    <numFmt numFmtId="216" formatCode="_ &quot;S/&quot;* #,##0.00_ ;_ &quot;S/&quot;* \-#,##0.00_ ;_ &quot;S/&quot;* &quot;-&quot;??_ ;_ @_ "/>
    <numFmt numFmtId="217" formatCode="&quot;$&quot;#,##0\ ;\(&quot;$&quot;#,##0\)"/>
    <numFmt numFmtId="218" formatCode="#,##0_);\(#,##0\);;"/>
    <numFmt numFmtId="219" formatCode="_ [$€]* #,##0.00_ ;_ [$€]* \-#,##0.00_ ;_ [$€]* &quot;-&quot;??_ ;_ @_ "/>
    <numFmt numFmtId="220" formatCode="_ [$€]* #.##0.00_ ;_ [$€]* \-#.##0.00_ ;_ [$€]* &quot;-&quot;??_ ;_ @_ "/>
    <numFmt numFmtId="221" formatCode="d\-m\-yyyy"/>
    <numFmt numFmtId="222" formatCode="[$€]#,##0.00_);[Red]\([$€]#,##0.00\)"/>
    <numFmt numFmtId="223" formatCode="dd/mm/yy"/>
    <numFmt numFmtId="224" formatCode="_(&quot;$&quot;* #,##0.0_);_(&quot;$&quot;* \(#,##0.0\);_(&quot;$&quot;* &quot;-&quot;??_);_(@_)"/>
    <numFmt numFmtId="225" formatCode="#,##0.0"/>
    <numFmt numFmtId="226" formatCode="#.0000_);\-#.0000"/>
    <numFmt numFmtId="227" formatCode="dd"/>
    <numFmt numFmtId="228" formatCode="#,###"/>
    <numFmt numFmtId="229" formatCode="#.#,;[Red]\(#.#,\)"/>
    <numFmt numFmtId="230" formatCode="_-* #,##0\ _p_t_a_-;\-* #,##0\ _p_t_a_-;_-* &quot;-&quot;\ _p_t_a_-;_-@_-"/>
    <numFmt numFmtId="231" formatCode="#,##0.000,"/>
    <numFmt numFmtId="232" formatCode="_ * #,##0.00_ ;_ * \-#,##0.00_ ;_ * &quot;-&quot;_ ;_ @_ "/>
    <numFmt numFmtId="233" formatCode="_(&quot;S/.&quot;\ * #,##0_);_(&quot;S/.&quot;\ * \(#,##0\);_(&quot;S/.&quot;\ * &quot;-&quot;_);_(@_)"/>
    <numFmt numFmtId="234" formatCode="_(&quot;pts&quot;\ * #,##0_);_(&quot;pts&quot;\ * \(#,##0\);_(&quot;pts&quot;\ * &quot;-&quot;_);_(@_)"/>
    <numFmt numFmtId="235" formatCode="yyyy"/>
    <numFmt numFmtId="236" formatCode="&quot;S/.&quot;\ #,##0_);[Red]\(&quot;S/.&quot;\ #,##0\)"/>
    <numFmt numFmtId="237" formatCode="&quot;pts&quot;\ #,##0_);[Red]\(&quot;pts&quot;\ #,##0\)"/>
    <numFmt numFmtId="238" formatCode="_ &quot;pts&quot;\ * #,##0_ ;_ &quot;pts&quot;\ * \-#,##0_ ;_ &quot;pts&quot;\ * &quot;-&quot;_ ;_ @_ "/>
    <numFmt numFmtId="239" formatCode="_(* #.##0.00_);_(* \(#.##0.00\);_(* &quot;-&quot;??_);_(@_)"/>
    <numFmt numFmtId="240" formatCode="h:mm;@"/>
    <numFmt numFmtId="241" formatCode="_-* #,##0.00\ _p_t_a_-;\-* #,##0.00\ _p_t_a_-;_-* &quot;-&quot;??\ _p_t_a_-;_-@_-"/>
    <numFmt numFmtId="242" formatCode="_(* #,##0.00_);_(* \(#,##0.00\);_(* &quot;-&quot;_);_(@_)"/>
    <numFmt numFmtId="243" formatCode="&quot;$&quot;\ #,##0.00000"/>
    <numFmt numFmtId="244" formatCode="_ &quot;$&quot;\ * #,##0_ ;_ &quot;$&quot;\ * \-#,##0_ ;_ &quot;$&quot;\ * &quot;-&quot;_ ;_ @_ "/>
    <numFmt numFmtId="245" formatCode="\$#,#00"/>
    <numFmt numFmtId="246" formatCode="#,##0.00;\(#,##0.00\)"/>
    <numFmt numFmtId="247" formatCode="#,##0.00;\(#,##0.00\);"/>
    <numFmt numFmtId="248" formatCode="#,##0.00000;\(#,##0.00000\)"/>
    <numFmt numFmtId="249" formatCode="#,##0.00000;\(#,##0.00000\);"/>
    <numFmt numFmtId="250" formatCode="_(* #,##0.0_);_(* \(#,##0.0\);_(* @_)"/>
    <numFmt numFmtId="251" formatCode="[$$-409]#,##0.00;[Red][$$-409]#,##0.00"/>
    <numFmt numFmtId="252" formatCode="0.0"/>
    <numFmt numFmtId="253" formatCode="###\-####\-##__"/>
    <numFmt numFmtId="254" formatCode="0.0;&quot;DFLT&quot;;;&quot;err&quot;"/>
    <numFmt numFmtId="255" formatCode="#,###.00__"/>
    <numFmt numFmtId="256" formatCode="\(#,##0\);;"/>
    <numFmt numFmtId="257" formatCode="_-* #,##0\ _k_r_-;\-* #,##0\ _k_r_-;_-* &quot;-&quot;\ _k_r_-;_-@_-"/>
    <numFmt numFmtId="258" formatCode="&quot;$&quot;#,##0_);[Red]\(&quot;$&quot;#,##0\)"/>
    <numFmt numFmtId="259" formatCode="_-&quot;£&quot;* #,##0.00_-;\-&quot;£&quot;* #,##0.00_-;_-&quot;£&quot;* &quot;-&quot;??_-;_-@_-"/>
    <numFmt numFmtId="260" formatCode="#,###,##0"/>
    <numFmt numFmtId="261" formatCode="#,###,###,##0"/>
    <numFmt numFmtId="262" formatCode="#,##0.000000"/>
    <numFmt numFmtId="263" formatCode="[White]General;[White]General;[White]General;[White]General"/>
    <numFmt numFmtId="264" formatCode="&quot;x&quot;;&quot;x&quot;;&quot;x&quot;;&quot;x&quot;"/>
    <numFmt numFmtId="265" formatCode="_(&quot;R$&quot;* #,##0_);_(&quot;R$&quot;* \(#,##0\);_(&quot;R$&quot;* &quot;-&quot;_);_(@_)"/>
    <numFmt numFmtId="266" formatCode="&quot;R$&quot;\ #,##0_);\(&quot;R$&quot;\ #,##0\)"/>
    <numFmt numFmtId="267" formatCode="&quot;Cr$&quot;\ #,##0.00_);[Red]\(&quot;Cr$&quot;\ #,##0.00\)"/>
    <numFmt numFmtId="268" formatCode="_(&quot;Cr$&quot;\ * #,##0_);_(&quot;Cr$&quot;\ * \(#,##0\);_(&quot;Cr$&quot;\ * &quot;-&quot;_);_(@_)"/>
    <numFmt numFmtId="269" formatCode="_(&quot;$&quot;* #,##0_);_(&quot;$&quot;* \(#,##0\);_(&quot;$&quot;* &quot;-&quot;_);_(@_)"/>
    <numFmt numFmtId="270" formatCode="_ &quot;\&quot;* #,##0.00_ ;_ &quot;\&quot;* &quot;\&quot;\-#,##0.00_ ;_ &quot;\&quot;* &quot;-&quot;??_ ;_ @_ "/>
    <numFmt numFmtId="271" formatCode="0.00000"/>
    <numFmt numFmtId="272" formatCode="0.00_)"/>
  </numFmts>
  <fonts count="2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heSansCorrespondence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sz val="8"/>
      <name val="Times New Roman"/>
      <family val="1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2"/>
      <name val="Helv"/>
    </font>
    <font>
      <sz val="12"/>
      <color indexed="9"/>
      <name val="Helv"/>
    </font>
    <font>
      <sz val="7"/>
      <name val="Small Fonts"/>
      <family val="2"/>
    </font>
    <font>
      <sz val="11"/>
      <name val="‚l‚r –¾’©"/>
      <charset val="128"/>
    </font>
    <font>
      <sz val="10"/>
      <name val="Tms Rmn"/>
    </font>
    <font>
      <sz val="10"/>
      <name val="MS Sans Serif"/>
      <family val="2"/>
    </font>
    <font>
      <sz val="8"/>
      <name val="Helv"/>
    </font>
    <font>
      <b/>
      <sz val="8"/>
      <color indexed="8"/>
      <name val="Helv"/>
    </font>
    <font>
      <sz val="11"/>
      <color indexed="8"/>
      <name val="Calibri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indexed="8"/>
      <name val="Arial"/>
      <family val="2"/>
    </font>
    <font>
      <sz val="11"/>
      <color indexed="20"/>
      <name val="Calibri"/>
      <family val="2"/>
    </font>
    <font>
      <sz val="10"/>
      <name val="TheSansCorrespondence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8"/>
      <color theme="3"/>
      <name val="Cambria"/>
      <family val="2"/>
      <scheme val="major"/>
    </font>
    <font>
      <u/>
      <sz val="11"/>
      <color theme="10"/>
      <name val="Calibri"/>
      <family val="2"/>
      <scheme val="minor"/>
    </font>
    <font>
      <sz val="10"/>
      <color rgb="FF006EB8"/>
      <name val="Arial"/>
      <family val="2"/>
    </font>
    <font>
      <sz val="10"/>
      <color rgb="FF004379"/>
      <name val="Arial"/>
      <family val="2"/>
    </font>
    <font>
      <b/>
      <sz val="11"/>
      <color rgb="FF004379"/>
      <name val="Arial"/>
      <family val="2"/>
    </font>
    <font>
      <b/>
      <sz val="10"/>
      <color rgb="FF004379"/>
      <name val="Arial"/>
      <family val="2"/>
    </font>
    <font>
      <sz val="8"/>
      <color rgb="FF004379"/>
      <name val="Arial"/>
      <family val="2"/>
    </font>
    <font>
      <b/>
      <sz val="10"/>
      <color rgb="FF004379"/>
      <name val="TheSansCorrespondence"/>
      <family val="2"/>
    </font>
    <font>
      <sz val="10"/>
      <color rgb="FF004379"/>
      <name val="Arial Narrow"/>
      <family val="2"/>
    </font>
    <font>
      <b/>
      <sz val="10"/>
      <color rgb="FF004379"/>
      <name val="Arial Narrow"/>
      <family val="2"/>
    </font>
    <font>
      <b/>
      <vertAlign val="superscript"/>
      <sz val="10"/>
      <color rgb="FF004379"/>
      <name val="Arial"/>
      <family val="2"/>
    </font>
    <font>
      <sz val="9"/>
      <color rgb="FF004379"/>
      <name val="Arial"/>
      <family val="2"/>
    </font>
    <font>
      <sz val="10"/>
      <name val="Bookman Old Style"/>
      <family val="1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8"/>
      <color theme="3"/>
      <name val="Arial"/>
      <family val="2"/>
    </font>
    <font>
      <b/>
      <sz val="11"/>
      <color theme="3"/>
      <name val="Arial"/>
      <family val="2"/>
    </font>
    <font>
      <sz val="11"/>
      <color theme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1"/>
      <name val="Consolas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name val="Consolas"/>
      <family val="3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b/>
      <sz val="12"/>
      <color indexed="8"/>
      <name val="Arial"/>
      <family val="2"/>
    </font>
    <font>
      <sz val="9"/>
      <name val="Arial Narrow"/>
      <family val="2"/>
    </font>
    <font>
      <sz val="11"/>
      <name val="MS ??"/>
      <family val="1"/>
      <charset val="128"/>
    </font>
    <font>
      <sz val="14"/>
      <name val="Terminal"/>
      <family val="3"/>
      <charset val="128"/>
    </font>
    <font>
      <sz val="9"/>
      <color indexed="10"/>
      <name val="Geneva"/>
    </font>
    <font>
      <sz val="10"/>
      <name val="Geneva"/>
    </font>
    <font>
      <sz val="10"/>
      <name val="Helv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0"/>
      <name val="Helv"/>
      <charset val="204"/>
    </font>
    <font>
      <sz val="10"/>
      <name val="Geneva"/>
      <family val="2"/>
    </font>
    <font>
      <sz val="10"/>
      <name val="Arial CE"/>
      <charset val="238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sz val="8"/>
      <name val="TheSansCorrespondence"/>
      <family val="2"/>
    </font>
    <font>
      <sz val="9"/>
      <color indexed="8"/>
      <name val="Arial"/>
      <family val="2"/>
    </font>
    <font>
      <sz val="8"/>
      <name val="Antique Olive"/>
      <family val="2"/>
    </font>
    <font>
      <sz val="8"/>
      <name val="Geneva"/>
    </font>
    <font>
      <sz val="9"/>
      <name val="Arial"/>
      <family val="2"/>
    </font>
    <font>
      <b/>
      <sz val="9"/>
      <name val="Arial"/>
      <family val="2"/>
    </font>
    <font>
      <b/>
      <sz val="10"/>
      <name val="Arial MT"/>
    </font>
    <font>
      <sz val="8"/>
      <color indexed="8"/>
      <name val="Arial"/>
      <family val="2"/>
    </font>
    <font>
      <sz val="8"/>
      <color indexed="39"/>
      <name val="Arial"/>
      <family val="2"/>
    </font>
    <font>
      <sz val="8"/>
      <color indexed="10"/>
      <name val="Arial"/>
      <family val="2"/>
    </font>
    <font>
      <b/>
      <sz val="8"/>
      <name val="Helv"/>
    </font>
    <font>
      <sz val="5.75"/>
      <name val="Arial"/>
      <family val="2"/>
    </font>
    <font>
      <sz val="10"/>
      <color indexed="8"/>
      <name val="Arial"/>
      <family val="2"/>
      <charset val="1"/>
    </font>
    <font>
      <sz val="10"/>
      <color indexed="8"/>
      <name val="Calibri"/>
      <family val="2"/>
    </font>
    <font>
      <sz val="8"/>
      <name val="MS Sans Serif"/>
      <family val="2"/>
    </font>
    <font>
      <b/>
      <i/>
      <u/>
      <sz val="10"/>
      <color indexed="8"/>
      <name val="Arial"/>
      <family val="2"/>
    </font>
    <font>
      <b/>
      <sz val="14"/>
      <color indexed="10"/>
      <name val="Arial"/>
      <family val="2"/>
    </font>
    <font>
      <b/>
      <sz val="9"/>
      <color indexed="0"/>
      <name val="Arial"/>
      <family val="2"/>
    </font>
    <font>
      <sz val="9"/>
      <color indexed="0"/>
      <name val="Arial"/>
      <family val="2"/>
    </font>
    <font>
      <b/>
      <i/>
      <sz val="10"/>
      <name val="Arial"/>
      <family val="2"/>
    </font>
    <font>
      <b/>
      <sz val="12"/>
      <color indexed="12"/>
      <name val="Times New Roman"/>
      <family val="1"/>
      <charset val="177"/>
    </font>
    <font>
      <sz val="12"/>
      <name val="Tms Rmn"/>
    </font>
    <font>
      <b/>
      <sz val="12"/>
      <name val="Helv"/>
    </font>
    <font>
      <sz val="7"/>
      <name val="Times New Roman"/>
      <family val="1"/>
    </font>
    <font>
      <b/>
      <sz val="5.75"/>
      <name val="Arial"/>
      <family val="2"/>
    </font>
    <font>
      <b/>
      <sz val="18"/>
      <name val="Arial"/>
      <family val="2"/>
    </font>
    <font>
      <sz val="10"/>
      <color indexed="12"/>
      <name val="Arial"/>
      <family val="2"/>
    </font>
    <font>
      <b/>
      <sz val="10"/>
      <name val="Helv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11"/>
      <name val="TheSansCorrespondence"/>
      <family val="2"/>
    </font>
    <font>
      <sz val="8"/>
      <color indexed="24"/>
      <name val="Modern"/>
      <family val="3"/>
      <charset val="255"/>
    </font>
    <font>
      <b/>
      <sz val="14"/>
      <color indexed="56"/>
      <name val="Palatino"/>
      <family val="1"/>
    </font>
    <font>
      <sz val="12"/>
      <color indexed="24"/>
      <name val="Arial"/>
      <family val="2"/>
    </font>
    <font>
      <b/>
      <sz val="9"/>
      <color indexed="2"/>
      <name val="Arial"/>
      <family val="2"/>
    </font>
    <font>
      <sz val="9"/>
      <color indexed="2"/>
      <name val="Arial"/>
      <family val="2"/>
    </font>
    <font>
      <sz val="9"/>
      <name val="Trebuchet MS"/>
      <family val="2"/>
    </font>
    <font>
      <b/>
      <sz val="14"/>
      <color indexed="12"/>
      <name val="Arial"/>
      <family val="2"/>
    </font>
    <font>
      <b/>
      <sz val="11"/>
      <color indexed="8"/>
      <name val="Calibri"/>
      <family val="2"/>
    </font>
    <font>
      <b/>
      <sz val="10"/>
      <color indexed="14"/>
      <name val="Arial"/>
      <family val="2"/>
    </font>
    <font>
      <sz val="12"/>
      <name val="MS Sans Serif"/>
      <family val="2"/>
    </font>
    <font>
      <u/>
      <sz val="7.5"/>
      <color indexed="36"/>
      <name val="Arial"/>
      <family val="2"/>
    </font>
    <font>
      <sz val="8"/>
      <color indexed="17"/>
      <name val="Helv"/>
      <family val="2"/>
    </font>
    <font>
      <b/>
      <sz val="12"/>
      <name val="Helv"/>
      <family val="2"/>
    </font>
    <font>
      <b/>
      <sz val="11"/>
      <name val="Arial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sz val="10"/>
      <color indexed="9"/>
      <name val="TheSansCorrespondence"/>
      <family val="2"/>
    </font>
    <font>
      <b/>
      <sz val="10"/>
      <color indexed="11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Times New Roman"/>
      <family val="1"/>
    </font>
    <font>
      <u/>
      <sz val="7.5"/>
      <color indexed="12"/>
      <name val="Arial"/>
      <family val="2"/>
    </font>
    <font>
      <sz val="9"/>
      <color indexed="39"/>
      <name val="Arial"/>
      <family val="2"/>
    </font>
    <font>
      <sz val="9"/>
      <color indexed="12"/>
      <name val="Arial"/>
      <family val="2"/>
    </font>
    <font>
      <sz val="10"/>
      <name val="N Helvetica Narrow"/>
    </font>
    <font>
      <sz val="11"/>
      <color indexed="12"/>
      <name val="Book Antiqua"/>
      <family val="1"/>
    </font>
    <font>
      <b/>
      <i/>
      <sz val="10"/>
      <color indexed="8"/>
      <name val="Arial"/>
      <family val="2"/>
    </font>
    <font>
      <b/>
      <sz val="11"/>
      <color indexed="56"/>
      <name val="Arial"/>
      <family val="2"/>
    </font>
    <font>
      <sz val="10"/>
      <color indexed="11"/>
      <name val="Helv"/>
    </font>
    <font>
      <sz val="10"/>
      <color theme="1"/>
      <name val="TheSansCorrespondence"/>
      <family val="2"/>
    </font>
    <font>
      <sz val="8"/>
      <name val="Arial Narrow"/>
      <family val="2"/>
    </font>
    <font>
      <sz val="10"/>
      <name val="Verdana"/>
      <family val="2"/>
    </font>
    <font>
      <b/>
      <sz val="11"/>
      <name val="Helv"/>
    </font>
    <font>
      <sz val="10"/>
      <name val="Arial Narrow"/>
      <family val="2"/>
    </font>
    <font>
      <sz val="9"/>
      <color rgb="FF010000"/>
      <name val="Arial"/>
      <family val="2"/>
    </font>
    <font>
      <sz val="9"/>
      <color indexed="8"/>
      <name val="Tahoma"/>
      <family val="2"/>
    </font>
    <font>
      <b/>
      <sz val="9"/>
      <color indexed="9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8"/>
      <name val="Arial"/>
      <family val="2"/>
      <charset val="238"/>
    </font>
    <font>
      <sz val="8"/>
      <color indexed="10"/>
      <name val="Arial Narrow"/>
      <family val="2"/>
    </font>
    <font>
      <sz val="24"/>
      <color theme="1"/>
      <name val="Consolas"/>
      <family val="3"/>
    </font>
    <font>
      <sz val="10"/>
      <color theme="1"/>
      <name val="Calibri"/>
      <family val="2"/>
    </font>
    <font>
      <sz val="10"/>
      <name val="Times New Roman"/>
      <family val="1"/>
      <charset val="204"/>
    </font>
    <font>
      <sz val="8"/>
      <color rgb="FF000000"/>
      <name val="Arial"/>
      <family val="2"/>
    </font>
    <font>
      <sz val="8"/>
      <color indexed="63"/>
      <name val="Trebuchet MS"/>
      <family val="2"/>
    </font>
    <font>
      <sz val="11"/>
      <color theme="1"/>
      <name val="Telefonica Headline Light"/>
      <family val="2"/>
    </font>
    <font>
      <b/>
      <sz val="9"/>
      <name val="Helvetica"/>
      <family val="2"/>
    </font>
    <font>
      <i/>
      <sz val="9"/>
      <name val="Arial"/>
      <family val="2"/>
    </font>
    <font>
      <i/>
      <sz val="9"/>
      <color indexed="12"/>
      <name val="Helv"/>
    </font>
    <font>
      <sz val="10"/>
      <color indexed="14"/>
      <name val="Geneva"/>
    </font>
    <font>
      <sz val="9"/>
      <name val="Geneva"/>
    </font>
    <font>
      <b/>
      <u/>
      <sz val="10"/>
      <name val="Arial"/>
      <family val="2"/>
    </font>
    <font>
      <b/>
      <sz val="10"/>
      <name val="MS Sans Serif"/>
      <family val="2"/>
    </font>
    <font>
      <i/>
      <sz val="8"/>
      <color indexed="14"/>
      <name val="Arial"/>
      <family val="2"/>
    </font>
    <font>
      <b/>
      <sz val="12"/>
      <color indexed="10"/>
      <name val="Times New Roman"/>
      <family val="1"/>
      <charset val="177"/>
    </font>
    <font>
      <b/>
      <sz val="11"/>
      <color indexed="12"/>
      <name val="Times New Roman"/>
      <family val="1"/>
      <charset val="177"/>
    </font>
    <font>
      <sz val="10"/>
      <color indexed="12"/>
      <name val="Geneva"/>
    </font>
    <font>
      <sz val="7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sz val="7"/>
      <name val="Geneva"/>
    </font>
    <font>
      <b/>
      <sz val="14"/>
      <name val="Palatino"/>
      <family val="1"/>
    </font>
    <font>
      <b/>
      <u/>
      <sz val="11"/>
      <name val="Helvetica"/>
      <family val="2"/>
    </font>
    <font>
      <b/>
      <sz val="12"/>
      <name val="Helvetica"/>
      <family val="2"/>
    </font>
    <font>
      <b/>
      <sz val="10"/>
      <color indexed="10"/>
      <name val="Helv"/>
    </font>
    <font>
      <b/>
      <sz val="8"/>
      <name val="Times New Roman"/>
      <family val="1"/>
    </font>
    <font>
      <sz val="10"/>
      <color indexed="8"/>
      <name val="TheSansCorrespondence"/>
      <family val="2"/>
    </font>
    <font>
      <sz val="10"/>
      <name val="Comic Sans MS"/>
      <family val="4"/>
    </font>
    <font>
      <sz val="10"/>
      <name val="TheSans"/>
    </font>
    <font>
      <u val="double"/>
      <sz val="8"/>
      <color indexed="8"/>
      <name val="Arial"/>
      <family val="2"/>
    </font>
    <font>
      <sz val="8"/>
      <color indexed="12"/>
      <name val="Arial"/>
      <family val="2"/>
    </font>
    <font>
      <u/>
      <sz val="8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Helv"/>
      <family val="2"/>
    </font>
    <font>
      <b/>
      <sz val="9"/>
      <color indexed="10"/>
      <name val="Wingdings"/>
      <charset val="2"/>
    </font>
    <font>
      <sz val="10"/>
      <name val="Helvetica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8"/>
      <color theme="1"/>
      <name val="Calibri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b/>
      <i/>
      <sz val="16"/>
      <name val="Helv"/>
    </font>
    <font>
      <sz val="14"/>
      <color rgb="FF001D35"/>
      <name val="Arial"/>
      <family val="2"/>
    </font>
    <font>
      <sz val="10"/>
      <color rgb="FF004379"/>
      <name val="Segoe UI"/>
      <family val="2"/>
    </font>
  </fonts>
  <fills count="1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EE3ED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50"/>
      </patternFill>
    </fill>
    <fill>
      <patternFill patternType="solid">
        <fgColor indexed="9"/>
        <bgColor indexed="8"/>
      </patternFill>
    </fill>
    <fill>
      <patternFill patternType="lightUp">
        <fgColor indexed="48"/>
        <bgColor indexed="41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FFFF"/>
        <bgColor rgb="FF000080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indexed="9"/>
        <bgColor indexed="18"/>
      </patternFill>
    </fill>
    <fill>
      <patternFill patternType="solid">
        <fgColor indexed="38"/>
      </patternFill>
    </fill>
    <fill>
      <patternFill patternType="solid">
        <fgColor indexed="1"/>
      </patternFill>
    </fill>
    <fill>
      <patternFill patternType="solid">
        <fgColor indexed="18"/>
      </patternFill>
    </fill>
    <fill>
      <patternFill patternType="darkGray">
        <fgColor indexed="9"/>
        <bgColor indexed="3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7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darkGray">
        <fgColor indexed="9"/>
        <bgColor indexed="13"/>
      </patternFill>
    </fill>
    <fill>
      <patternFill patternType="solid">
        <fgColor indexed="43"/>
        <bgColor indexed="18"/>
      </patternFill>
    </fill>
    <fill>
      <patternFill patternType="solid">
        <fgColor indexed="60"/>
        <bgColor indexed="18"/>
      </patternFill>
    </fill>
    <fill>
      <patternFill patternType="solid">
        <fgColor rgb="FFCCFFFF"/>
        <bgColor indexed="64"/>
      </patternFill>
    </fill>
    <fill>
      <patternFill patternType="solid">
        <fgColor indexed="26"/>
        <bgColor indexed="9"/>
      </patternFill>
    </fill>
    <fill>
      <patternFill patternType="mediumGray">
        <fgColor indexed="22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15"/>
      </patternFill>
    </fill>
  </fills>
  <borders count="1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004379"/>
      </left>
      <right style="medium">
        <color rgb="FF004379"/>
      </right>
      <top style="medium">
        <color rgb="FF004379"/>
      </top>
      <bottom style="medium">
        <color rgb="FF004379"/>
      </bottom>
      <diagonal/>
    </border>
    <border>
      <left/>
      <right/>
      <top style="medium">
        <color rgb="FF004379"/>
      </top>
      <bottom style="medium">
        <color rgb="FF004379"/>
      </bottom>
      <diagonal/>
    </border>
    <border>
      <left/>
      <right style="medium">
        <color rgb="FF004379"/>
      </right>
      <top style="medium">
        <color rgb="FF004379"/>
      </top>
      <bottom style="medium">
        <color rgb="FF004379"/>
      </bottom>
      <diagonal/>
    </border>
    <border>
      <left style="medium">
        <color rgb="FF004379"/>
      </left>
      <right style="medium">
        <color rgb="FF004379"/>
      </right>
      <top style="medium">
        <color rgb="FF004379"/>
      </top>
      <bottom/>
      <diagonal/>
    </border>
    <border>
      <left style="medium">
        <color rgb="FF004379"/>
      </left>
      <right style="medium">
        <color rgb="FF004379"/>
      </right>
      <top/>
      <bottom/>
      <diagonal/>
    </border>
    <border>
      <left/>
      <right/>
      <top style="medium">
        <color rgb="FF004379"/>
      </top>
      <bottom/>
      <diagonal/>
    </border>
    <border>
      <left/>
      <right style="medium">
        <color rgb="FF004379"/>
      </right>
      <top style="medium">
        <color rgb="FF004379"/>
      </top>
      <bottom/>
      <diagonal/>
    </border>
    <border>
      <left/>
      <right style="medium">
        <color rgb="FF004379"/>
      </right>
      <top/>
      <bottom/>
      <diagonal/>
    </border>
    <border>
      <left style="medium">
        <color rgb="FF004379"/>
      </left>
      <right style="medium">
        <color rgb="FF004379"/>
      </right>
      <top/>
      <bottom style="medium">
        <color rgb="FF004379"/>
      </bottom>
      <diagonal/>
    </border>
    <border>
      <left/>
      <right/>
      <top/>
      <bottom style="medium">
        <color rgb="FF004379"/>
      </bottom>
      <diagonal/>
    </border>
    <border>
      <left/>
      <right style="medium">
        <color rgb="FF004379"/>
      </right>
      <top/>
      <bottom style="medium">
        <color rgb="FF004379"/>
      </bottom>
      <diagonal/>
    </border>
    <border>
      <left style="medium">
        <color rgb="FF004379"/>
      </left>
      <right/>
      <top style="medium">
        <color rgb="FF004379"/>
      </top>
      <bottom/>
      <diagonal/>
    </border>
    <border>
      <left style="medium">
        <color rgb="FF004379"/>
      </left>
      <right/>
      <top/>
      <bottom/>
      <diagonal/>
    </border>
    <border>
      <left style="medium">
        <color rgb="FF004379"/>
      </left>
      <right/>
      <top/>
      <bottom style="medium">
        <color rgb="FF004379"/>
      </bottom>
      <diagonal/>
    </border>
    <border>
      <left style="medium">
        <color rgb="FF004379"/>
      </left>
      <right/>
      <top style="medium">
        <color rgb="FF004379"/>
      </top>
      <bottom style="medium">
        <color rgb="FF004379"/>
      </bottom>
      <diagonal/>
    </border>
    <border>
      <left style="medium">
        <color rgb="FF004379"/>
      </left>
      <right style="medium">
        <color indexed="64"/>
      </right>
      <top style="medium">
        <color rgb="FF004379"/>
      </top>
      <bottom/>
      <diagonal/>
    </border>
    <border>
      <left style="medium">
        <color rgb="FF004379"/>
      </left>
      <right style="medium">
        <color indexed="64"/>
      </right>
      <top/>
      <bottom/>
      <diagonal/>
    </border>
    <border>
      <left style="medium">
        <color rgb="FF004379"/>
      </left>
      <right style="medium">
        <color indexed="64"/>
      </right>
      <top/>
      <bottom style="medium">
        <color rgb="FF004379"/>
      </bottom>
      <diagonal/>
    </border>
    <border>
      <left style="medium">
        <color indexed="64"/>
      </left>
      <right/>
      <top style="medium">
        <color rgb="FF004379"/>
      </top>
      <bottom/>
      <diagonal/>
    </border>
    <border>
      <left style="medium">
        <color indexed="64"/>
      </left>
      <right/>
      <top/>
      <bottom style="medium">
        <color rgb="FF004379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medium">
        <color theme="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3"/>
      </top>
      <bottom style="thin">
        <color theme="0"/>
      </bottom>
      <diagonal/>
    </border>
    <border>
      <left style="thin">
        <color theme="0"/>
      </left>
      <right style="medium">
        <color theme="3"/>
      </right>
      <top style="medium">
        <color theme="3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3"/>
      </right>
      <top style="thin">
        <color theme="0"/>
      </top>
      <bottom style="thin">
        <color theme="0"/>
      </bottom>
      <diagonal/>
    </border>
    <border>
      <left style="medium">
        <color theme="3"/>
      </left>
      <right style="thin">
        <color theme="0"/>
      </right>
      <top style="thin">
        <color theme="0"/>
      </top>
      <bottom style="medium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3"/>
      </bottom>
      <diagonal/>
    </border>
    <border>
      <left style="thin">
        <color theme="0"/>
      </left>
      <right style="medium">
        <color theme="3"/>
      </right>
      <top style="thin">
        <color theme="0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rgb="FF004379"/>
      </bottom>
      <diagonal/>
    </border>
    <border>
      <left/>
      <right/>
      <top style="medium">
        <color theme="3"/>
      </top>
      <bottom style="medium">
        <color rgb="FF004379"/>
      </bottom>
      <diagonal/>
    </border>
    <border>
      <left/>
      <right style="medium">
        <color theme="3"/>
      </right>
      <top style="medium">
        <color theme="3"/>
      </top>
      <bottom style="medium">
        <color rgb="FF004379"/>
      </bottom>
      <diagonal/>
    </border>
    <border>
      <left style="medium">
        <color theme="3"/>
      </left>
      <right/>
      <top style="medium">
        <color rgb="FF004379"/>
      </top>
      <bottom style="medium">
        <color theme="3"/>
      </bottom>
      <diagonal/>
    </border>
    <border>
      <left/>
      <right/>
      <top style="medium">
        <color rgb="FF004379"/>
      </top>
      <bottom style="medium">
        <color theme="3"/>
      </bottom>
      <diagonal/>
    </border>
    <border>
      <left/>
      <right style="medium">
        <color theme="3"/>
      </right>
      <top style="medium">
        <color rgb="FF004379"/>
      </top>
      <bottom style="medium">
        <color theme="3"/>
      </bottom>
      <diagonal/>
    </border>
    <border>
      <left style="medium">
        <color rgb="FF004379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 diagonalDown="1">
      <left/>
      <right/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62251">
    <xf numFmtId="0" fontId="0" fillId="0" borderId="0"/>
    <xf numFmtId="0" fontId="10" fillId="0" borderId="0"/>
    <xf numFmtId="17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7" applyNumberFormat="0" applyAlignment="0" applyProtection="0"/>
    <xf numFmtId="0" fontId="20" fillId="6" borderId="8" applyNumberFormat="0" applyAlignment="0" applyProtection="0"/>
    <xf numFmtId="0" fontId="21" fillId="6" borderId="7" applyNumberFormat="0" applyAlignment="0" applyProtection="0"/>
    <xf numFmtId="0" fontId="22" fillId="0" borderId="9" applyNumberFormat="0" applyFill="0" applyAlignment="0" applyProtection="0"/>
    <xf numFmtId="0" fontId="23" fillId="7" borderId="10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7" fillId="32" borderId="0" applyNumberFormat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9" fillId="0" borderId="0">
      <alignment horizontal="center" wrapText="1"/>
      <protection locked="0"/>
    </xf>
    <xf numFmtId="175" fontId="8" fillId="0" borderId="0" applyFill="0" applyBorder="0" applyAlignment="0"/>
    <xf numFmtId="43" fontId="8" fillId="0" borderId="0" applyFont="0" applyFill="0" applyBorder="0" applyAlignment="0" applyProtection="0"/>
    <xf numFmtId="0" fontId="30" fillId="0" borderId="0"/>
    <xf numFmtId="0" fontId="31" fillId="0" borderId="0"/>
    <xf numFmtId="0" fontId="30" fillId="0" borderId="0"/>
    <xf numFmtId="0" fontId="31" fillId="0" borderId="0"/>
    <xf numFmtId="0" fontId="32" fillId="0" borderId="0" applyNumberFormat="0" applyAlignment="0">
      <alignment horizontal="left"/>
    </xf>
    <xf numFmtId="0" fontId="33" fillId="0" borderId="0" applyNumberFormat="0" applyAlignment="0"/>
    <xf numFmtId="0" fontId="34" fillId="0" borderId="0">
      <protection locked="0"/>
    </xf>
    <xf numFmtId="0" fontId="8" fillId="0" borderId="0" applyNumberForma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0" fontId="36" fillId="0" borderId="0" applyNumberFormat="0" applyAlignment="0">
      <alignment horizontal="left"/>
    </xf>
    <xf numFmtId="176" fontId="8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38" fontId="12" fillId="33" borderId="0" applyNumberFormat="0" applyBorder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13">
      <alignment horizontal="left" vertical="center"/>
    </xf>
    <xf numFmtId="10" fontId="12" fillId="34" borderId="14" applyNumberFormat="0" applyBorder="0" applyAlignment="0" applyProtection="0"/>
    <xf numFmtId="177" fontId="37" fillId="35" borderId="0"/>
    <xf numFmtId="177" fontId="38" fillId="36" borderId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34" fillId="0" borderId="0">
      <protection locked="0"/>
    </xf>
    <xf numFmtId="37" fontId="39" fillId="0" borderId="0"/>
    <xf numFmtId="167" fontId="8" fillId="0" borderId="0"/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14" fontId="29" fillId="0" borderId="0">
      <alignment horizontal="center" wrapText="1"/>
      <protection locked="0"/>
    </xf>
    <xf numFmtId="10" fontId="8" fillId="0" borderId="0" applyFont="0" applyFill="0" applyBorder="0" applyAlignment="0" applyProtection="0"/>
    <xf numFmtId="0" fontId="34" fillId="0" borderId="0">
      <protection locked="0"/>
    </xf>
    <xf numFmtId="182" fontId="41" fillId="0" borderId="0"/>
    <xf numFmtId="0" fontId="42" fillId="0" borderId="0" applyNumberFormat="0" applyFon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38" fontId="43" fillId="0" borderId="0"/>
    <xf numFmtId="40" fontId="44" fillId="0" borderId="0" applyBorder="0">
      <alignment horizontal="right"/>
    </xf>
    <xf numFmtId="0" fontId="7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7" fillId="8" borderId="11" applyNumberFormat="0" applyFont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7" fillId="0" borderId="0"/>
    <xf numFmtId="0" fontId="47" fillId="50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45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1" borderId="0" applyNumberFormat="0" applyBorder="0" applyAlignment="0" applyProtection="0"/>
    <xf numFmtId="0" fontId="7" fillId="0" borderId="0"/>
    <xf numFmtId="0" fontId="45" fillId="40" borderId="0" applyNumberFormat="0" applyBorder="0" applyAlignment="0" applyProtection="0"/>
    <xf numFmtId="0" fontId="45" fillId="39" borderId="0" applyNumberFormat="0" applyBorder="0" applyAlignment="0" applyProtection="0"/>
    <xf numFmtId="0" fontId="45" fillId="38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9" borderId="0" applyNumberFormat="0" applyBorder="0" applyAlignment="0" applyProtection="0"/>
    <xf numFmtId="0" fontId="8" fillId="0" borderId="0" applyNumberFormat="0" applyFill="0" applyBorder="0" applyAlignment="0" applyProtection="0"/>
    <xf numFmtId="0" fontId="45" fillId="41" borderId="0" applyNumberFormat="0" applyBorder="0" applyAlignment="0" applyProtection="0"/>
    <xf numFmtId="0" fontId="45" fillId="40" borderId="0" applyNumberFormat="0" applyBorder="0" applyAlignment="0" applyProtection="0"/>
    <xf numFmtId="0" fontId="46" fillId="0" borderId="0"/>
    <xf numFmtId="0" fontId="8" fillId="0" borderId="0" applyNumberFormat="0" applyFill="0" applyBorder="0" applyAlignment="0" applyProtection="0"/>
    <xf numFmtId="0" fontId="45" fillId="38" borderId="0" applyNumberFormat="0" applyBorder="0" applyAlignment="0" applyProtection="0"/>
    <xf numFmtId="0" fontId="48" fillId="39" borderId="0" applyNumberFormat="0" applyBorder="0" applyAlignment="0" applyProtection="0"/>
    <xf numFmtId="0" fontId="49" fillId="51" borderId="15" applyNumberFormat="0" applyAlignment="0" applyProtection="0"/>
    <xf numFmtId="0" fontId="50" fillId="52" borderId="16" applyNumberFormat="0" applyAlignment="0" applyProtection="0"/>
    <xf numFmtId="0" fontId="51" fillId="0" borderId="17" applyNumberFormat="0" applyFill="0" applyAlignment="0" applyProtection="0"/>
    <xf numFmtId="0" fontId="28" fillId="0" borderId="13">
      <alignment horizontal="left"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52" fillId="0" borderId="0" applyNumberFormat="0" applyFill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6" borderId="0" applyNumberFormat="0" applyBorder="0" applyAlignment="0" applyProtection="0"/>
    <xf numFmtId="0" fontId="53" fillId="42" borderId="15" applyNumberFormat="0" applyAlignment="0" applyProtection="0"/>
    <xf numFmtId="0" fontId="54" fillId="0" borderId="0">
      <alignment vertical="top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8" fillId="0" borderId="0"/>
    <xf numFmtId="0" fontId="55" fillId="38" borderId="0" applyNumberFormat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8" borderId="11" applyNumberFormat="0" applyFont="0" applyAlignment="0" applyProtection="0"/>
    <xf numFmtId="184" fontId="8" fillId="0" borderId="0" applyFont="0" applyFill="0" applyBorder="0" applyAlignment="0" applyProtection="0"/>
    <xf numFmtId="0" fontId="57" fillId="57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9" fillId="0" borderId="19" applyNumberFormat="0" applyAlignment="0"/>
    <xf numFmtId="0" fontId="58" fillId="51" borderId="2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21" applyNumberFormat="0" applyFill="0" applyAlignment="0" applyProtection="0"/>
    <xf numFmtId="0" fontId="62" fillId="0" borderId="22" applyNumberFormat="0" applyFill="0" applyAlignment="0" applyProtection="0"/>
    <xf numFmtId="0" fontId="56" fillId="0" borderId="0"/>
    <xf numFmtId="0" fontId="52" fillId="0" borderId="23" applyNumberFormat="0" applyFill="0" applyAlignment="0" applyProtection="0"/>
    <xf numFmtId="0" fontId="63" fillId="0" borderId="0" applyNumberFormat="0" applyFill="0" applyBorder="0" applyAlignment="0" applyProtection="0"/>
    <xf numFmtId="0" fontId="34" fillId="0" borderId="24">
      <protection locked="0"/>
    </xf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/>
    <xf numFmtId="0" fontId="7" fillId="0" borderId="0"/>
    <xf numFmtId="0" fontId="8" fillId="0" borderId="0" applyNumberForma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5" fontId="4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8" fillId="0" borderId="0" applyFill="0" applyBorder="0"/>
    <xf numFmtId="0" fontId="56" fillId="0" borderId="0"/>
    <xf numFmtId="0" fontId="65" fillId="0" borderId="0" applyNumberFormat="0" applyFill="0" applyBorder="0" applyAlignment="0" applyProtection="0"/>
    <xf numFmtId="0" fontId="76" fillId="0" borderId="0"/>
    <xf numFmtId="0" fontId="5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0" fontId="8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192" fontId="8" fillId="0" borderId="0" applyFont="0" applyFill="0" applyBorder="0" applyAlignment="0" applyProtection="0"/>
    <xf numFmtId="0" fontId="8" fillId="0" borderId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56" fillId="63" borderId="0" applyNumberFormat="0" applyAlignment="0" applyProtection="0"/>
    <xf numFmtId="0" fontId="8" fillId="0" borderId="0" applyNumberFormat="0" applyFill="0" applyBorder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83" fillId="65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4" fontId="85" fillId="39" borderId="0" applyNumberFormat="0" applyProtection="0">
      <alignment horizontal="right" vertical="center"/>
    </xf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46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6" fillId="0" borderId="0" applyNumberFormat="0" applyFill="0" applyBorder="0" applyAlignment="0" applyProtection="0"/>
    <xf numFmtId="4" fontId="57" fillId="67" borderId="0" applyNumberFormat="0" applyProtection="0">
      <alignment horizontal="right" vertical="center"/>
    </xf>
    <xf numFmtId="0" fontId="83" fillId="68" borderId="0" applyNumberFormat="0" applyProtection="0">
      <alignment horizontal="left" vertical="center" indent="1"/>
    </xf>
    <xf numFmtId="4" fontId="57" fillId="49" borderId="0" applyNumberFormat="0" applyProtection="0">
      <alignment horizontal="right" vertical="center"/>
    </xf>
    <xf numFmtId="0" fontId="56" fillId="63" borderId="0" applyNumberFormat="0" applyAlignment="0" applyProtection="0"/>
    <xf numFmtId="3" fontId="83" fillId="0" borderId="0"/>
    <xf numFmtId="0" fontId="42" fillId="0" borderId="0" applyFont="0" applyFill="0" applyBorder="0">
      <alignment horizontal="center" vertical="center" shrinkToFit="1"/>
    </xf>
    <xf numFmtId="0" fontId="56" fillId="0" borderId="0" applyFill="0" applyBorder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4" fontId="58" fillId="68" borderId="0" applyNumberFormat="0" applyProtection="0">
      <alignment horizontal="right" vertical="center"/>
    </xf>
    <xf numFmtId="4" fontId="57" fillId="51" borderId="0" applyNumberFormat="0" applyProtection="0">
      <alignment horizontal="right" vertical="center"/>
    </xf>
    <xf numFmtId="0" fontId="8" fillId="0" borderId="0" applyProtection="0"/>
    <xf numFmtId="0" fontId="56" fillId="0" borderId="0" applyFill="0" applyBorder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57" fillId="69" borderId="0" applyNumberFormat="0" applyProtection="0">
      <alignment horizontal="right" vertical="center"/>
    </xf>
    <xf numFmtId="4" fontId="87" fillId="64" borderId="0" applyNumberFormat="0" applyProtection="0">
      <alignment vertical="center"/>
    </xf>
    <xf numFmtId="0" fontId="8" fillId="0" borderId="0" applyProtection="0"/>
    <xf numFmtId="0" fontId="56" fillId="0" borderId="0" applyFill="0" applyBorder="0"/>
    <xf numFmtId="0" fontId="56" fillId="0" borderId="0" applyFill="0" applyBorder="0"/>
    <xf numFmtId="0" fontId="56" fillId="0" borderId="0" applyFill="0" applyBorder="0"/>
    <xf numFmtId="0" fontId="56" fillId="0" borderId="0" applyFill="0" applyBorder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4" fontId="57" fillId="70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56" fillId="0" borderId="0" applyFill="0" applyBorder="0"/>
    <xf numFmtId="0" fontId="50" fillId="45" borderId="0" applyNumberFormat="0" applyAlignment="0" applyProtection="0"/>
    <xf numFmtId="0" fontId="56" fillId="0" borderId="0" applyNumberFormat="0" applyFill="0" applyBorder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4" fontId="23" fillId="64" borderId="0" applyNumberFormat="0" applyProtection="0">
      <alignment vertical="center"/>
    </xf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" fontId="57" fillId="41" borderId="0" applyNumberFormat="0" applyProtection="0">
      <alignment horizontal="right" vertical="center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4" fontId="57" fillId="49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56" fillId="0" borderId="0" applyNumberFormat="0" applyFill="0" applyBorder="0" applyAlignment="0" applyProtection="0"/>
    <xf numFmtId="0" fontId="86" fillId="66" borderId="0" applyNumberFormat="0" applyFont="0" applyAlignment="0" applyProtection="0"/>
    <xf numFmtId="0" fontId="42" fillId="0" borderId="0" applyFont="0" applyFill="0" applyBorder="0">
      <alignment horizontal="center" vertical="center" shrinkToFit="1"/>
    </xf>
    <xf numFmtId="4" fontId="58" fillId="66" borderId="0" applyNumberFormat="0" applyProtection="0">
      <alignment vertical="center"/>
    </xf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56" fillId="0" borderId="0" applyNumberFormat="0" applyFill="0" applyBorder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56" fillId="0" borderId="0" applyNumberFormat="0" applyFill="0" applyBorder="0" applyAlignment="0" applyProtection="0"/>
    <xf numFmtId="10" fontId="83" fillId="36" borderId="0" applyNumberFormat="0" applyBorder="0" applyAlignment="0" applyProtection="0"/>
    <xf numFmtId="0" fontId="83" fillId="65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83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0" fontId="62" fillId="63" borderId="0" applyNumberFormat="0" applyAlignment="0" applyProtection="0"/>
    <xf numFmtId="4" fontId="57" fillId="71" borderId="0" applyNumberFormat="0" applyProtection="0">
      <alignment horizontal="right" vertical="center"/>
    </xf>
    <xf numFmtId="4" fontId="57" fillId="66" borderId="0" applyNumberFormat="0" applyProtection="0">
      <alignment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4" fontId="23" fillId="64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" fillId="0" borderId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56" fillId="0" borderId="0" applyNumberFormat="0" applyFill="0" applyBorder="0" applyAlignment="0" applyProtection="0"/>
    <xf numFmtId="0" fontId="56" fillId="63" borderId="0" applyNumberFormat="0" applyAlignment="0" applyProtection="0"/>
    <xf numFmtId="4" fontId="85" fillId="39" borderId="0" applyNumberFormat="0" applyProtection="0">
      <alignment horizontal="right" vertical="center"/>
    </xf>
    <xf numFmtId="0" fontId="56" fillId="0" borderId="0" applyNumberFormat="0" applyFill="0" applyBorder="0" applyAlignment="0" applyProtection="0"/>
    <xf numFmtId="0" fontId="8" fillId="0" borderId="0" applyProtection="0"/>
    <xf numFmtId="0" fontId="62" fillId="63" borderId="0" applyNumberFormat="0" applyAlignment="0" applyProtection="0"/>
    <xf numFmtId="4" fontId="57" fillId="6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4" fontId="57" fillId="68" borderId="0" applyNumberFormat="0" applyProtection="0">
      <alignment horizontal="right" vertical="center"/>
    </xf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4" fontId="23" fillId="64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8" fillId="0" borderId="0" applyNumberFormat="0" applyFill="0" applyBorder="0" applyAlignment="0" applyProtection="0"/>
    <xf numFmtId="4" fontId="57" fillId="41" borderId="0" applyNumberFormat="0" applyProtection="0">
      <alignment horizontal="right" vertical="center"/>
    </xf>
    <xf numFmtId="4" fontId="23" fillId="64" borderId="0" applyNumberFormat="0" applyProtection="0">
      <alignment vertical="center"/>
    </xf>
    <xf numFmtId="0" fontId="86" fillId="66" borderId="0" applyNumberFormat="0" applyFont="0" applyAlignment="0" applyProtection="0"/>
    <xf numFmtId="0" fontId="83" fillId="70" borderId="0" applyNumberFormat="0" applyProtection="0">
      <alignment horizontal="left" vertical="center" indent="1"/>
    </xf>
    <xf numFmtId="0" fontId="83" fillId="0" borderId="0" applyNumberFormat="0" applyAlignment="0"/>
    <xf numFmtId="0" fontId="88" fillId="0" borderId="0">
      <protection locked="0"/>
    </xf>
    <xf numFmtId="0" fontId="57" fillId="66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89" fillId="68" borderId="0" applyNumberFormat="0" applyProtection="0">
      <alignment horizontal="right" vertical="center"/>
    </xf>
    <xf numFmtId="3" fontId="83" fillId="0" borderId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4" fontId="57" fillId="4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58" fillId="66" borderId="0" applyNumberFormat="0" applyProtection="0">
      <alignment vertical="center"/>
    </xf>
    <xf numFmtId="0" fontId="83" fillId="0" borderId="0">
      <alignment horizontal="left" vertical="center"/>
    </xf>
    <xf numFmtId="0" fontId="83" fillId="0" borderId="0" applyNumberFormat="0" applyAlignment="0" applyProtection="0">
      <alignment horizontal="left" vertical="center"/>
    </xf>
    <xf numFmtId="0" fontId="8" fillId="0" borderId="0" applyNumberFormat="0" applyFill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90" fillId="0" borderId="0"/>
    <xf numFmtId="0" fontId="48" fillId="0" borderId="0" applyNumberFormat="0" applyFill="0" applyAlignment="0" applyProtection="0"/>
    <xf numFmtId="0" fontId="42" fillId="0" borderId="0" applyFont="0" applyFill="0" applyBorder="0">
      <alignment horizontal="center" vertical="center" shrinkToFit="1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193" fontId="8" fillId="0" borderId="0" applyFont="0" applyFill="0" applyBorder="0" applyAlignment="0" applyProtection="0"/>
    <xf numFmtId="40" fontId="91" fillId="0" borderId="0" applyFont="0" applyFill="0" applyBorder="0" applyAlignment="0" applyProtection="0"/>
    <xf numFmtId="38" fontId="91" fillId="0" borderId="0" applyFont="0" applyFill="0" applyBorder="0" applyAlignment="0" applyProtection="0"/>
    <xf numFmtId="0" fontId="92" fillId="0" borderId="0"/>
    <xf numFmtId="0" fontId="93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 applyFill="0" applyBorder="0"/>
    <xf numFmtId="194" fontId="8" fillId="0" borderId="0" applyFont="0" applyFill="0" applyBorder="0" applyAlignment="0" applyProtection="0"/>
    <xf numFmtId="0" fontId="93" fillId="0" borderId="0"/>
    <xf numFmtId="0" fontId="93" fillId="0" borderId="0"/>
    <xf numFmtId="0" fontId="54" fillId="0" borderId="0">
      <alignment vertical="top"/>
    </xf>
    <xf numFmtId="194" fontId="8" fillId="0" borderId="0" applyFont="0" applyFill="0" applyBorder="0" applyAlignment="0" applyProtection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 applyProtection="0"/>
    <xf numFmtId="0" fontId="8" fillId="0" borderId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8" fillId="0" borderId="0"/>
    <xf numFmtId="0" fontId="8" fillId="0" borderId="0" applyFill="0" applyBorder="0"/>
    <xf numFmtId="0" fontId="8" fillId="0" borderId="0" applyFill="0" applyBorder="0"/>
    <xf numFmtId="0" fontId="45" fillId="0" borderId="0"/>
    <xf numFmtId="0" fontId="45" fillId="0" borderId="0"/>
    <xf numFmtId="0" fontId="45" fillId="0" borderId="0"/>
    <xf numFmtId="0" fontId="45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6" fillId="0" borderId="0"/>
    <xf numFmtId="0" fontId="95" fillId="0" borderId="0"/>
    <xf numFmtId="0" fontId="84" fillId="0" borderId="0" applyFill="0" applyBorder="0"/>
    <xf numFmtId="0" fontId="8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0" borderId="0"/>
    <xf numFmtId="0" fontId="95" fillId="0" borderId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1" fillId="0" borderId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0" borderId="0" applyFill="0" applyBorder="0" applyAlignment="0" applyProtection="0"/>
    <xf numFmtId="0" fontId="83" fillId="66" borderId="0" applyNumberFormat="0" applyFont="0" applyAlignment="0" applyProtection="0"/>
    <xf numFmtId="4" fontId="57" fillId="72" borderId="0" applyNumberFormat="0" applyProtection="0">
      <alignment horizontal="right" vertical="center"/>
    </xf>
    <xf numFmtId="0" fontId="83" fillId="70" borderId="0" applyNumberFormat="0" applyProtection="0">
      <alignment horizontal="left" vertical="top" indent="1"/>
    </xf>
    <xf numFmtId="0" fontId="83" fillId="70" borderId="0" applyNumberFormat="0" applyProtection="0">
      <alignment horizontal="left" vertical="center" indent="1"/>
    </xf>
    <xf numFmtId="0" fontId="50" fillId="45" borderId="0" applyNumberFormat="0" applyAlignment="0" applyProtection="0"/>
    <xf numFmtId="4" fontId="85" fillId="39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" fillId="0" borderId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93" fillId="0" borderId="0"/>
    <xf numFmtId="0" fontId="46" fillId="0" borderId="0"/>
    <xf numFmtId="0" fontId="93" fillId="0" borderId="0"/>
    <xf numFmtId="0" fontId="98" fillId="0" borderId="0"/>
    <xf numFmtId="0" fontId="8" fillId="0" borderId="0" applyFill="0" applyBorder="0"/>
    <xf numFmtId="0" fontId="95" fillId="0" borderId="0"/>
    <xf numFmtId="0" fontId="8" fillId="0" borderId="0" applyFill="0" applyBorder="0"/>
    <xf numFmtId="194" fontId="8" fillId="0" borderId="0" applyFont="0" applyFill="0" applyBorder="0" applyAlignment="0" applyProtection="0"/>
    <xf numFmtId="0" fontId="94" fillId="0" borderId="0"/>
    <xf numFmtId="0" fontId="8" fillId="0" borderId="0"/>
    <xf numFmtId="0" fontId="31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4" fillId="0" borderId="0"/>
    <xf numFmtId="0" fontId="31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3" fillId="0" borderId="0"/>
    <xf numFmtId="0" fontId="93" fillId="0" borderId="0"/>
    <xf numFmtId="0" fontId="9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/>
    <xf numFmtId="0" fontId="100" fillId="0" borderId="0"/>
    <xf numFmtId="0" fontId="94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46" fillId="0" borderId="0"/>
    <xf numFmtId="0" fontId="8" fillId="0" borderId="0"/>
    <xf numFmtId="164" fontId="8" fillId="0" borderId="0" applyFont="0" applyFill="0" applyBorder="0" applyAlignment="0" applyProtection="0"/>
    <xf numFmtId="0" fontId="46" fillId="0" borderId="0"/>
    <xf numFmtId="0" fontId="4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3" fillId="0" borderId="0"/>
    <xf numFmtId="164" fontId="8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0" fontId="8" fillId="0" borderId="0" applyFill="0" applyBorder="0"/>
    <xf numFmtId="0" fontId="95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95" fillId="0" borderId="0"/>
    <xf numFmtId="0" fontId="31" fillId="0" borderId="0"/>
    <xf numFmtId="0" fontId="95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4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94" fillId="0" borderId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95" fillId="0" borderId="0"/>
    <xf numFmtId="0" fontId="98" fillId="0" borderId="0"/>
    <xf numFmtId="0" fontId="98" fillId="0" borderId="0"/>
    <xf numFmtId="0" fontId="84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ill="0" applyBorder="0"/>
    <xf numFmtId="0" fontId="8" fillId="0" borderId="0"/>
    <xf numFmtId="0" fontId="8" fillId="0" borderId="0"/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101" fillId="0" borderId="0">
      <alignment vertical="top"/>
    </xf>
    <xf numFmtId="0" fontId="8" fillId="0" borderId="0" applyNumberFormat="0" applyFill="0" applyBorder="0" applyAlignment="0" applyProtection="0"/>
    <xf numFmtId="0" fontId="31" fillId="0" borderId="0"/>
    <xf numFmtId="0" fontId="8" fillId="0" borderId="0" applyFill="0" applyBorder="0"/>
    <xf numFmtId="0" fontId="8" fillId="0" borderId="0" applyFill="0" applyBorder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93" fillId="0" borderId="0"/>
    <xf numFmtId="0" fontId="93" fillId="0" borderId="0"/>
    <xf numFmtId="0" fontId="54" fillId="0" borderId="0">
      <alignment vertical="top"/>
    </xf>
    <xf numFmtId="0" fontId="93" fillId="0" borderId="0"/>
    <xf numFmtId="0" fontId="8" fillId="0" borderId="0"/>
    <xf numFmtId="0" fontId="8" fillId="0" borderId="0" applyFill="0" applyBorder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4" fillId="0" borderId="0"/>
    <xf numFmtId="0" fontId="8" fillId="0" borderId="0"/>
    <xf numFmtId="0" fontId="31" fillId="0" borderId="0"/>
    <xf numFmtId="0" fontId="8" fillId="0" borderId="0" applyFill="0" applyBorder="0"/>
    <xf numFmtId="0" fontId="94" fillId="0" borderId="0"/>
    <xf numFmtId="0" fontId="45" fillId="0" borderId="0"/>
    <xf numFmtId="0" fontId="31" fillId="0" borderId="0"/>
    <xf numFmtId="0" fontId="8" fillId="0" borderId="0"/>
    <xf numFmtId="0" fontId="31" fillId="0" borderId="0"/>
    <xf numFmtId="0" fontId="94" fillId="0" borderId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94" fillId="0" borderId="0"/>
    <xf numFmtId="0" fontId="31" fillId="0" borderId="0"/>
    <xf numFmtId="0" fontId="8" fillId="0" borderId="0"/>
    <xf numFmtId="0" fontId="99" fillId="0" borderId="0"/>
    <xf numFmtId="0" fontId="48" fillId="0" borderId="0" applyNumberFormat="0" applyFill="0" applyAlignment="0" applyProtection="0"/>
    <xf numFmtId="0" fontId="98" fillId="0" borderId="0"/>
    <xf numFmtId="0" fontId="56" fillId="63" borderId="0" applyNumberFormat="0" applyAlignment="0" applyProtection="0"/>
    <xf numFmtId="4" fontId="57" fillId="71" borderId="0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4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31" fillId="0" borderId="0"/>
    <xf numFmtId="0" fontId="95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" fillId="0" borderId="0"/>
    <xf numFmtId="0" fontId="93" fillId="0" borderId="0"/>
    <xf numFmtId="194" fontId="8" fillId="0" borderId="0" applyFont="0" applyFill="0" applyBorder="0" applyAlignment="0" applyProtection="0"/>
    <xf numFmtId="0" fontId="46" fillId="0" borderId="0"/>
    <xf numFmtId="0" fontId="101" fillId="0" borderId="0">
      <alignment vertical="top"/>
    </xf>
    <xf numFmtId="0" fontId="8" fillId="0" borderId="0" applyFill="0" applyBorder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94" fontId="8" fillId="0" borderId="0" applyFont="0" applyFill="0" applyBorder="0" applyAlignment="0" applyProtection="0"/>
    <xf numFmtId="0" fontId="95" fillId="0" borderId="0"/>
    <xf numFmtId="0" fontId="94" fillId="0" borderId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0" fontId="94" fillId="0" borderId="0"/>
    <xf numFmtId="0" fontId="94" fillId="0" borderId="0"/>
    <xf numFmtId="0" fontId="8" fillId="0" borderId="0"/>
    <xf numFmtId="0" fontId="46" fillId="0" borderId="0"/>
    <xf numFmtId="0" fontId="8" fillId="0" borderId="0" applyFill="0" applyBorder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/>
    <xf numFmtId="0" fontId="8" fillId="0" borderId="0" applyFont="0" applyFill="0" applyBorder="0" applyAlignment="0" applyProtection="0"/>
    <xf numFmtId="0" fontId="99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95" fillId="0" borderId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46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/>
    <xf numFmtId="0" fontId="95" fillId="0" borderId="0"/>
    <xf numFmtId="0" fontId="3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1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ill="0" applyBorder="0"/>
    <xf numFmtId="0" fontId="9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4" fillId="0" borderId="0"/>
    <xf numFmtId="0" fontId="95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98" fillId="0" borderId="0"/>
    <xf numFmtId="0" fontId="98" fillId="0" borderId="0"/>
    <xf numFmtId="0" fontId="8" fillId="0" borderId="0" applyNumberFormat="0" applyFill="0" applyBorder="0" applyAlignment="0" applyProtection="0"/>
    <xf numFmtId="0" fontId="95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/>
    <xf numFmtId="0" fontId="8" fillId="0" borderId="0" applyNumberFormat="0" applyFill="0" applyBorder="0" applyAlignment="0" applyProtection="0"/>
    <xf numFmtId="0" fontId="31" fillId="0" borderId="0"/>
    <xf numFmtId="0" fontId="95" fillId="0" borderId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/>
    <xf numFmtId="0" fontId="95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5" fillId="0" borderId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95" fillId="0" borderId="0"/>
    <xf numFmtId="0" fontId="8" fillId="0" borderId="0"/>
    <xf numFmtId="0" fontId="93" fillId="0" borderId="0"/>
    <xf numFmtId="194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31" fillId="0" borderId="0"/>
    <xf numFmtId="0" fontId="31" fillId="0" borderId="0"/>
    <xf numFmtId="0" fontId="8" fillId="0" borderId="0" applyFill="0" applyBorder="0"/>
    <xf numFmtId="0" fontId="8" fillId="0" borderId="0" applyFill="0" applyBorder="0"/>
    <xf numFmtId="0" fontId="45" fillId="0" borderId="0"/>
    <xf numFmtId="0" fontId="45" fillId="0" borderId="0"/>
    <xf numFmtId="0" fontId="8" fillId="0" borderId="0"/>
    <xf numFmtId="0" fontId="8" fillId="0" borderId="0"/>
    <xf numFmtId="0" fontId="93" fillId="0" borderId="0"/>
    <xf numFmtId="0" fontId="8" fillId="0" borderId="0" applyFill="0" applyBorder="0"/>
    <xf numFmtId="194" fontId="8" fillId="0" borderId="0" applyFont="0" applyFill="0" applyBorder="0" applyAlignment="0" applyProtection="0"/>
    <xf numFmtId="0" fontId="8" fillId="0" borderId="0"/>
    <xf numFmtId="0" fontId="93" fillId="0" borderId="0"/>
    <xf numFmtId="194" fontId="8" fillId="0" borderId="0" applyFont="0" applyFill="0" applyBorder="0" applyAlignment="0" applyProtection="0"/>
    <xf numFmtId="0" fontId="8" fillId="0" borderId="0"/>
    <xf numFmtId="0" fontId="93" fillId="0" borderId="0"/>
    <xf numFmtId="194" fontId="8" fillId="0" borderId="0" applyFont="0" applyFill="0" applyBorder="0" applyAlignment="0" applyProtection="0"/>
    <xf numFmtId="0" fontId="31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0" borderId="0"/>
    <xf numFmtId="0" fontId="95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5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/>
    <xf numFmtId="0" fontId="93" fillId="0" borderId="0"/>
    <xf numFmtId="194" fontId="8" fillId="0" borderId="0" applyFont="0" applyFill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3" fontId="102" fillId="0" borderId="0" applyFill="0" applyBorder="0">
      <alignment horizontal="right" shrinkToFit="1"/>
    </xf>
    <xf numFmtId="0" fontId="56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 applyFill="0" applyBorder="0"/>
    <xf numFmtId="0" fontId="93" fillId="0" borderId="0"/>
    <xf numFmtId="194" fontId="8" fillId="0" borderId="0" applyFont="0" applyFill="0" applyBorder="0" applyAlignment="0" applyProtection="0"/>
    <xf numFmtId="0" fontId="8" fillId="0" borderId="0" applyFill="0" applyBorder="0"/>
    <xf numFmtId="0" fontId="8" fillId="0" borderId="0" applyFill="0" applyBorder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8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0" fontId="8" fillId="0" borderId="0"/>
    <xf numFmtId="0" fontId="93" fillId="0" borderId="0"/>
    <xf numFmtId="0" fontId="95" fillId="0" borderId="0"/>
    <xf numFmtId="0" fontId="31" fillId="0" borderId="0"/>
    <xf numFmtId="0" fontId="8" fillId="0" borderId="0" applyNumberFormat="0" applyFill="0" applyBorder="0" applyAlignment="0" applyProtection="0"/>
    <xf numFmtId="0" fontId="8" fillId="0" borderId="0"/>
    <xf numFmtId="0" fontId="93" fillId="0" borderId="0"/>
    <xf numFmtId="0" fontId="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9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1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31" fillId="0" borderId="0"/>
    <xf numFmtId="0" fontId="8" fillId="0" borderId="0"/>
    <xf numFmtId="0" fontId="8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0"/>
    <xf numFmtId="194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 applyFont="0" applyFill="0" applyBorder="0" applyAlignment="0" applyProtection="0"/>
    <xf numFmtId="0" fontId="98" fillId="0" borderId="0"/>
    <xf numFmtId="0" fontId="95" fillId="0" borderId="0"/>
    <xf numFmtId="0" fontId="94" fillId="0" borderId="0"/>
    <xf numFmtId="0" fontId="95" fillId="0" borderId="0"/>
    <xf numFmtId="0" fontId="31" fillId="0" borderId="0"/>
    <xf numFmtId="195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9" fontId="8" fillId="73" borderId="0"/>
    <xf numFmtId="0" fontId="8" fillId="0" borderId="0"/>
    <xf numFmtId="0" fontId="56" fillId="0" borderId="0"/>
    <xf numFmtId="0" fontId="103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56" fillId="0" borderId="0"/>
    <xf numFmtId="0" fontId="4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04" fillId="0" borderId="0" applyNumberFormat="0" applyBorder="0">
      <alignment horizontal="center" vertical="top" wrapText="1"/>
      <protection locked="0"/>
    </xf>
    <xf numFmtId="0" fontId="8" fillId="0" borderId="0">
      <alignment vertical="top"/>
    </xf>
    <xf numFmtId="0" fontId="4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50" fillId="45" borderId="0" applyNumberFormat="0" applyAlignment="0" applyProtection="0"/>
    <xf numFmtId="4" fontId="85" fillId="39" borderId="0" applyNumberFormat="0" applyProtection="0">
      <alignment horizontal="right" vertical="center"/>
    </xf>
    <xf numFmtId="0" fontId="48" fillId="0" borderId="0" applyNumberFormat="0" applyFill="0" applyAlignment="0" applyProtection="0"/>
    <xf numFmtId="1" fontId="42" fillId="0" borderId="0"/>
    <xf numFmtId="0" fontId="104" fillId="0" borderId="0" applyNumberFormat="0" applyBorder="0">
      <alignment horizontal="center" vertical="top" wrapText="1"/>
      <protection locked="0"/>
    </xf>
    <xf numFmtId="0" fontId="104" fillId="0" borderId="0" applyNumberFormat="0" applyBorder="0">
      <alignment horizontal="center" vertical="top" wrapText="1"/>
      <protection locked="0"/>
    </xf>
    <xf numFmtId="0" fontId="104" fillId="0" borderId="0" applyNumberFormat="0" applyBorder="0">
      <alignment horizontal="center" vertical="top" wrapText="1"/>
      <protection locked="0"/>
    </xf>
    <xf numFmtId="0" fontId="104" fillId="0" borderId="0" applyNumberFormat="0" applyBorder="0">
      <alignment horizontal="center" vertical="top" wrapText="1"/>
      <protection locked="0"/>
    </xf>
    <xf numFmtId="197" fontId="43" fillId="0" borderId="0">
      <alignment horizontal="center"/>
    </xf>
    <xf numFmtId="198" fontId="105" fillId="0" borderId="0">
      <alignment horizontal="left"/>
    </xf>
    <xf numFmtId="199" fontId="106" fillId="0" borderId="0">
      <alignment horizontal="left"/>
    </xf>
    <xf numFmtId="0" fontId="8" fillId="0" borderId="0"/>
    <xf numFmtId="0" fontId="12" fillId="0" borderId="0"/>
    <xf numFmtId="0" fontId="107" fillId="0" borderId="0">
      <alignment horizontal="left" vertical="center"/>
    </xf>
    <xf numFmtId="0" fontId="28" fillId="0" borderId="0">
      <alignment horizontal="left" vertical="top"/>
    </xf>
    <xf numFmtId="0" fontId="108" fillId="0" borderId="0">
      <alignment horizontal="left" vertical="center"/>
      <protection locked="0"/>
    </xf>
    <xf numFmtId="0" fontId="56" fillId="0" borderId="0" applyFill="0" applyBorder="0"/>
    <xf numFmtId="0" fontId="56" fillId="0" borderId="0" applyFill="0" applyBorder="0"/>
    <xf numFmtId="0" fontId="104" fillId="0" borderId="0" applyNumberFormat="0" applyBorder="0">
      <alignment horizontal="left" vertical="center" wrapText="1"/>
      <protection locked="0"/>
    </xf>
    <xf numFmtId="2" fontId="109" fillId="0" borderId="0">
      <alignment horizontal="left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104" fillId="0" borderId="0" applyNumberFormat="0" applyBorder="0">
      <alignment horizontal="left" vertical="center" wrapText="1"/>
      <protection locked="0"/>
    </xf>
    <xf numFmtId="0" fontId="104" fillId="0" borderId="0" applyNumberFormat="0" applyBorder="0">
      <alignment horizontal="left" vertical="center" wrapText="1"/>
      <protection locked="0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104" fillId="0" borderId="0" applyNumberFormat="0" applyBorder="0">
      <alignment horizontal="left" vertical="center" wrapText="1"/>
      <protection locked="0"/>
    </xf>
    <xf numFmtId="0" fontId="8" fillId="0" borderId="0"/>
    <xf numFmtId="0" fontId="8" fillId="0" borderId="0"/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56" fillId="0" borderId="0" applyFill="0" applyBorder="0"/>
    <xf numFmtId="0" fontId="56" fillId="0" borderId="0" applyFill="0" applyBorder="0"/>
    <xf numFmtId="0" fontId="104" fillId="0" borderId="0" applyNumberFormat="0" applyBorder="0">
      <alignment horizontal="left" vertical="center" wrapText="1"/>
      <protection locked="0"/>
    </xf>
    <xf numFmtId="0" fontId="104" fillId="0" borderId="0" applyNumberFormat="0" applyBorder="0">
      <alignment horizontal="left" vertical="center" wrapText="1"/>
      <protection locked="0"/>
    </xf>
    <xf numFmtId="0" fontId="104" fillId="0" borderId="0" applyNumberFormat="0" applyBorder="0">
      <alignment horizontal="left" vertical="center" wrapText="1"/>
      <protection locked="0"/>
    </xf>
    <xf numFmtId="0" fontId="104" fillId="0" borderId="0" applyNumberFormat="0" applyBorder="0">
      <alignment horizontal="left" vertical="center" wrapText="1"/>
      <protection locked="0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104" fillId="0" borderId="0" applyNumberFormat="0" applyBorder="0">
      <alignment horizontal="left" vertical="center" wrapText="1"/>
      <protection locked="0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104" fillId="0" borderId="0" applyNumberFormat="0" applyBorder="0">
      <alignment horizontal="left" vertical="center" wrapText="1"/>
      <protection locked="0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104" fillId="0" borderId="0" applyNumberFormat="0" applyBorder="0">
      <alignment horizontal="left" vertical="center" wrapText="1"/>
      <protection locked="0"/>
    </xf>
    <xf numFmtId="0" fontId="104" fillId="0" borderId="0" applyNumberFormat="0" applyBorder="0">
      <alignment horizontal="left" vertical="center" wrapText="1"/>
      <protection locked="0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56" fillId="0" borderId="0" applyFill="0" applyBorder="0"/>
    <xf numFmtId="0" fontId="56" fillId="0" borderId="0" applyFill="0" applyBorder="0"/>
    <xf numFmtId="49" fontId="111" fillId="74" borderId="86" applyProtection="0">
      <alignment horizontal="left" vertical="top"/>
    </xf>
    <xf numFmtId="2" fontId="111" fillId="74" borderId="86" applyProtection="0">
      <alignment horizontal="right" vertical="top"/>
    </xf>
    <xf numFmtId="2" fontId="110" fillId="75" borderId="86" applyProtection="0">
      <alignment horizontal="right" vertical="top"/>
    </xf>
    <xf numFmtId="0" fontId="8" fillId="0" borderId="0" applyNumberFormat="0" applyFill="0" applyBorder="0" applyAlignment="0" applyProtection="0"/>
    <xf numFmtId="2" fontId="111" fillId="74" borderId="86" applyProtection="0">
      <alignment horizontal="right" vertical="top"/>
    </xf>
    <xf numFmtId="49" fontId="111" fillId="74" borderId="86" applyProtection="0">
      <alignment horizontal="right" vertical="top"/>
    </xf>
    <xf numFmtId="2" fontId="111" fillId="74" borderId="86" applyProtection="0">
      <alignment horizontal="right" vertical="top"/>
    </xf>
    <xf numFmtId="0" fontId="110" fillId="76" borderId="86" applyNumberFormat="0" applyProtection="0">
      <alignment horizontal="right" vertical="top"/>
    </xf>
    <xf numFmtId="2" fontId="111" fillId="74" borderId="86" applyProtection="0">
      <alignment horizontal="right" vertical="top"/>
    </xf>
    <xf numFmtId="0" fontId="110" fillId="77" borderId="86" applyNumberFormat="0" applyProtection="0">
      <alignment horizontal="right" vertical="top"/>
    </xf>
    <xf numFmtId="0" fontId="110" fillId="75" borderId="86" applyNumberFormat="0" applyProtection="0">
      <alignment horizontal="right" vertical="top"/>
    </xf>
    <xf numFmtId="49" fontId="110" fillId="33" borderId="87" applyProtection="0">
      <alignment horizontal="left" vertical="top"/>
    </xf>
    <xf numFmtId="49" fontId="110" fillId="33" borderId="87" applyProtection="0">
      <alignment horizontal="left" vertical="top"/>
    </xf>
    <xf numFmtId="0" fontId="104" fillId="0" borderId="0" applyNumberFormat="0" applyBorder="0">
      <alignment horizontal="right" vertical="center" wrapText="1"/>
      <protection locked="0"/>
    </xf>
    <xf numFmtId="49" fontId="110" fillId="33" borderId="0" applyBorder="0" applyProtection="0">
      <alignment horizontal="center" vertical="top"/>
    </xf>
    <xf numFmtId="49" fontId="110" fillId="33" borderId="0" applyBorder="0" applyProtection="0">
      <alignment horizontal="center" vertical="top"/>
    </xf>
    <xf numFmtId="0" fontId="104" fillId="0" borderId="0" applyNumberFormat="0" applyBorder="0">
      <alignment horizontal="right" vertical="center" wrapText="1"/>
      <protection locked="0"/>
    </xf>
    <xf numFmtId="0" fontId="104" fillId="0" borderId="0" applyNumberFormat="0" applyBorder="0">
      <alignment horizontal="right" vertical="center" wrapText="1"/>
      <protection locked="0"/>
    </xf>
    <xf numFmtId="0" fontId="104" fillId="0" borderId="0" applyNumberFormat="0" applyBorder="0">
      <alignment horizontal="right" vertical="center" wrapText="1"/>
      <protection locked="0"/>
    </xf>
    <xf numFmtId="49" fontId="110" fillId="33" borderId="0" applyBorder="0" applyProtection="0">
      <alignment horizontal="center" vertical="top"/>
    </xf>
    <xf numFmtId="49" fontId="110" fillId="33" borderId="0" applyBorder="0" applyProtection="0">
      <alignment horizontal="center" vertical="top"/>
    </xf>
    <xf numFmtId="49" fontId="110" fillId="33" borderId="0" applyBorder="0" applyProtection="0">
      <alignment horizontal="center" vertical="top"/>
    </xf>
    <xf numFmtId="0" fontId="104" fillId="0" borderId="0" applyNumberFormat="0" applyBorder="0">
      <alignment horizontal="right" vertical="center" wrapText="1"/>
      <protection locked="0"/>
    </xf>
    <xf numFmtId="49" fontId="110" fillId="33" borderId="0" applyBorder="0" applyProtection="0">
      <alignment horizontal="center" vertical="top"/>
    </xf>
    <xf numFmtId="49" fontId="110" fillId="33" borderId="88" applyProtection="0">
      <alignment horizontal="left" vertical="top"/>
    </xf>
    <xf numFmtId="49" fontId="110" fillId="33" borderId="88" applyProtection="0">
      <alignment horizontal="left" vertical="top"/>
    </xf>
    <xf numFmtId="49" fontId="110" fillId="33" borderId="0" applyBorder="0" applyProtection="0">
      <alignment horizontal="center" vertical="top"/>
    </xf>
    <xf numFmtId="49" fontId="110" fillId="33" borderId="88" applyProtection="0">
      <alignment horizontal="left" vertical="top"/>
    </xf>
    <xf numFmtId="49" fontId="110" fillId="33" borderId="88" applyProtection="0">
      <alignment horizontal="left" vertical="top"/>
    </xf>
    <xf numFmtId="0" fontId="104" fillId="0" borderId="0" applyNumberFormat="0" applyBorder="0">
      <alignment horizontal="right" vertical="center" wrapText="1"/>
      <protection locked="0"/>
    </xf>
    <xf numFmtId="0" fontId="104" fillId="0" borderId="0" applyNumberFormat="0" applyBorder="0">
      <alignment horizontal="right" vertical="center" wrapText="1"/>
      <protection locked="0"/>
    </xf>
    <xf numFmtId="49" fontId="110" fillId="33" borderId="87" applyProtection="0">
      <alignment horizontal="left" vertical="top"/>
    </xf>
    <xf numFmtId="49" fontId="110" fillId="33" borderId="87" applyProtection="0">
      <alignment horizontal="left" vertical="top"/>
    </xf>
    <xf numFmtId="4" fontId="110" fillId="76" borderId="86" applyProtection="0">
      <alignment horizontal="right" vertical="top"/>
    </xf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62" fillId="63" borderId="0" applyNumberFormat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12" fillId="0" borderId="0" applyNumberFormat="0" applyProtection="0">
      <alignment horizontal="left" vertical="top" indent="1"/>
    </xf>
    <xf numFmtId="0" fontId="3" fillId="10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4" fontId="25" fillId="0" borderId="0" applyNumberFormat="0" applyProtection="0">
      <alignment horizontal="right" vertical="center"/>
    </xf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3" fillId="10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3" fillId="10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3" fillId="10" borderId="0" applyNumberFormat="0" applyBorder="0" applyAlignment="0" applyProtection="0"/>
    <xf numFmtId="0" fontId="112" fillId="0" borderId="0" applyNumberFormat="0" applyFont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4" fontId="104" fillId="0" borderId="0" applyNumberFormat="0" applyProtection="0">
      <alignment vertical="center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45" fillId="37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4" fontId="57" fillId="66" borderId="0" applyNumberFormat="0" applyProtection="0">
      <alignment vertical="center"/>
    </xf>
    <xf numFmtId="10" fontId="83" fillId="36" borderId="0" applyNumberFormat="0" applyBorder="0" applyAlignment="0" applyProtection="0"/>
    <xf numFmtId="3" fontId="11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7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4" fontId="57" fillId="70" borderId="0" applyNumberFormat="0" applyProtection="0">
      <alignment horizontal="right" vertical="center"/>
    </xf>
    <xf numFmtId="0" fontId="3" fillId="10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10" fontId="113" fillId="54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48" fillId="0" borderId="0" applyNumberFormat="0" applyFill="0" applyAlignment="0" applyProtection="0"/>
    <xf numFmtId="0" fontId="3" fillId="10" borderId="0" applyNumberFormat="0" applyBorder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3" fillId="10" borderId="0" applyNumberFormat="0" applyBorder="0" applyAlignment="0" applyProtection="0"/>
    <xf numFmtId="0" fontId="62" fillId="63" borderId="0" applyNumberFormat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57" fillId="66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2" fillId="63" borderId="0" applyNumberFormat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4" fontId="23" fillId="64" borderId="0" applyNumberFormat="0" applyProtection="0">
      <alignment horizontal="left" vertical="center" indent="1"/>
    </xf>
    <xf numFmtId="0" fontId="83" fillId="65" borderId="0" applyNumberFormat="0" applyProtection="0">
      <alignment horizontal="left" vertical="top" indent="1"/>
    </xf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83" fillId="16" borderId="0" applyNumberFormat="0" applyAlignment="0" applyProtection="0"/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3" fillId="14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3" fillId="14" borderId="0" applyNumberFormat="0" applyBorder="0" applyAlignment="0" applyProtection="0"/>
    <xf numFmtId="0" fontId="86" fillId="66" borderId="0" applyNumberFormat="0" applyFont="0" applyAlignment="0" applyProtection="0"/>
    <xf numFmtId="0" fontId="83" fillId="46" borderId="0" applyNumberFormat="0" applyProtection="0">
      <alignment horizontal="left" vertical="top" indent="1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2" fillId="63" borderId="0" applyNumberFormat="0" applyAlignment="0" applyProtection="0"/>
    <xf numFmtId="4" fontId="87" fillId="64" borderId="0" applyNumberFormat="0" applyProtection="0">
      <alignment vertical="center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45" fillId="38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8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56" fillId="63" borderId="0" applyNumberFormat="0" applyAlignment="0" applyProtection="0"/>
    <xf numFmtId="0" fontId="3" fillId="14" borderId="0" applyNumberFormat="0" applyBorder="0" applyAlignment="0" applyProtection="0"/>
    <xf numFmtId="0" fontId="50" fillId="45" borderId="0" applyNumberFormat="0" applyAlignment="0" applyProtection="0"/>
    <xf numFmtId="4" fontId="57" fillId="68" borderId="0" applyNumberFormat="0" applyProtection="0">
      <alignment horizontal="right" vertical="center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3" fillId="14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3" fillId="14" borderId="0" applyNumberFormat="0" applyBorder="0" applyAlignment="0" applyProtection="0"/>
    <xf numFmtId="0" fontId="48" fillId="0" borderId="0" applyNumberFormat="0" applyFill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83" fillId="66" borderId="0" applyNumberFormat="0" applyFont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3" fillId="18" borderId="0" applyNumberFormat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3" fillId="18" borderId="0" applyNumberFormat="0" applyBorder="0" applyAlignment="0" applyProtection="0"/>
    <xf numFmtId="0" fontId="48" fillId="0" borderId="0" applyNumberFormat="0" applyFill="0" applyAlignment="0" applyProtection="0"/>
    <xf numFmtId="3" fontId="83" fillId="0" borderId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4" fontId="57" fillId="69" borderId="0" applyNumberFormat="0" applyProtection="0">
      <alignment horizontal="right" vertical="center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45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3" fontId="102" fillId="0" borderId="0" applyFill="0" applyBorder="0">
      <alignment horizontal="right" shrinkToFit="1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4" fontId="57" fillId="72" borderId="0" applyNumberFormat="0" applyProtection="0">
      <alignment horizontal="right" vertical="center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56" fillId="63" borderId="0" applyNumberFormat="0" applyAlignment="0" applyProtection="0"/>
    <xf numFmtId="4" fontId="89" fillId="68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3" fillId="18" borderId="0" applyNumberFormat="0" applyBorder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4" fontId="57" fillId="4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3" fillId="18" borderId="0" applyNumberFormat="0" applyBorder="0" applyAlignment="0" applyProtection="0"/>
    <xf numFmtId="4" fontId="57" fillId="69" borderId="0" applyNumberFormat="0" applyProtection="0">
      <alignment horizontal="right" vertical="center"/>
    </xf>
    <xf numFmtId="0" fontId="23" fillId="64" borderId="0" applyNumberFormat="0" applyProtection="0">
      <alignment horizontal="left" vertical="top" indent="1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4" fontId="23" fillId="64" borderId="0" applyNumberFormat="0" applyProtection="0">
      <alignment vertical="center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42" fillId="0" borderId="0" applyFont="0" applyFill="0" applyBorder="0">
      <alignment horizontal="center" vertical="center" shrinkToFit="1"/>
    </xf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50" fillId="45" borderId="0" applyNumberFormat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2" borderId="0" applyNumberFormat="0" applyBorder="0" applyAlignment="0" applyProtection="0"/>
    <xf numFmtId="0" fontId="83" fillId="0" borderId="0">
      <alignment horizontal="left" vertical="center"/>
    </xf>
    <xf numFmtId="4" fontId="57" fillId="66" borderId="0" applyNumberFormat="0" applyProtection="0">
      <alignment horizontal="left" vertical="center" indent="1"/>
    </xf>
    <xf numFmtId="0" fontId="3" fillId="22" borderId="0" applyNumberFormat="0" applyBorder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3" fillId="22" borderId="0" applyNumberFormat="0" applyBorder="0" applyAlignment="0" applyProtection="0"/>
    <xf numFmtId="0" fontId="114" fillId="0" borderId="0">
      <alignment horizontal="left" vertical="center"/>
    </xf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83" fillId="0" borderId="0" applyNumberFormat="0" applyFill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45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62" fillId="63" borderId="0" applyNumberFormat="0" applyAlignment="0" applyProtection="0"/>
    <xf numFmtId="0" fontId="3" fillId="22" borderId="0" applyNumberFormat="0" applyBorder="0" applyAlignment="0" applyProtection="0"/>
    <xf numFmtId="0" fontId="114" fillId="0" borderId="0">
      <alignment horizontal="left" vertical="center"/>
    </xf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83" fillId="66" borderId="0" applyNumberFormat="0" applyFont="0" applyAlignment="0" applyProtection="0"/>
    <xf numFmtId="4" fontId="57" fillId="68" borderId="0" applyNumberFormat="0" applyProtection="0">
      <alignment horizontal="right" vertical="center"/>
    </xf>
    <xf numFmtId="0" fontId="56" fillId="63" borderId="0" applyNumberFormat="0" applyAlignment="0" applyProtection="0"/>
    <xf numFmtId="0" fontId="3" fillId="22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25" fillId="0" borderId="0" applyNumberFormat="0" applyProtection="0">
      <alignment horizontal="left" vertical="top" indent="1"/>
    </xf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4" fontId="58" fillId="68" borderId="0" applyNumberFormat="0" applyProtection="0">
      <alignment horizontal="right" vertical="center"/>
    </xf>
    <xf numFmtId="0" fontId="50" fillId="45" borderId="0" applyNumberFormat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8" fillId="0" borderId="0" applyNumberFormat="0" applyFill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2" fillId="78" borderId="0" applyNumberFormat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3" fillId="26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3" fillId="26" borderId="0" applyNumberFormat="0" applyBorder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45" fillId="4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6" fillId="63" borderId="0" applyNumberFormat="0" applyAlignment="0" applyProtection="0"/>
    <xf numFmtId="4" fontId="104" fillId="0" borderId="0" applyNumberFormat="0" applyProtection="0">
      <alignment vertical="center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83" fillId="46" borderId="0" applyNumberFormat="0" applyProtection="0">
      <alignment horizontal="left" vertical="center" indent="1"/>
    </xf>
    <xf numFmtId="0" fontId="3" fillId="26" borderId="0" applyNumberFormat="0" applyBorder="0" applyAlignment="0" applyProtection="0"/>
    <xf numFmtId="0" fontId="50" fillId="45" borderId="0" applyNumberFormat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83" fillId="0" borderId="0">
      <alignment horizontal="left" vertical="center"/>
    </xf>
    <xf numFmtId="0" fontId="83" fillId="0" borderId="0" applyFill="0" applyBorder="0" applyAlignment="0" applyProtection="0"/>
    <xf numFmtId="0" fontId="3" fillId="26" borderId="0" applyNumberFormat="0" applyBorder="0" applyAlignment="0" applyProtection="0"/>
    <xf numFmtId="4" fontId="57" fillId="68" borderId="0" applyNumberFormat="0" applyProtection="0">
      <alignment horizontal="right" vertical="center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3" fillId="26" borderId="0" applyNumberFormat="0" applyBorder="0" applyAlignment="0" applyProtection="0"/>
    <xf numFmtId="0" fontId="48" fillId="0" borderId="0" applyNumberFormat="0" applyFill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4" fontId="57" fillId="70" borderId="0" applyNumberFormat="0" applyProtection="0">
      <alignment horizontal="left" vertical="center" indent="1"/>
    </xf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10" fontId="113" fillId="54" borderId="4" applyNumberFormat="0" applyBorder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3" fillId="30" borderId="0" applyNumberFormat="0" applyBorder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0" fontId="3" fillId="30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5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3" fillId="30" borderId="0" applyNumberFormat="0" applyBorder="0" applyAlignment="0" applyProtection="0"/>
    <xf numFmtId="0" fontId="83" fillId="0" borderId="0" applyNumberFormat="0" applyFont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0" fontId="113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45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83" fillId="66" borderId="0" applyNumberFormat="0" applyFont="0" applyAlignment="0" applyProtection="0"/>
    <xf numFmtId="10" fontId="113" fillId="54" borderId="4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83" fillId="0" borderId="0" applyNumberFormat="0" applyFill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0" fontId="83" fillId="36" borderId="0" applyNumberFormat="0" applyBorder="0" applyAlignment="0" applyProtection="0"/>
    <xf numFmtId="4" fontId="23" fillId="64" borderId="0" applyNumberFormat="0" applyProtection="0">
      <alignment horizontal="left" vertical="center" indent="1"/>
    </xf>
    <xf numFmtId="0" fontId="3" fillId="30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3" fillId="30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49" fontId="110" fillId="33" borderId="88" applyProtection="0">
      <alignment horizontal="left" vertical="top"/>
    </xf>
    <xf numFmtId="49" fontId="110" fillId="33" borderId="88" applyProtection="0">
      <alignment horizontal="left" vertical="top"/>
    </xf>
    <xf numFmtId="49" fontId="110" fillId="33" borderId="89" applyProtection="0">
      <alignment horizontal="left" vertical="top" wrapText="1"/>
    </xf>
    <xf numFmtId="49" fontId="110" fillId="33" borderId="89" applyProtection="0">
      <alignment horizontal="left" vertical="top" wrapText="1"/>
    </xf>
    <xf numFmtId="49" fontId="110" fillId="33" borderId="89" applyProtection="0">
      <alignment horizontal="left" vertical="top" wrapText="1"/>
    </xf>
    <xf numFmtId="49" fontId="110" fillId="33" borderId="89" applyProtection="0">
      <alignment horizontal="left" vertical="top" wrapText="1"/>
    </xf>
    <xf numFmtId="49" fontId="110" fillId="33" borderId="13" applyProtection="0">
      <alignment horizontal="left" vertical="top" wrapText="1"/>
    </xf>
    <xf numFmtId="49" fontId="110" fillId="33" borderId="13" applyProtection="0">
      <alignment horizontal="left" vertical="top" wrapText="1"/>
    </xf>
    <xf numFmtId="49" fontId="110" fillId="33" borderId="88" applyProtection="0">
      <alignment horizontal="left" vertical="top"/>
    </xf>
    <xf numFmtId="49" fontId="110" fillId="33" borderId="88" applyProtection="0">
      <alignment horizontal="left" vertical="top"/>
    </xf>
    <xf numFmtId="49" fontId="110" fillId="33" borderId="89" applyProtection="0">
      <alignment horizontal="left" vertical="top" wrapText="1"/>
    </xf>
    <xf numFmtId="49" fontId="110" fillId="33" borderId="89" applyProtection="0">
      <alignment horizontal="left" vertical="top" wrapText="1"/>
    </xf>
    <xf numFmtId="49" fontId="110" fillId="33" borderId="13" applyProtection="0">
      <alignment horizontal="center" vertical="top" wrapText="1"/>
    </xf>
    <xf numFmtId="49" fontId="110" fillId="33" borderId="13" applyProtection="0">
      <alignment horizontal="center" vertical="top" wrapText="1"/>
    </xf>
    <xf numFmtId="49" fontId="110" fillId="33" borderId="13" applyProtection="0">
      <alignment horizontal="center" vertical="top" wrapText="1"/>
    </xf>
    <xf numFmtId="49" fontId="110" fillId="33" borderId="13" applyProtection="0">
      <alignment horizontal="center" vertical="top" wrapText="1"/>
    </xf>
    <xf numFmtId="49" fontId="110" fillId="33" borderId="88" applyProtection="0">
      <alignment horizontal="left" vertical="top"/>
    </xf>
    <xf numFmtId="49" fontId="110" fillId="33" borderId="88" applyProtection="0">
      <alignment horizontal="left" vertical="top"/>
    </xf>
    <xf numFmtId="49" fontId="110" fillId="33" borderId="13" applyProtection="0">
      <alignment horizontal="center" vertical="top" wrapText="1"/>
    </xf>
    <xf numFmtId="49" fontId="110" fillId="33" borderId="13" applyProtection="0">
      <alignment horizontal="center" vertical="top" wrapText="1"/>
    </xf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0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63" borderId="0" applyNumberForma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11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3" fillId="11" borderId="0" applyNumberFormat="0" applyBorder="0" applyAlignment="0" applyProtection="0"/>
    <xf numFmtId="10" fontId="83" fillId="36" borderId="0" applyNumberFormat="0" applyBorder="0" applyAlignment="0" applyProtection="0"/>
    <xf numFmtId="0" fontId="83" fillId="65" borderId="0" applyNumberFormat="0" applyProtection="0">
      <alignment horizontal="left" vertical="center" indent="1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83" fillId="46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3" fillId="11" borderId="0" applyNumberFormat="0" applyBorder="0" applyAlignment="0" applyProtection="0"/>
    <xf numFmtId="10" fontId="113" fillId="5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4" fontId="25" fillId="0" borderId="0" applyNumberFormat="0" applyProtection="0">
      <alignment horizontal="right" vertical="center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5" fillId="4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83" fillId="0" borderId="0">
      <alignment horizontal="left" vertical="center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3" fillId="11" borderId="0" applyNumberFormat="0" applyBorder="0" applyAlignment="0" applyProtection="0"/>
    <xf numFmtId="0" fontId="86" fillId="66" borderId="0" applyNumberFormat="0" applyFont="0" applyAlignment="0" applyProtection="0"/>
    <xf numFmtId="3" fontId="83" fillId="0" borderId="0"/>
    <xf numFmtId="0" fontId="112" fillId="0" borderId="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86" fillId="66" borderId="0" applyNumberFormat="0" applyFont="0" applyAlignment="0" applyProtection="0"/>
    <xf numFmtId="4" fontId="83" fillId="0" borderId="0" applyNumberFormat="0" applyProtection="0">
      <alignment horizontal="right" vertical="center"/>
    </xf>
    <xf numFmtId="4" fontId="85" fillId="39" borderId="0" applyNumberFormat="0" applyProtection="0">
      <alignment horizontal="right" vertical="center"/>
    </xf>
    <xf numFmtId="0" fontId="3" fillId="11" borderId="0" applyNumberFormat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4" fontId="87" fillId="64" borderId="0" applyNumberFormat="0" applyProtection="0">
      <alignment vertical="center"/>
    </xf>
    <xf numFmtId="0" fontId="48" fillId="0" borderId="0" applyNumberFormat="0" applyFill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3" fillId="11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right" vertical="center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86" fillId="66" borderId="0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12" fillId="0" borderId="0" applyNumberFormat="0">
      <protection locked="0"/>
    </xf>
    <xf numFmtId="0" fontId="3" fillId="15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4" fontId="57" fillId="69" borderId="0" applyNumberFormat="0" applyProtection="0">
      <alignment horizontal="right" vertical="center"/>
    </xf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3" fillId="15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3" fillId="15" borderId="0" applyNumberFormat="0" applyBorder="0" applyAlignment="0" applyProtection="0"/>
    <xf numFmtId="0" fontId="86" fillId="66" borderId="0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4" fontId="57" fillId="71" borderId="0" applyNumberFormat="0" applyProtection="0">
      <alignment horizontal="right" vertical="center"/>
    </xf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45" fillId="4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50" fillId="45" borderId="0" applyNumberFormat="0" applyAlignment="0" applyProtection="0"/>
    <xf numFmtId="0" fontId="3" fillId="15" borderId="0" applyNumberFormat="0" applyBorder="0" applyAlignment="0" applyProtection="0"/>
    <xf numFmtId="0" fontId="57" fillId="70" borderId="0" applyNumberFormat="0" applyProtection="0">
      <alignment horizontal="left" vertical="top" indent="1"/>
    </xf>
    <xf numFmtId="4" fontId="57" fillId="49" borderId="0" applyNumberFormat="0" applyProtection="0">
      <alignment horizontal="right" vertical="center"/>
    </xf>
    <xf numFmtId="0" fontId="83" fillId="0" borderId="0" applyFill="0" applyBorder="0" applyAlignment="0" applyProtection="0"/>
    <xf numFmtId="0" fontId="112" fillId="0" borderId="0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2" fillId="63" borderId="0" applyNumberFormat="0" applyAlignment="0" applyProtection="0"/>
    <xf numFmtId="4" fontId="57" fillId="47" borderId="0" applyNumberFormat="0" applyProtection="0">
      <alignment horizontal="right" vertical="center"/>
    </xf>
    <xf numFmtId="0" fontId="3" fillId="15" borderId="0" applyNumberFormat="0" applyBorder="0" applyAlignment="0" applyProtection="0"/>
    <xf numFmtId="10" fontId="83" fillId="3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23" fillId="64" borderId="0" applyNumberFormat="0" applyProtection="0">
      <alignment horizontal="left" vertical="top" indent="1"/>
    </xf>
    <xf numFmtId="0" fontId="3" fillId="15" borderId="0" applyNumberFormat="0" applyBorder="0" applyAlignment="0" applyProtection="0"/>
    <xf numFmtId="0" fontId="115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4" fontId="25" fillId="79" borderId="0" applyNumberFormat="0" applyProtection="0">
      <alignment horizontal="right" vertical="center"/>
    </xf>
    <xf numFmtId="0" fontId="3" fillId="19" borderId="0" applyNumberFormat="0" applyBorder="0" applyAlignment="0" applyProtection="0"/>
    <xf numFmtId="3" fontId="102" fillId="0" borderId="0" applyFill="0" applyBorder="0">
      <alignment horizontal="right" shrinkToFit="1"/>
    </xf>
    <xf numFmtId="0" fontId="56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3" fillId="19" borderId="0" applyNumberFormat="0" applyBorder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3" fillId="19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5" fillId="4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4" fontId="57" fillId="71" borderId="0" applyNumberFormat="0" applyProtection="0">
      <alignment horizontal="right" vertical="center"/>
    </xf>
    <xf numFmtId="0" fontId="42" fillId="78" borderId="0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8" fillId="0" borderId="0" applyNumberFormat="0" applyFill="0" applyAlignment="0" applyProtection="0"/>
    <xf numFmtId="0" fontId="3" fillId="19" borderId="0" applyNumberFormat="0" applyBorder="0" applyAlignment="0" applyProtection="0"/>
    <xf numFmtId="4" fontId="57" fillId="68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49" borderId="0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4" fontId="58" fillId="66" borderId="0" applyNumberFormat="0" applyProtection="0">
      <alignment vertical="center"/>
    </xf>
    <xf numFmtId="0" fontId="83" fillId="70" borderId="0" applyNumberFormat="0" applyProtection="0">
      <alignment horizontal="left" vertical="top" indent="1"/>
    </xf>
    <xf numFmtId="0" fontId="3" fillId="19" borderId="0" applyNumberFormat="0" applyBorder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3" fillId="19" borderId="0" applyNumberFormat="0" applyBorder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5" fillId="0" borderId="0" applyNumberFormat="0" applyProtection="0">
      <alignment horizontal="left" vertical="top" indent="1"/>
    </xf>
    <xf numFmtId="0" fontId="3" fillId="23" borderId="0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4" fontId="85" fillId="39" borderId="0" applyNumberFormat="0" applyProtection="0">
      <alignment horizontal="right" vertical="center"/>
    </xf>
    <xf numFmtId="0" fontId="56" fillId="63" borderId="0" applyNumberFormat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3" fillId="23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3" fillId="23" borderId="0" applyNumberFormat="0" applyBorder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4" fontId="57" fillId="70" borderId="0" applyNumberFormat="0" applyProtection="0">
      <alignment horizontal="right" vertical="center"/>
    </xf>
    <xf numFmtId="0" fontId="83" fillId="70" borderId="0" applyNumberFormat="0" applyProtection="0">
      <alignment horizontal="left" vertical="top" indent="1"/>
    </xf>
    <xf numFmtId="0" fontId="48" fillId="0" borderId="0" applyNumberFormat="0" applyFill="0" applyAlignment="0" applyProtection="0"/>
    <xf numFmtId="0" fontId="3" fillId="23" borderId="0" applyNumberFormat="0" applyBorder="0" applyAlignment="0" applyProtection="0"/>
    <xf numFmtId="0" fontId="83" fillId="49" borderId="0" applyNumberForma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4" fontId="57" fillId="51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45" fillId="4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83" fillId="66" borderId="0" applyNumberFormat="0" applyFont="0" applyAlignment="0" applyProtection="0"/>
    <xf numFmtId="0" fontId="3" fillId="23" borderId="0" applyNumberFormat="0" applyBorder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83" fillId="70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3" fillId="23" borderId="0" applyNumberFormat="0" applyBorder="0" applyAlignment="0" applyProtection="0"/>
    <xf numFmtId="0" fontId="49" fillId="0" borderId="0" applyNumberFormat="0" applyFill="0" applyAlignment="0" applyProtection="0"/>
    <xf numFmtId="4" fontId="57" fillId="41" borderId="0" applyNumberFormat="0" applyProtection="0">
      <alignment horizontal="right" vertical="center"/>
    </xf>
    <xf numFmtId="0" fontId="56" fillId="63" borderId="0" applyNumberForma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2" fillId="63" borderId="0" applyNumberFormat="0" applyAlignment="0" applyProtection="0"/>
    <xf numFmtId="4" fontId="57" fillId="51" borderId="0" applyNumberFormat="0" applyProtection="0">
      <alignment horizontal="right" vertical="center"/>
    </xf>
    <xf numFmtId="0" fontId="3" fillId="23" borderId="0" applyNumberFormat="0" applyBorder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83" fillId="66" borderId="0" applyNumberFormat="0" applyFont="0" applyAlignment="0" applyProtection="0"/>
    <xf numFmtId="0" fontId="83" fillId="70" borderId="0" applyNumberFormat="0" applyProtection="0">
      <alignment horizontal="left" vertical="center" indent="1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3" fillId="27" borderId="0" applyNumberFormat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3" fillId="27" borderId="0" applyNumberFormat="0" applyBorder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4" fontId="57" fillId="48" borderId="0" applyNumberFormat="0" applyProtection="0">
      <alignment horizontal="right" vertical="center"/>
    </xf>
    <xf numFmtId="0" fontId="83" fillId="46" borderId="0" applyNumberFormat="0" applyProtection="0">
      <alignment horizontal="left" vertical="top" indent="1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45" fillId="4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83" fillId="0" borderId="0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0" fillId="45" borderId="0" applyNumberFormat="0" applyAlignment="0" applyProtection="0"/>
    <xf numFmtId="0" fontId="3" fillId="27" borderId="0" applyNumberFormat="0" applyBorder="0" applyAlignment="0" applyProtection="0"/>
    <xf numFmtId="4" fontId="57" fillId="68" borderId="0" applyNumberFormat="0" applyProtection="0">
      <alignment horizontal="right" vertical="center"/>
    </xf>
    <xf numFmtId="4" fontId="57" fillId="72" borderId="0" applyNumberFormat="0" applyProtection="0">
      <alignment horizontal="right" vertical="center"/>
    </xf>
    <xf numFmtId="0" fontId="23" fillId="64" borderId="0" applyNumberFormat="0" applyProtection="0">
      <alignment horizontal="left" vertical="top" indent="1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3" fillId="27" borderId="0" applyNumberFormat="0" applyBorder="0" applyAlignment="0" applyProtection="0"/>
    <xf numFmtId="4" fontId="23" fillId="64" borderId="0" applyNumberFormat="0" applyProtection="0">
      <alignment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112" fillId="0" borderId="0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3" fillId="27" borderId="0" applyNumberFormat="0" applyBorder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4" fontId="57" fillId="67" borderId="0" applyNumberFormat="0" applyProtection="0">
      <alignment horizontal="right" vertical="center"/>
    </xf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" fontId="57" fillId="70" borderId="0" applyNumberFormat="0" applyProtection="0">
      <alignment horizontal="right" vertical="center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12" fillId="0" borderId="0" applyNumberFormat="0" applyProtection="0">
      <alignment horizontal="left" vertical="top" indent="1"/>
    </xf>
    <xf numFmtId="0" fontId="3" fillId="31" borderId="0" applyNumberFormat="0" applyBorder="0" applyAlignment="0" applyProtection="0"/>
    <xf numFmtId="4" fontId="23" fillId="64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3" fillId="31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3" fillId="31" borderId="0" applyNumberFormat="0" applyBorder="0" applyAlignment="0" applyProtection="0"/>
    <xf numFmtId="0" fontId="83" fillId="46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" fontId="58" fillId="66" borderId="0" applyNumberFormat="0" applyProtection="0">
      <alignment vertical="center"/>
    </xf>
    <xf numFmtId="0" fontId="83" fillId="65" borderId="0" applyNumberFormat="0" applyProtection="0">
      <alignment horizontal="left" vertical="center" indent="1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45" fillId="46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4" fontId="23" fillId="64" borderId="0" applyNumberFormat="0" applyProtection="0">
      <alignment vertical="center"/>
    </xf>
    <xf numFmtId="10" fontId="113" fillId="54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83" fillId="65" borderId="0" applyNumberFormat="0" applyProtection="0">
      <alignment horizontal="left" vertical="top" indent="1"/>
    </xf>
    <xf numFmtId="0" fontId="3" fillId="31" borderId="0" applyNumberFormat="0" applyBorder="0" applyAlignment="0" applyProtection="0"/>
    <xf numFmtId="4" fontId="57" fillId="49" borderId="0" applyNumberFormat="0" applyProtection="0">
      <alignment horizontal="right" vertical="center"/>
    </xf>
    <xf numFmtId="4" fontId="57" fillId="67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56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83" fillId="70" borderId="0" applyNumberFormat="0" applyProtection="0">
      <alignment horizontal="left" vertical="center" indent="1"/>
    </xf>
    <xf numFmtId="0" fontId="3" fillId="31" borderId="0" applyNumberFormat="0" applyBorder="0" applyAlignment="0" applyProtection="0"/>
    <xf numFmtId="4" fontId="57" fillId="66" borderId="0" applyNumberFormat="0" applyProtection="0">
      <alignment vertical="center"/>
    </xf>
    <xf numFmtId="0" fontId="86" fillId="66" borderId="0" applyNumberFormat="0" applyFont="0" applyAlignment="0" applyProtection="0"/>
    <xf numFmtId="0" fontId="83" fillId="49" borderId="0" applyNumberForma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48" fillId="0" borderId="0" applyNumberFormat="0" applyFill="0" applyAlignment="0" applyProtection="0"/>
    <xf numFmtId="0" fontId="3" fillId="31" borderId="0" applyNumberFormat="0" applyBorder="0" applyAlignment="0" applyProtection="0"/>
    <xf numFmtId="0" fontId="83" fillId="70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9" fontId="110" fillId="33" borderId="89" applyProtection="0">
      <alignment horizontal="left" vertical="top" wrapText="1"/>
    </xf>
    <xf numFmtId="49" fontId="110" fillId="33" borderId="89" applyProtection="0">
      <alignment horizontal="left" vertical="top" wrapText="1"/>
    </xf>
    <xf numFmtId="2" fontId="54" fillId="74" borderId="90" applyProtection="0">
      <alignment horizontal="right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2" fontId="54" fillId="74" borderId="90" applyProtection="0">
      <alignment horizontal="right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14" applyProtection="0">
      <alignment horizontal="center" vertical="top"/>
    </xf>
    <xf numFmtId="49" fontId="110" fillId="33" borderId="14" applyProtection="0">
      <alignment horizontal="center" vertical="top"/>
    </xf>
    <xf numFmtId="2" fontId="54" fillId="74" borderId="90" applyProtection="0">
      <alignment horizontal="right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13" applyProtection="0">
      <alignment horizontal="right" vertical="top" wrapText="1"/>
    </xf>
    <xf numFmtId="49" fontId="110" fillId="33" borderId="13" applyProtection="0">
      <alignment horizontal="right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2" fontId="54" fillId="74" borderId="90" applyProtection="0">
      <alignment horizontal="right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13" applyProtection="0">
      <alignment horizontal="right" vertical="top" wrapText="1"/>
    </xf>
    <xf numFmtId="49" fontId="110" fillId="33" borderId="13" applyProtection="0">
      <alignment horizontal="right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49" fontId="110" fillId="33" borderId="89" applyProtection="0">
      <alignment horizontal="center" vertical="top" wrapText="1"/>
    </xf>
    <xf numFmtId="2" fontId="110" fillId="75" borderId="86" applyProtection="0">
      <alignment horizontal="right" vertical="top"/>
    </xf>
    <xf numFmtId="0" fontId="31" fillId="0" borderId="0"/>
    <xf numFmtId="49" fontId="110" fillId="33" borderId="14" applyProtection="0">
      <alignment horizontal="center" vertical="top"/>
    </xf>
    <xf numFmtId="49" fontId="110" fillId="33" borderId="14" applyProtection="0">
      <alignment horizontal="center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33" borderId="91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33" borderId="89" applyProtection="0">
      <alignment horizontal="right" vertical="top" wrapText="1"/>
    </xf>
    <xf numFmtId="49" fontId="110" fillId="33" borderId="89" applyProtection="0">
      <alignment horizontal="right" vertical="top" wrapText="1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33" borderId="89" applyProtection="0">
      <alignment horizontal="right" vertical="top" wrapText="1"/>
    </xf>
    <xf numFmtId="49" fontId="110" fillId="33" borderId="89" applyProtection="0">
      <alignment horizontal="right" vertical="top" wrapText="1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49" fontId="110" fillId="77" borderId="86" applyProtection="0">
      <alignment horizontal="left" vertical="top"/>
    </xf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7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3" fontId="113" fillId="0" borderId="0"/>
    <xf numFmtId="0" fontId="27" fillId="12" borderId="0" applyNumberFormat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3" fontId="102" fillId="0" borderId="0" applyFill="0" applyBorder="0">
      <alignment horizontal="right" shrinkToFit="1"/>
    </xf>
    <xf numFmtId="0" fontId="83" fillId="66" borderId="0" applyNumberFormat="0" applyFont="0" applyAlignment="0" applyProtection="0"/>
    <xf numFmtId="0" fontId="27" fillId="12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27" fillId="12" borderId="0" applyNumberFormat="0" applyBorder="0" applyAlignment="0" applyProtection="0"/>
    <xf numFmtId="0" fontId="47" fillId="47" borderId="0" applyNumberFormat="0" applyBorder="0" applyAlignment="0" applyProtection="0"/>
    <xf numFmtId="0" fontId="27" fillId="12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27" fillId="12" borderId="0" applyNumberFormat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27" fillId="12" borderId="0" applyNumberFormat="0" applyBorder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86" fillId="66" borderId="0" applyNumberFormat="0" applyFont="0" applyAlignment="0" applyProtection="0"/>
    <xf numFmtId="0" fontId="23" fillId="64" borderId="0" applyNumberFormat="0" applyProtection="0">
      <alignment horizontal="left" vertical="top" indent="1"/>
    </xf>
    <xf numFmtId="0" fontId="27" fillId="12" borderId="0" applyNumberFormat="0" applyBorder="0" applyAlignment="0" applyProtection="0"/>
    <xf numFmtId="0" fontId="62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23" fillId="64" borderId="0" applyNumberFormat="0" applyProtection="0">
      <alignment horizontal="left" vertical="top" indent="1"/>
    </xf>
    <xf numFmtId="0" fontId="50" fillId="45" borderId="0" applyNumberFormat="0" applyAlignment="0" applyProtection="0"/>
    <xf numFmtId="3" fontId="83" fillId="0" borderId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7" fillId="12" borderId="0" applyNumberFormat="0" applyBorder="0" applyAlignment="0" applyProtection="0"/>
    <xf numFmtId="4" fontId="23" fillId="64" borderId="0" applyNumberFormat="0" applyProtection="0">
      <alignment vertical="center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83" fillId="4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27" fillId="12" borderId="0" applyNumberFormat="0" applyBorder="0" applyAlignment="0" applyProtection="0"/>
    <xf numFmtId="0" fontId="83" fillId="70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27" fillId="12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83" fillId="4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27" fillId="12" borderId="0" applyNumberFormat="0" applyBorder="0" applyAlignment="0" applyProtection="0"/>
    <xf numFmtId="4" fontId="57" fillId="48" borderId="0" applyNumberFormat="0" applyProtection="0">
      <alignment horizontal="right" vertical="center"/>
    </xf>
    <xf numFmtId="0" fontId="83" fillId="46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114" fillId="0" borderId="0">
      <alignment horizontal="left" vertical="center"/>
    </xf>
    <xf numFmtId="0" fontId="27" fillId="16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27" fillId="16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7" fillId="16" borderId="0" applyNumberFormat="0" applyBorder="0" applyAlignment="0" applyProtection="0"/>
    <xf numFmtId="0" fontId="47" fillId="44" borderId="0" applyNumberFormat="0" applyBorder="0" applyAlignment="0" applyProtection="0"/>
    <xf numFmtId="0" fontId="27" fillId="16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27" fillId="16" borderId="0" applyNumberFormat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27" fillId="16" borderId="0" applyNumberFormat="0" applyBorder="0" applyAlignment="0" applyProtection="0"/>
    <xf numFmtId="0" fontId="83" fillId="66" borderId="0" applyNumberFormat="0" applyFont="0" applyAlignment="0" applyProtection="0"/>
    <xf numFmtId="0" fontId="49" fillId="0" borderId="0" applyNumberFormat="0" applyFill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8" fillId="0" borderId="0" applyNumberFormat="0" applyFill="0" applyAlignment="0" applyProtection="0"/>
    <xf numFmtId="3" fontId="102" fillId="0" borderId="0" applyFill="0" applyBorder="0">
      <alignment horizontal="right" shrinkToFit="1"/>
    </xf>
    <xf numFmtId="0" fontId="49" fillId="0" borderId="0" applyNumberFormat="0" applyFill="0" applyAlignment="0" applyProtection="0"/>
    <xf numFmtId="0" fontId="49" fillId="0" borderId="0" applyNumberFormat="0" applyFill="0" applyAlignment="0" applyProtection="0"/>
    <xf numFmtId="0" fontId="27" fillId="16" borderId="0" applyNumberFormat="0" applyBorder="0" applyAlignment="0" applyProtection="0"/>
    <xf numFmtId="0" fontId="57" fillId="70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4" fontId="83" fillId="0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0" borderId="0" applyFill="0" applyBorder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27" fillId="16" borderId="0" applyNumberFormat="0" applyBorder="0" applyAlignment="0" applyProtection="0"/>
    <xf numFmtId="4" fontId="23" fillId="64" borderId="0" applyNumberFormat="0" applyProtection="0">
      <alignment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4" fontId="57" fillId="66" borderId="0" applyNumberFormat="0" applyProtection="0">
      <alignment vertical="center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8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27" fillId="16" borderId="0" applyNumberFormat="0" applyBorder="0" applyAlignment="0" applyProtection="0"/>
    <xf numFmtId="0" fontId="83" fillId="70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27" fillId="16" borderId="0" applyNumberFormat="0" applyBorder="0" applyAlignment="0" applyProtection="0"/>
    <xf numFmtId="0" fontId="57" fillId="70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4" fontId="57" fillId="66" borderId="0" applyNumberFormat="0" applyProtection="0">
      <alignment vertical="center"/>
    </xf>
    <xf numFmtId="0" fontId="27" fillId="16" borderId="0" applyNumberFormat="0" applyBorder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5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27" fillId="16" borderId="0" applyNumberFormat="0" applyBorder="0" applyAlignment="0" applyProtection="0"/>
    <xf numFmtId="0" fontId="50" fillId="45" borderId="0" applyNumberFormat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56" fillId="63" borderId="0" applyNumberFormat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27" fillId="2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27" fillId="20" borderId="0" applyNumberFormat="0" applyBorder="0" applyAlignment="0" applyProtection="0"/>
    <xf numFmtId="0" fontId="47" fillId="45" borderId="0" applyNumberFormat="0" applyBorder="0" applyAlignment="0" applyProtection="0"/>
    <xf numFmtId="0" fontId="27" fillId="2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27" fillId="20" borderId="0" applyNumberFormat="0" applyBorder="0" applyAlignment="0" applyProtection="0"/>
    <xf numFmtId="0" fontId="48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0" fontId="27" fillId="20" borderId="0" applyNumberFormat="0" applyBorder="0" applyAlignment="0" applyProtection="0"/>
    <xf numFmtId="0" fontId="83" fillId="65" borderId="0" applyNumberFormat="0" applyProtection="0">
      <alignment horizontal="left" vertical="center" indent="1"/>
    </xf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27" fillId="20" borderId="0" applyNumberFormat="0" applyBorder="0" applyAlignment="0" applyProtection="0"/>
    <xf numFmtId="4" fontId="83" fillId="0" borderId="0" applyNumberFormat="0" applyProtection="0">
      <alignment vertical="center"/>
    </xf>
    <xf numFmtId="4" fontId="57" fillId="49" borderId="0" applyNumberFormat="0" applyProtection="0">
      <alignment horizontal="right" vertical="center"/>
    </xf>
    <xf numFmtId="4" fontId="83" fillId="0" borderId="0" applyNumberFormat="0" applyProtection="0">
      <alignment horizontal="right" vertical="center"/>
    </xf>
    <xf numFmtId="4" fontId="57" fillId="69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57" fillId="49" borderId="0" applyNumberFormat="0" applyProtection="0">
      <alignment horizontal="right" vertical="center"/>
    </xf>
    <xf numFmtId="0" fontId="83" fillId="66" borderId="0" applyNumberFormat="0" applyFont="0" applyAlignment="0" applyProtection="0"/>
    <xf numFmtId="4" fontId="57" fillId="70" borderId="0" applyNumberFormat="0" applyProtection="0">
      <alignment horizontal="right" vertical="center"/>
    </xf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83" fillId="65" borderId="0" applyNumberFormat="0" applyProtection="0">
      <alignment horizontal="left" vertical="top" indent="1"/>
    </xf>
    <xf numFmtId="0" fontId="27" fillId="20" borderId="0" applyNumberFormat="0" applyBorder="0" applyAlignment="0" applyProtection="0"/>
    <xf numFmtId="4" fontId="85" fillId="3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10" fontId="113" fillId="54" borderId="4" applyNumberFormat="0" applyBorder="0" applyAlignment="0" applyProtection="0"/>
    <xf numFmtId="0" fontId="48" fillId="0" borderId="0" applyNumberFormat="0" applyFill="0" applyAlignment="0" applyProtection="0"/>
    <xf numFmtId="3" fontId="83" fillId="0" borderId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27" fillId="20" borderId="0" applyNumberFormat="0" applyBorder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4" fontId="87" fillId="64" borderId="0" applyNumberFormat="0" applyProtection="0">
      <alignment vertical="center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27" fillId="20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4" fontId="57" fillId="48" borderId="0" applyNumberFormat="0" applyProtection="0">
      <alignment horizontal="right" vertical="center"/>
    </xf>
    <xf numFmtId="0" fontId="56" fillId="63" borderId="0" applyNumberFormat="0" applyAlignment="0" applyProtection="0"/>
    <xf numFmtId="4" fontId="57" fillId="48" borderId="0" applyNumberFormat="0" applyProtection="0">
      <alignment horizontal="right" vertical="center"/>
    </xf>
    <xf numFmtId="0" fontId="56" fillId="63" borderId="0" applyNumberFormat="0" applyAlignment="0" applyProtection="0"/>
    <xf numFmtId="4" fontId="57" fillId="66" borderId="0" applyNumberFormat="0" applyProtection="0">
      <alignment vertical="center"/>
    </xf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27" fillId="20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4" fontId="57" fillId="66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50" fillId="45" borderId="0" applyNumberFormat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50" fillId="45" borderId="0" applyNumberFormat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16" fillId="0" borderId="0" applyFill="0" applyBorder="0" applyAlignment="0" applyProtection="0"/>
    <xf numFmtId="0" fontId="27" fillId="24" borderId="0" applyNumberFormat="0" applyBorder="0" applyAlignment="0" applyProtection="0"/>
    <xf numFmtId="3" fontId="83" fillId="0" borderId="0"/>
    <xf numFmtId="0" fontId="83" fillId="0" borderId="0" applyFill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27" fillId="2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24" borderId="0" applyNumberFormat="0" applyBorder="0" applyAlignment="0" applyProtection="0"/>
    <xf numFmtId="0" fontId="47" fillId="48" borderId="0" applyNumberFormat="0" applyBorder="0" applyAlignment="0" applyProtection="0"/>
    <xf numFmtId="0" fontId="27" fillId="2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24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27" fillId="24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7" fillId="66" borderId="0" applyNumberFormat="0" applyProtection="0">
      <alignment horizontal="left" vertical="top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4" fontId="57" fillId="70" borderId="0" applyNumberFormat="0" applyProtection="0">
      <alignment horizontal="right" vertical="center"/>
    </xf>
    <xf numFmtId="0" fontId="56" fillId="63" borderId="0" applyNumberFormat="0" applyAlignment="0" applyProtection="0"/>
    <xf numFmtId="4" fontId="57" fillId="68" borderId="0" applyNumberFormat="0" applyProtection="0">
      <alignment horizontal="right" vertical="center"/>
    </xf>
    <xf numFmtId="0" fontId="27" fillId="24" borderId="0" applyNumberFormat="0" applyBorder="0" applyAlignment="0" applyProtection="0"/>
    <xf numFmtId="10" fontId="113" fillId="54" borderId="0" applyNumberFormat="0" applyBorder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62" fillId="63" borderId="0" applyNumberFormat="0" applyAlignment="0" applyProtection="0"/>
    <xf numFmtId="4" fontId="57" fillId="48" borderId="0" applyNumberFormat="0" applyProtection="0">
      <alignment horizontal="right" vertical="center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27" fillId="24" borderId="0" applyNumberFormat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4" fontId="57" fillId="66" borderId="0" applyNumberFormat="0" applyProtection="0">
      <alignment vertical="center"/>
    </xf>
    <xf numFmtId="0" fontId="86" fillId="66" borderId="0" applyNumberFormat="0" applyFont="0" applyAlignment="0" applyProtection="0"/>
    <xf numFmtId="0" fontId="49" fillId="0" borderId="0" applyNumberFormat="0" applyFill="0" applyAlignment="0" applyProtection="0"/>
    <xf numFmtId="0" fontId="62" fillId="63" borderId="0" applyNumberFormat="0" applyAlignment="0" applyProtection="0"/>
    <xf numFmtId="0" fontId="27" fillId="24" borderId="0" applyNumberFormat="0" applyBorder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49" fillId="0" borderId="0" applyNumberFormat="0" applyFill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9" fillId="0" borderId="0" applyNumberFormat="0" applyFill="0" applyAlignment="0" applyProtection="0"/>
    <xf numFmtId="0" fontId="56" fillId="63" borderId="0" applyNumberFormat="0" applyAlignment="0" applyProtection="0"/>
    <xf numFmtId="4" fontId="57" fillId="66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27" fillId="24" borderId="0" applyNumberFormat="0" applyBorder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27" fillId="24" borderId="0" applyNumberFormat="0" applyBorder="0" applyAlignment="0" applyProtection="0"/>
    <xf numFmtId="4" fontId="57" fillId="6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62" fillId="63" borderId="0" applyNumberFormat="0" applyAlignment="0" applyProtection="0"/>
    <xf numFmtId="0" fontId="23" fillId="64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46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48" fillId="0" borderId="0" applyNumberFormat="0" applyFill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27" fillId="2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7" fillId="28" borderId="0" applyNumberFormat="0" applyBorder="0" applyAlignment="0" applyProtection="0"/>
    <xf numFmtId="0" fontId="47" fillId="49" borderId="0" applyNumberFormat="0" applyBorder="0" applyAlignment="0" applyProtection="0"/>
    <xf numFmtId="0" fontId="27" fillId="2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7" fillId="28" borderId="0" applyNumberFormat="0" applyBorder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27" fillId="28" borderId="0" applyNumberFormat="0" applyBorder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27" fillId="28" borderId="0" applyNumberFormat="0" applyBorder="0" applyAlignment="0" applyProtection="0"/>
    <xf numFmtId="10" fontId="113" fillId="54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0" borderId="0" applyFill="0" applyBorder="0" applyAlignment="0" applyProtection="0"/>
    <xf numFmtId="4" fontId="57" fillId="69" borderId="0" applyNumberFormat="0" applyProtection="0">
      <alignment horizontal="right" vertical="center"/>
    </xf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27" fillId="28" borderId="0" applyNumberFormat="0" applyBorder="0" applyAlignment="0" applyProtection="0"/>
    <xf numFmtId="4" fontId="87" fillId="64" borderId="0" applyNumberFormat="0" applyProtection="0">
      <alignment vertical="center"/>
    </xf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114" fillId="0" borderId="0">
      <alignment horizontal="lef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27" fillId="28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70" borderId="0" applyNumberFormat="0" applyProtection="0">
      <alignment horizontal="left" vertical="center" indent="1"/>
    </xf>
    <xf numFmtId="0" fontId="50" fillId="45" borderId="0" applyNumberFormat="0" applyAlignment="0" applyProtection="0"/>
    <xf numFmtId="10" fontId="83" fillId="36" borderId="0" applyNumberFormat="0" applyBorder="0" applyAlignment="0" applyProtection="0"/>
    <xf numFmtId="4" fontId="57" fillId="70" borderId="0" applyNumberFormat="0" applyProtection="0">
      <alignment horizontal="left" vertical="center" indent="1"/>
    </xf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27" fillId="28" borderId="0" applyNumberFormat="0" applyBorder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27" fillId="28" borderId="0" applyNumberFormat="0" applyBorder="0" applyAlignment="0" applyProtection="0"/>
    <xf numFmtId="4" fontId="83" fillId="0" borderId="0" applyNumberFormat="0" applyProtection="0">
      <alignment horizontal="right" vertical="center"/>
    </xf>
    <xf numFmtId="4" fontId="57" fillId="70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114" fillId="0" borderId="0">
      <alignment horizontal="left" vertical="center"/>
    </xf>
    <xf numFmtId="0" fontId="27" fillId="32" borderId="0" applyNumberFormat="0" applyBorder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27" fillId="3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27" fillId="32" borderId="0" applyNumberFormat="0" applyBorder="0" applyAlignment="0" applyProtection="0"/>
    <xf numFmtId="0" fontId="47" fillId="50" borderId="0" applyNumberFormat="0" applyBorder="0" applyAlignment="0" applyProtection="0"/>
    <xf numFmtId="0" fontId="27" fillId="3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27" fillId="32" borderId="0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27" fillId="32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27" fillId="32" borderId="0" applyNumberFormat="0" applyBorder="0" applyAlignment="0" applyProtection="0"/>
    <xf numFmtId="10" fontId="113" fillId="54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83" fillId="65" borderId="0" applyNumberFormat="0" applyProtection="0">
      <alignment horizontal="left" vertical="top" indent="1"/>
    </xf>
    <xf numFmtId="0" fontId="27" fillId="32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4" fontId="25" fillId="80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4" fontId="57" fillId="67" borderId="0" applyNumberFormat="0" applyProtection="0">
      <alignment horizontal="right" vertical="center"/>
    </xf>
    <xf numFmtId="0" fontId="62" fillId="63" borderId="0" applyNumberFormat="0" applyAlignment="0" applyProtection="0"/>
    <xf numFmtId="0" fontId="27" fillId="32" borderId="0" applyNumberFormat="0" applyBorder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49" fillId="0" borderId="0" applyNumberFormat="0" applyFill="0" applyAlignment="0" applyProtection="0"/>
    <xf numFmtId="0" fontId="83" fillId="68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27" fillId="32" borderId="0" applyNumberFormat="0" applyBorder="0" applyAlignment="0" applyProtection="0"/>
    <xf numFmtId="0" fontId="83" fillId="0" borderId="0">
      <alignment horizontal="left" vertical="center"/>
    </xf>
    <xf numFmtId="0" fontId="83" fillId="65" borderId="0" applyNumberFormat="0" applyProtection="0">
      <alignment horizontal="left" vertical="center" indent="1"/>
    </xf>
    <xf numFmtId="4" fontId="57" fillId="69" borderId="0" applyNumberFormat="0" applyProtection="0">
      <alignment horizontal="right" vertical="center"/>
    </xf>
    <xf numFmtId="4" fontId="57" fillId="72" borderId="0" applyNumberFormat="0" applyProtection="0">
      <alignment horizontal="right" vertical="center"/>
    </xf>
    <xf numFmtId="4" fontId="57" fillId="49" borderId="0" applyNumberFormat="0" applyProtection="0">
      <alignment horizontal="right" vertical="center"/>
    </xf>
    <xf numFmtId="0" fontId="56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27" fillId="32" borderId="0" applyNumberFormat="0" applyBorder="0" applyAlignment="0" applyProtection="0"/>
    <xf numFmtId="10" fontId="83" fillId="36" borderId="0" applyNumberFormat="0" applyBorder="0" applyAlignment="0" applyProtection="0"/>
    <xf numFmtId="4" fontId="83" fillId="0" borderId="0" applyNumberFormat="0" applyProtection="0">
      <alignment horizontal="right" vertical="center"/>
    </xf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0" borderId="0" applyFill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200" fontId="43" fillId="0" borderId="0">
      <alignment horizontal="center"/>
    </xf>
    <xf numFmtId="49" fontId="110" fillId="77" borderId="86" applyProtection="0">
      <alignment horizontal="left" vertical="top"/>
    </xf>
    <xf numFmtId="49" fontId="110" fillId="34" borderId="86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4" borderId="86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2" fontId="110" fillId="77" borderId="86" applyProtection="0">
      <alignment horizontal="right" vertical="top"/>
    </xf>
    <xf numFmtId="49" fontId="110" fillId="34" borderId="86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4" borderId="86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49" fontId="110" fillId="33" borderId="88" applyProtection="0">
      <alignment horizontal="center" vertical="top"/>
    </xf>
    <xf numFmtId="201" fontId="43" fillId="0" borderId="0">
      <alignment horizontal="center"/>
    </xf>
    <xf numFmtId="49" fontId="110" fillId="75" borderId="86" applyProtection="0">
      <alignment horizontal="lef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1" fillId="74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2" fontId="111" fillId="74" borderId="86" applyProtection="0">
      <alignment horizontal="right" vertical="top"/>
    </xf>
    <xf numFmtId="2" fontId="110" fillId="75" borderId="86" applyProtection="0">
      <alignment horizontal="right" vertical="top"/>
    </xf>
    <xf numFmtId="2" fontId="110" fillId="75" borderId="86" applyProtection="0">
      <alignment horizontal="right" vertical="top"/>
    </xf>
    <xf numFmtId="0" fontId="99" fillId="0" borderId="0"/>
    <xf numFmtId="49" fontId="110" fillId="77" borderId="86" applyProtection="0">
      <alignment horizontal="right" vertical="top"/>
    </xf>
    <xf numFmtId="2" fontId="110" fillId="77" borderId="86" applyProtection="0">
      <alignment horizontal="right" vertical="top"/>
    </xf>
    <xf numFmtId="2" fontId="110" fillId="77" borderId="86" applyProtection="0">
      <alignment horizontal="right" vertical="top"/>
    </xf>
    <xf numFmtId="0" fontId="46" fillId="0" borderId="0"/>
    <xf numFmtId="0" fontId="99" fillId="0" borderId="0"/>
    <xf numFmtId="0" fontId="99" fillId="0" borderId="0"/>
    <xf numFmtId="0" fontId="99" fillId="0" borderId="0"/>
    <xf numFmtId="0" fontId="46" fillId="0" borderId="0"/>
    <xf numFmtId="2" fontId="110" fillId="77" borderId="86" applyProtection="0">
      <alignment horizontal="righ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49" fontId="110" fillId="33" borderId="14" applyProtection="0">
      <alignment horizontal="left" vertical="top"/>
    </xf>
    <xf numFmtId="0" fontId="47" fillId="53" borderId="0" applyNumberFormat="0" applyBorder="0" applyAlignment="0" applyProtection="0"/>
    <xf numFmtId="0" fontId="45" fillId="81" borderId="0" applyNumberFormat="0" applyBorder="0" applyAlignment="0" applyProtection="0"/>
    <xf numFmtId="0" fontId="45" fillId="71" borderId="0" applyNumberFormat="0" applyBorder="0" applyAlignment="0" applyProtection="0"/>
    <xf numFmtId="0" fontId="47" fillId="8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5" fillId="83" borderId="0" applyNumberFormat="0" applyBorder="0" applyAlignment="0" applyProtection="0"/>
    <xf numFmtId="0" fontId="45" fillId="84" borderId="0" applyNumberFormat="0" applyBorder="0" applyAlignment="0" applyProtection="0"/>
    <xf numFmtId="0" fontId="47" fillId="69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45" fillId="85" borderId="0" applyNumberFormat="0" applyBorder="0" applyAlignment="0" applyProtection="0"/>
    <xf numFmtId="0" fontId="45" fillId="86" borderId="0" applyNumberFormat="0" applyBorder="0" applyAlignment="0" applyProtection="0"/>
    <xf numFmtId="0" fontId="47" fillId="67" borderId="0" applyNumberFormat="0" applyBorder="0" applyAlignment="0" applyProtection="0"/>
    <xf numFmtId="0" fontId="47" fillId="55" borderId="0" applyNumberFormat="0" applyBorder="0" applyAlignment="0" applyProtection="0"/>
    <xf numFmtId="0" fontId="47" fillId="48" borderId="0" applyNumberFormat="0" applyBorder="0" applyAlignment="0" applyProtection="0"/>
    <xf numFmtId="0" fontId="45" fillId="86" borderId="0" applyNumberFormat="0" applyBorder="0" applyAlignment="0" applyProtection="0"/>
    <xf numFmtId="0" fontId="45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5" fillId="81" borderId="0" applyNumberFormat="0" applyBorder="0" applyAlignment="0" applyProtection="0"/>
    <xf numFmtId="0" fontId="45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49" borderId="0" applyNumberFormat="0" applyBorder="0" applyAlignment="0" applyProtection="0"/>
    <xf numFmtId="0" fontId="47" fillId="56" borderId="0" applyNumberFormat="0" applyBorder="0" applyAlignment="0" applyProtection="0"/>
    <xf numFmtId="0" fontId="45" fillId="87" borderId="0" applyNumberFormat="0" applyBorder="0" applyAlignment="0" applyProtection="0"/>
    <xf numFmtId="0" fontId="45" fillId="84" borderId="0" applyNumberFormat="0" applyBorder="0" applyAlignment="0" applyProtection="0"/>
    <xf numFmtId="0" fontId="47" fillId="88" borderId="0" applyNumberFormat="0" applyBorder="0" applyAlignment="0" applyProtection="0"/>
    <xf numFmtId="0" fontId="47" fillId="56" borderId="0" applyNumberFormat="0" applyBorder="0" applyAlignment="0" applyProtection="0"/>
    <xf numFmtId="0" fontId="8" fillId="89" borderId="92">
      <alignment horizontal="center" vertical="center"/>
    </xf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6" borderId="0" applyNumberFormat="0" applyBorder="0" applyAlignment="0" applyProtection="0"/>
    <xf numFmtId="0" fontId="8" fillId="0" borderId="0">
      <alignment horizontal="right"/>
    </xf>
    <xf numFmtId="0" fontId="117" fillId="0" borderId="13"/>
    <xf numFmtId="202" fontId="117" fillId="0" borderId="13"/>
    <xf numFmtId="0" fontId="118" fillId="90" borderId="0" applyNumberFormat="0" applyFill="0" applyBorder="0" applyAlignment="0"/>
    <xf numFmtId="49" fontId="119" fillId="0" borderId="0" applyNumberFormat="0" applyBorder="0">
      <alignment vertical="center"/>
    </xf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83" fillId="46" borderId="0" applyNumberFormat="0" applyProtection="0">
      <alignment horizontal="left" vertical="center" indent="1"/>
    </xf>
    <xf numFmtId="4" fontId="57" fillId="69" borderId="0" applyNumberFormat="0" applyProtection="0">
      <alignment horizontal="right" vertical="center"/>
    </xf>
    <xf numFmtId="0" fontId="83" fillId="91" borderId="0" applyNumberFormat="0">
      <protection locked="0"/>
    </xf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8" fillId="92" borderId="0"/>
    <xf numFmtId="0" fontId="117" fillId="0" borderId="13"/>
    <xf numFmtId="202" fontId="117" fillId="0" borderId="13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20" fillId="0" borderId="93">
      <alignment horizontal="left"/>
    </xf>
    <xf numFmtId="0" fontId="120" fillId="0" borderId="93">
      <alignment horizontal="left"/>
    </xf>
    <xf numFmtId="0" fontId="121" fillId="0" borderId="93">
      <alignment horizontal="left" wrapText="1"/>
    </xf>
    <xf numFmtId="0" fontId="121" fillId="0" borderId="93">
      <alignment horizontal="left" wrapText="1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106" fillId="0" borderId="0" applyFont="0" applyFill="0" applyBorder="0" applyAlignment="0" applyProtection="0">
      <alignment horizontal="right"/>
    </xf>
    <xf numFmtId="0" fontId="122" fillId="68" borderId="0" applyFill="0" applyBorder="0">
      <alignment horizontal="left"/>
    </xf>
    <xf numFmtId="2" fontId="123" fillId="0" borderId="0"/>
    <xf numFmtId="0" fontId="12" fillId="0" borderId="0" applyFill="0" applyBorder="0">
      <alignment horizontal="left" wrapText="1"/>
    </xf>
    <xf numFmtId="0" fontId="124" fillId="0" borderId="0" applyNumberFormat="0" applyFill="0" applyBorder="0" applyAlignment="0" applyProtection="0"/>
    <xf numFmtId="0" fontId="125" fillId="0" borderId="0"/>
    <xf numFmtId="0" fontId="126" fillId="0" borderId="0" applyFill="0" applyBorder="0" applyProtection="0"/>
    <xf numFmtId="0" fontId="126" fillId="0" borderId="0">
      <alignment horizontal="left"/>
    </xf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4" fontId="104" fillId="0" borderId="0" applyNumberFormat="0" applyProtection="0">
      <alignment vertical="center"/>
    </xf>
    <xf numFmtId="0" fontId="16" fillId="2" borderId="0" applyNumberFormat="0" applyBorder="0" applyAlignment="0" applyProtection="0"/>
    <xf numFmtId="0" fontId="57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16" fillId="2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6" fillId="2" borderId="0" applyNumberFormat="0" applyBorder="0" applyAlignment="0" applyProtection="0"/>
    <xf numFmtId="0" fontId="48" fillId="39" borderId="0" applyNumberFormat="0" applyBorder="0" applyAlignment="0" applyProtection="0"/>
    <xf numFmtId="0" fontId="16" fillId="2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6" fillId="2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16" fillId="2" borderId="0" applyNumberFormat="0" applyBorder="0" applyAlignment="0" applyProtection="0"/>
    <xf numFmtId="0" fontId="48" fillId="0" borderId="0" applyNumberFormat="0" applyFill="0" applyAlignment="0" applyProtection="0"/>
    <xf numFmtId="4" fontId="57" fillId="68" borderId="0" applyNumberFormat="0" applyProtection="0">
      <alignment horizontal="right" vertical="center"/>
    </xf>
    <xf numFmtId="0" fontId="83" fillId="0" borderId="0" applyNumberFormat="0" applyAlignment="0" applyProtection="0">
      <alignment horizontal="left" vertical="center"/>
    </xf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16" fillId="2" borderId="0" applyNumberFormat="0" applyBorder="0" applyAlignment="0" applyProtection="0"/>
    <xf numFmtId="0" fontId="83" fillId="49" borderId="0" applyNumberFormat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right" vertical="center"/>
    </xf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16" fillId="2" borderId="0" applyNumberFormat="0" applyBorder="0" applyAlignment="0" applyProtection="0"/>
    <xf numFmtId="0" fontId="50" fillId="45" borderId="0" applyNumberFormat="0" applyAlignment="0" applyProtection="0"/>
    <xf numFmtId="4" fontId="57" fillId="68" borderId="0" applyNumberFormat="0" applyProtection="0">
      <alignment horizontal="right" vertical="center"/>
    </xf>
    <xf numFmtId="0" fontId="42" fillId="0" borderId="0" applyFont="0" applyFill="0" applyBorder="0">
      <alignment horizontal="center" vertical="center" shrinkToFit="1"/>
    </xf>
    <xf numFmtId="0" fontId="114" fillId="0" borderId="0">
      <alignment horizontal="lef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3" fillId="0" borderId="0" applyFill="0" applyBorder="0" applyAlignment="0" applyProtection="0"/>
    <xf numFmtId="0" fontId="16" fillId="2" borderId="0" applyNumberFormat="0" applyBorder="0" applyAlignment="0" applyProtection="0"/>
    <xf numFmtId="0" fontId="62" fillId="63" borderId="0" applyNumberFormat="0" applyAlignment="0" applyProtection="0"/>
    <xf numFmtId="4" fontId="89" fillId="68" borderId="0" applyNumberFormat="0" applyProtection="0">
      <alignment horizontal="right" vertical="center"/>
    </xf>
    <xf numFmtId="0" fontId="112" fillId="0" borderId="0" applyNumberFormat="0" applyProtection="0">
      <alignment horizontal="left" vertical="top" indent="1"/>
    </xf>
    <xf numFmtId="0" fontId="50" fillId="45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3" fontId="83" fillId="0" borderId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16" fillId="2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4" fontId="57" fillId="47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16" fillId="2" borderId="0" applyNumberFormat="0" applyBorder="0" applyAlignment="0" applyProtection="0"/>
    <xf numFmtId="4" fontId="57" fillId="69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4" fontId="57" fillId="70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5" fontId="8" fillId="0" borderId="0" applyFill="0" applyBorder="0" applyAlignment="0"/>
    <xf numFmtId="0" fontId="12" fillId="0" borderId="0" applyFill="0" applyBorder="0" applyAlignment="0"/>
    <xf numFmtId="175" fontId="8" fillId="0" borderId="0" applyFill="0" applyBorder="0" applyAlignment="0"/>
    <xf numFmtId="0" fontId="12" fillId="0" borderId="0" applyFill="0" applyBorder="0" applyAlignment="0"/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0" fontId="12" fillId="0" borderId="0" applyFill="0" applyBorder="0" applyAlignment="0"/>
    <xf numFmtId="0" fontId="50" fillId="45" borderId="0" applyNumberFormat="0" applyAlignment="0" applyProtection="0"/>
    <xf numFmtId="0" fontId="62" fillId="63" borderId="0" applyNumberFormat="0" applyAlignment="0" applyProtection="0"/>
    <xf numFmtId="0" fontId="12" fillId="0" borderId="0" applyFill="0" applyBorder="0" applyAlignment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203" fontId="8" fillId="0" borderId="0" applyFill="0" applyBorder="0" applyAlignment="0"/>
    <xf numFmtId="0" fontId="48" fillId="0" borderId="0" applyNumberFormat="0" applyFill="0" applyAlignment="0" applyProtection="0"/>
    <xf numFmtId="0" fontId="88" fillId="0" borderId="0">
      <protection locked="0"/>
    </xf>
    <xf numFmtId="203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0" fontId="56" fillId="63" borderId="0" applyNumberFormat="0" applyAlignment="0" applyProtection="0"/>
    <xf numFmtId="175" fontId="8" fillId="0" borderId="0" applyFill="0" applyBorder="0" applyAlignment="0"/>
    <xf numFmtId="175" fontId="8" fillId="0" borderId="0" applyFill="0" applyBorder="0" applyAlignment="0"/>
    <xf numFmtId="0" fontId="83" fillId="0" borderId="0">
      <alignment horizontal="left" vertical="center"/>
    </xf>
    <xf numFmtId="0" fontId="83" fillId="0" borderId="0" applyNumberFormat="0" applyFont="0" applyAlignment="0" applyProtection="0"/>
    <xf numFmtId="0" fontId="83" fillId="66" borderId="0" applyNumberFormat="0" applyFont="0" applyAlignment="0" applyProtection="0"/>
    <xf numFmtId="0" fontId="12" fillId="0" borderId="0" applyFill="0" applyBorder="0" applyAlignment="0"/>
    <xf numFmtId="4" fontId="23" fillId="64" borderId="0" applyNumberFormat="0" applyProtection="0">
      <alignment horizontal="left" vertical="center" indent="1"/>
    </xf>
    <xf numFmtId="0" fontId="62" fillId="63" borderId="0" applyNumberFormat="0" applyAlignment="0" applyProtection="0"/>
    <xf numFmtId="175" fontId="8" fillId="0" borderId="0" applyFill="0" applyBorder="0" applyAlignment="0"/>
    <xf numFmtId="0" fontId="12" fillId="0" borderId="0" applyFill="0" applyBorder="0" applyAlignment="0"/>
    <xf numFmtId="175" fontId="8" fillId="0" borderId="0" applyFill="0" applyBorder="0" applyAlignment="0"/>
    <xf numFmtId="0" fontId="12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75" fontId="8" fillId="0" borderId="0" applyFill="0" applyBorder="0" applyAlignment="0"/>
    <xf numFmtId="204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4" fontId="23" fillId="79" borderId="0" applyNumberFormat="0" applyProtection="0">
      <alignment horizontal="left" vertical="center" indent="1"/>
    </xf>
    <xf numFmtId="0" fontId="50" fillId="45" borderId="0" applyNumberFormat="0" applyAlignment="0" applyProtection="0"/>
    <xf numFmtId="175" fontId="8" fillId="0" borderId="0" applyFill="0" applyBorder="0" applyAlignment="0"/>
    <xf numFmtId="3" fontId="83" fillId="0" borderId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175" fontId="8" fillId="0" borderId="0" applyFill="0" applyBorder="0" applyAlignment="0"/>
    <xf numFmtId="0" fontId="8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5" fontId="31" fillId="0" borderId="0" applyFill="0" applyBorder="0" applyAlignment="0"/>
    <xf numFmtId="206" fontId="8" fillId="0" borderId="0" applyFill="0" applyBorder="0" applyAlignment="0"/>
    <xf numFmtId="206" fontId="8" fillId="0" borderId="0" applyFill="0" applyBorder="0" applyAlignment="0"/>
    <xf numFmtId="0" fontId="8" fillId="0" borderId="0" applyFill="0" applyBorder="0" applyAlignment="0"/>
    <xf numFmtId="207" fontId="8" fillId="0" borderId="0" applyFill="0" applyBorder="0" applyAlignment="0"/>
    <xf numFmtId="207" fontId="8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8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9" fontId="31" fillId="0" borderId="0" applyFill="0" applyBorder="0" applyAlignment="0"/>
    <xf numFmtId="0" fontId="31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3" fillId="70" borderId="0" applyNumberFormat="0" applyProtection="0">
      <alignment horizontal="left" vertical="top" indent="1"/>
    </xf>
    <xf numFmtId="0" fontId="49" fillId="0" borderId="0" applyNumberFormat="0" applyFill="0" applyAlignment="0" applyProtection="0"/>
    <xf numFmtId="0" fontId="62" fillId="63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4" fontId="57" fillId="48" borderId="0" applyNumberFormat="0" applyProtection="0">
      <alignment horizontal="right" vertical="center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57" fillId="49" borderId="0" applyNumberFormat="0" applyProtection="0">
      <alignment horizontal="right" vertical="center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112" fillId="0" borderId="0" applyNumberFormat="0" applyFon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25" fillId="0" borderId="0" applyNumberFormat="0" applyProtection="0">
      <alignment vertical="center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89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49" fillId="51" borderId="15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57" fillId="67" borderId="0" applyNumberFormat="0" applyProtection="0">
      <alignment horizontal="right" vertical="center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49" fillId="51" borderId="15" applyNumberForma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85" fillId="39" borderId="0" applyNumberFormat="0" applyProtection="0">
      <alignment horizontal="right" vertical="center"/>
    </xf>
    <xf numFmtId="0" fontId="83" fillId="0" borderId="0">
      <alignment horizontal="left" vertical="center"/>
    </xf>
    <xf numFmtId="0" fontId="49" fillId="51" borderId="15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49" fillId="51" borderId="15" applyNumberFormat="0" applyAlignment="0" applyProtection="0"/>
    <xf numFmtId="0" fontId="83" fillId="0" borderId="0">
      <alignment horizontal="left" vertical="center"/>
    </xf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57" fillId="41" borderId="0" applyNumberFormat="0" applyProtection="0">
      <alignment horizontal="right" vertical="center"/>
    </xf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49" fillId="51" borderId="15" applyNumberFormat="0" applyAlignment="0" applyProtection="0"/>
    <xf numFmtId="0" fontId="62" fillId="63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3" fillId="68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4" fontId="57" fillId="49" borderId="0" applyNumberFormat="0" applyProtection="0">
      <alignment horizontal="right" vertical="center"/>
    </xf>
    <xf numFmtId="0" fontId="21" fillId="6" borderId="7" applyNumberFormat="0" applyAlignment="0" applyProtection="0"/>
    <xf numFmtId="0" fontId="21" fillId="6" borderId="7" applyNumberFormat="0" applyAlignment="0" applyProtection="0"/>
    <xf numFmtId="0" fontId="21" fillId="6" borderId="7" applyNumberFormat="0" applyAlignment="0" applyProtection="0"/>
    <xf numFmtId="0" fontId="56" fillId="63" borderId="0" applyNumberFormat="0" applyAlignment="0" applyProtection="0"/>
    <xf numFmtId="0" fontId="21" fillId="6" borderId="7" applyNumberFormat="0" applyAlignment="0" applyProtection="0"/>
    <xf numFmtId="0" fontId="21" fillId="6" borderId="7" applyNumberFormat="0" applyAlignment="0" applyProtection="0"/>
    <xf numFmtId="0" fontId="21" fillId="6" borderId="7" applyNumberFormat="0" applyAlignment="0" applyProtection="0"/>
    <xf numFmtId="0" fontId="21" fillId="6" borderId="7" applyNumberFormat="0" applyAlignment="0" applyProtection="0"/>
    <xf numFmtId="10" fontId="113" fillId="54" borderId="0" applyNumberFormat="0" applyBorder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21" fillId="6" borderId="7" applyNumberFormat="0" applyAlignment="0" applyProtection="0"/>
    <xf numFmtId="0" fontId="50" fillId="45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0" fontId="21" fillId="6" borderId="7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6" fillId="66" borderId="0" applyNumberFormat="0" applyFont="0" applyAlignment="0" applyProtection="0"/>
    <xf numFmtId="4" fontId="57" fillId="66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57" fillId="49" borderId="0" applyNumberFormat="0" applyProtection="0">
      <alignment horizontal="right" vertical="center"/>
    </xf>
    <xf numFmtId="0" fontId="48" fillId="0" borderId="0" applyNumberFormat="0" applyFill="0" applyAlignment="0" applyProtection="0"/>
    <xf numFmtId="3" fontId="83" fillId="0" borderId="0"/>
    <xf numFmtId="0" fontId="50" fillId="45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3" fontId="83" fillId="0" borderId="0"/>
    <xf numFmtId="4" fontId="87" fillId="64" borderId="0" applyNumberFormat="0" applyProtection="0">
      <alignment vertical="center"/>
    </xf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62" fillId="63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21" fillId="6" borderId="7" applyNumberFormat="0" applyAlignment="0" applyProtection="0"/>
    <xf numFmtId="3" fontId="83" fillId="0" borderId="0"/>
    <xf numFmtId="0" fontId="50" fillId="45" borderId="0" applyNumberFormat="0" applyAlignment="0" applyProtection="0"/>
    <xf numFmtId="4" fontId="57" fillId="72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49" fillId="51" borderId="15" applyNumberFormat="0" applyAlignment="0" applyProtection="0"/>
    <xf numFmtId="0" fontId="56" fillId="63" borderId="0" applyNumberFormat="0" applyAlignment="0" applyProtection="0"/>
    <xf numFmtId="4" fontId="57" fillId="51" borderId="0" applyNumberFormat="0" applyProtection="0">
      <alignment horizontal="right" vertical="center"/>
    </xf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57" fillId="66" borderId="0" applyNumberFormat="0" applyProtection="0">
      <alignment vertical="center"/>
    </xf>
    <xf numFmtId="4" fontId="87" fillId="64" borderId="0" applyNumberFormat="0" applyProtection="0">
      <alignment vertical="center"/>
    </xf>
    <xf numFmtId="10" fontId="83" fillId="36" borderId="0" applyNumberFormat="0" applyBorder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4" fontId="57" fillId="71" borderId="0" applyNumberFormat="0" applyProtection="0">
      <alignment horizontal="right" vertical="center"/>
    </xf>
    <xf numFmtId="0" fontId="56" fillId="63" borderId="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8" fillId="0" borderId="0" applyNumberFormat="0" applyFill="0" applyAlignment="0" applyProtection="0"/>
    <xf numFmtId="0" fontId="21" fillId="6" borderId="7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46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46" borderId="0" applyNumberFormat="0" applyProtection="0">
      <alignment horizontal="left" vertical="top" indent="1"/>
    </xf>
    <xf numFmtId="3" fontId="102" fillId="0" borderId="0" applyFill="0" applyBorder="0">
      <alignment horizontal="right" shrinkToFit="1"/>
    </xf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4" fontId="57" fillId="5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4" fontId="85" fillId="39" borderId="0" applyNumberFormat="0" applyProtection="0">
      <alignment horizontal="right" vertical="center"/>
    </xf>
    <xf numFmtId="0" fontId="62" fillId="63" borderId="0" applyNumberFormat="0" applyAlignment="0" applyProtection="0"/>
    <xf numFmtId="0" fontId="62" fillId="63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83" fillId="0" borderId="0" applyFill="0" applyBorder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21" fillId="6" borderId="7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114" fillId="0" borderId="0">
      <alignment horizontal="lef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42" fillId="0" borderId="0" applyFont="0" applyFill="0" applyBorder="0">
      <alignment horizontal="center" vertical="center" shrinkToFit="1"/>
    </xf>
    <xf numFmtId="0" fontId="83" fillId="0" borderId="0" applyNumberFormat="0" applyAlignment="0" applyProtection="0">
      <alignment horizontal="left" vertical="center"/>
    </xf>
    <xf numFmtId="0" fontId="86" fillId="66" borderId="0" applyNumberFormat="0" applyFont="0" applyAlignment="0" applyProtection="0"/>
    <xf numFmtId="4" fontId="57" fillId="69" borderId="0" applyNumberFormat="0" applyProtection="0">
      <alignment horizontal="righ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4" fontId="89" fillId="68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23" fillId="64" borderId="0" applyNumberFormat="0" applyProtection="0">
      <alignment horizontal="left" vertical="top" indent="1"/>
    </xf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7" fillId="66" borderId="0" applyNumberFormat="0" applyProtection="0">
      <alignment horizontal="left" vertical="top" indent="1"/>
    </xf>
    <xf numFmtId="4" fontId="85" fillId="39" borderId="0" applyNumberFormat="0" applyProtection="0">
      <alignment horizontal="right" vertical="center"/>
    </xf>
    <xf numFmtId="0" fontId="129" fillId="0" borderId="0" applyFont="0" applyFill="0" applyBorder="0">
      <alignment horizontal="center" vertical="center" shrinkToFit="1"/>
    </xf>
    <xf numFmtId="0" fontId="57" fillId="70" borderId="0" applyNumberFormat="0" applyProtection="0">
      <alignment horizontal="left" vertical="top" indent="1"/>
    </xf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4" fontId="57" fillId="51" borderId="0" applyNumberFormat="0" applyProtection="0">
      <alignment horizontal="right" vertical="center"/>
    </xf>
    <xf numFmtId="0" fontId="50" fillId="45" borderId="0" applyNumberFormat="0" applyAlignment="0" applyProtection="0"/>
    <xf numFmtId="4" fontId="57" fillId="5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4" fontId="57" fillId="69" borderId="0" applyNumberFormat="0" applyProtection="0">
      <alignment horizontal="right" vertical="center"/>
    </xf>
    <xf numFmtId="4" fontId="57" fillId="51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0" fontId="21" fillId="6" borderId="7" applyNumberFormat="0" applyAlignment="0" applyProtection="0"/>
    <xf numFmtId="0" fontId="83" fillId="66" borderId="0" applyNumberFormat="0" applyFont="0" applyAlignment="0" applyProtection="0"/>
    <xf numFmtId="3" fontId="83" fillId="0" borderId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83" fillId="0" borderId="0" applyFill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0" borderId="0" applyFill="0" applyBorder="0" applyAlignment="0" applyProtection="0"/>
    <xf numFmtId="0" fontId="83" fillId="91" borderId="0" applyNumberFormat="0">
      <protection locked="0"/>
    </xf>
    <xf numFmtId="0" fontId="57" fillId="6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4" fontId="57" fillId="6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4" fontId="57" fillId="70" borderId="0" applyNumberFormat="0" applyProtection="0">
      <alignment horizontal="left" vertical="center" indent="1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5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3" fillId="0" borderId="0">
      <alignment horizontal="left" vertical="center"/>
    </xf>
    <xf numFmtId="4" fontId="57" fillId="47" borderId="0" applyNumberFormat="0" applyProtection="0">
      <alignment horizontal="right" vertical="center"/>
    </xf>
    <xf numFmtId="4" fontId="57" fillId="69" borderId="0" applyNumberFormat="0" applyProtection="0">
      <alignment horizontal="right" vertical="center"/>
    </xf>
    <xf numFmtId="0" fontId="56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83" fillId="0" borderId="0">
      <alignment horizontal="left" vertical="center"/>
    </xf>
    <xf numFmtId="4" fontId="85" fillId="39" borderId="0" applyNumberFormat="0" applyProtection="0">
      <alignment horizontal="right" vertical="center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83" fillId="0" borderId="0">
      <alignment horizontal="left" vertical="center"/>
    </xf>
    <xf numFmtId="4" fontId="57" fillId="67" borderId="0" applyNumberFormat="0" applyProtection="0">
      <alignment horizontal="right" vertical="center"/>
    </xf>
    <xf numFmtId="0" fontId="50" fillId="45" borderId="0" applyNumberFormat="0" applyAlignment="0" applyProtection="0"/>
    <xf numFmtId="4" fontId="83" fillId="0" borderId="0" applyNumberFormat="0" applyProtection="0">
      <alignment horizontal="right" vertical="center"/>
    </xf>
    <xf numFmtId="0" fontId="50" fillId="45" borderId="0" applyNumberFormat="0" applyAlignment="0" applyProtection="0"/>
    <xf numFmtId="0" fontId="21" fillId="6" borderId="7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49" fillId="0" borderId="0" applyNumberFormat="0" applyFill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4" fontId="23" fillId="64" borderId="0" applyNumberFormat="0" applyProtection="0">
      <alignment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4" fontId="89" fillId="68" borderId="0" applyNumberFormat="0" applyProtection="0">
      <alignment horizontal="right" vertical="center"/>
    </xf>
    <xf numFmtId="0" fontId="62" fillId="63" borderId="0" applyNumberFormat="0" applyAlignment="0" applyProtection="0"/>
    <xf numFmtId="3" fontId="83" fillId="0" borderId="0"/>
    <xf numFmtId="0" fontId="50" fillId="45" borderId="0" applyNumberFormat="0" applyAlignment="0" applyProtection="0"/>
    <xf numFmtId="0" fontId="50" fillId="45" borderId="0" applyNumberFormat="0" applyAlignment="0" applyProtection="0"/>
    <xf numFmtId="0" fontId="57" fillId="66" borderId="0" applyNumberFormat="0" applyProtection="0">
      <alignment horizontal="left" vertical="top" indent="1"/>
    </xf>
    <xf numFmtId="0" fontId="83" fillId="68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83" fillId="65" borderId="0" applyNumberFormat="0" applyProtection="0">
      <alignment horizontal="left" vertical="top" indent="1"/>
    </xf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4" fontId="57" fillId="49" borderId="0" applyNumberFormat="0" applyProtection="0">
      <alignment horizontal="right" vertical="center"/>
    </xf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21" fillId="6" borderId="7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3" fillId="70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0" fontId="83" fillId="70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0" fontId="83" fillId="65" borderId="0" applyNumberFormat="0" applyProtection="0">
      <alignment horizontal="left" vertical="top" indent="1"/>
    </xf>
    <xf numFmtId="4" fontId="57" fillId="47" borderId="0" applyNumberFormat="0" applyProtection="0">
      <alignment horizontal="right" vertical="center"/>
    </xf>
    <xf numFmtId="0" fontId="83" fillId="70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4" fontId="87" fillId="64" borderId="0" applyNumberFormat="0" applyProtection="0">
      <alignment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4" fontId="58" fillId="68" borderId="0" applyNumberFormat="0" applyProtection="0">
      <alignment horizontal="right" vertical="center"/>
    </xf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4" fontId="58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21" fillId="6" borderId="7" applyNumberFormat="0" applyAlignment="0" applyProtection="0"/>
    <xf numFmtId="0" fontId="21" fillId="6" borderId="7" applyNumberFormat="0" applyAlignment="0" applyProtection="0"/>
    <xf numFmtId="0" fontId="83" fillId="0" borderId="0">
      <alignment horizontal="left" vertical="center"/>
    </xf>
    <xf numFmtId="0" fontId="93" fillId="0" borderId="0"/>
    <xf numFmtId="0" fontId="57" fillId="66" borderId="0" applyNumberFormat="0" applyProtection="0">
      <alignment horizontal="left" vertical="top" indent="1"/>
    </xf>
    <xf numFmtId="0" fontId="8" fillId="0" borderId="0" applyFill="0" applyBorder="0"/>
    <xf numFmtId="0" fontId="93" fillId="0" borderId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8" fillId="0" borderId="0" applyFill="0" applyBorder="0"/>
    <xf numFmtId="0" fontId="93" fillId="0" borderId="0"/>
    <xf numFmtId="0" fontId="56" fillId="0" borderId="0" applyFill="0" applyBorder="0"/>
    <xf numFmtId="0" fontId="93" fillId="0" borderId="0"/>
    <xf numFmtId="0" fontId="56" fillId="0" borderId="0"/>
    <xf numFmtId="0" fontId="93" fillId="0" borderId="0"/>
    <xf numFmtId="0" fontId="93" fillId="0" borderId="0"/>
    <xf numFmtId="0" fontId="8" fillId="0" borderId="0" applyFill="0" applyBorder="0"/>
    <xf numFmtId="4" fontId="57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93" fillId="0" borderId="0"/>
    <xf numFmtId="0" fontId="130" fillId="0" borderId="0"/>
    <xf numFmtId="0" fontId="23" fillId="7" borderId="10" applyNumberFormat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10" fontId="113" fillId="54" borderId="4" applyNumberFormat="0" applyBorder="0" applyAlignment="0" applyProtection="0"/>
    <xf numFmtId="0" fontId="23" fillId="7" borderId="10" applyNumberFormat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23" fillId="7" borderId="10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23" fillId="7" borderId="10" applyNumberFormat="0" applyAlignment="0" applyProtection="0"/>
    <xf numFmtId="0" fontId="50" fillId="52" borderId="16" applyNumberFormat="0" applyAlignment="0" applyProtection="0"/>
    <xf numFmtId="0" fontId="23" fillId="7" borderId="10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23" fillId="7" borderId="10" applyNumberFormat="0" applyAlignment="0" applyProtection="0"/>
    <xf numFmtId="10" fontId="83" fillId="36" borderId="0" applyNumberFormat="0" applyBorder="0" applyAlignment="0" applyProtection="0"/>
    <xf numFmtId="4" fontId="57" fillId="71" borderId="0" applyNumberFormat="0" applyProtection="0">
      <alignment horizontal="right" vertical="center"/>
    </xf>
    <xf numFmtId="0" fontId="83" fillId="70" borderId="0" applyNumberFormat="0" applyProtection="0">
      <alignment horizontal="left" vertical="top" indent="1"/>
    </xf>
    <xf numFmtId="0" fontId="23" fillId="7" borderId="10" applyNumberFormat="0" applyAlignment="0" applyProtection="0"/>
    <xf numFmtId="4" fontId="58" fillId="66" borderId="0" applyNumberFormat="0" applyProtection="0">
      <alignment vertical="center"/>
    </xf>
    <xf numFmtId="0" fontId="83" fillId="0" borderId="0">
      <alignment horizontal="left" vertical="center"/>
    </xf>
    <xf numFmtId="0" fontId="23" fillId="7" borderId="10" applyNumberFormat="0" applyAlignment="0" applyProtection="0"/>
    <xf numFmtId="0" fontId="23" fillId="7" borderId="10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50" fillId="52" borderId="16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23" fillId="7" borderId="1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83" fillId="46" borderId="0" applyNumberFormat="0" applyProtection="0">
      <alignment horizontal="left" vertical="top" indent="1"/>
    </xf>
    <xf numFmtId="4" fontId="57" fillId="51" borderId="0" applyNumberFormat="0" applyProtection="0">
      <alignment horizontal="right" vertical="center"/>
    </xf>
    <xf numFmtId="0" fontId="50" fillId="45" borderId="0" applyNumberFormat="0" applyAlignment="0" applyProtection="0"/>
    <xf numFmtId="0" fontId="48" fillId="0" borderId="0" applyNumberFormat="0" applyFill="0" applyAlignment="0" applyProtection="0"/>
    <xf numFmtId="4" fontId="57" fillId="67" borderId="0" applyNumberFormat="0" applyProtection="0">
      <alignment horizontal="right" vertical="center"/>
    </xf>
    <xf numFmtId="4" fontId="57" fillId="67" borderId="0" applyNumberFormat="0" applyProtection="0">
      <alignment horizontal="righ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4" fontId="57" fillId="66" borderId="0" applyNumberFormat="0" applyProtection="0">
      <alignment horizontal="left" vertical="center" indent="1"/>
    </xf>
    <xf numFmtId="0" fontId="23" fillId="7" borderId="10" applyNumberFormat="0" applyAlignment="0" applyProtection="0"/>
    <xf numFmtId="0" fontId="83" fillId="68" borderId="0" applyNumberFormat="0" applyProtection="0">
      <alignment horizontal="left" vertical="center" indent="1"/>
    </xf>
    <xf numFmtId="0" fontId="83" fillId="0" borderId="0">
      <alignment horizontal="left" vertical="center"/>
    </xf>
    <xf numFmtId="4" fontId="57" fillId="41" borderId="0" applyNumberFormat="0" applyProtection="0">
      <alignment horizontal="right" vertical="center"/>
    </xf>
    <xf numFmtId="0" fontId="50" fillId="45" borderId="0" applyNumberFormat="0" applyAlignment="0" applyProtection="0"/>
    <xf numFmtId="4" fontId="83" fillId="0" borderId="0" applyNumberFormat="0" applyProtection="0">
      <alignment vertical="center"/>
    </xf>
    <xf numFmtId="0" fontId="83" fillId="0" borderId="0" applyNumberFormat="0" applyAlignment="0" applyProtection="0">
      <alignment horizontal="left" vertical="center"/>
    </xf>
    <xf numFmtId="0" fontId="83" fillId="0" borderId="0">
      <alignment horizontal="left" vertical="center"/>
    </xf>
    <xf numFmtId="0" fontId="50" fillId="45" borderId="0" applyNumberFormat="0" applyAlignment="0" applyProtection="0"/>
    <xf numFmtId="4" fontId="85" fillId="3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23" fillId="7" borderId="10" applyNumberForma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57" fillId="70" borderId="0" applyNumberFormat="0" applyProtection="0">
      <alignment horizontal="left" vertical="top" indent="1"/>
    </xf>
    <xf numFmtId="0" fontId="112" fillId="0" borderId="0" applyNumberFormat="0" applyProtection="0">
      <alignment horizontal="left" vertical="top" indent="1"/>
    </xf>
    <xf numFmtId="3" fontId="102" fillId="0" borderId="0" applyFill="0" applyBorder="0">
      <alignment horizontal="right" shrinkToFit="1"/>
    </xf>
    <xf numFmtId="0" fontId="56" fillId="63" borderId="0" applyNumberFormat="0" applyAlignment="0" applyProtection="0"/>
    <xf numFmtId="4" fontId="85" fillId="39" borderId="0" applyNumberFormat="0" applyProtection="0">
      <alignment horizontal="righ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23" fillId="7" borderId="10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4" fontId="57" fillId="6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23" fillId="7" borderId="10" applyNumberFormat="0" applyAlignment="0" applyProtection="0"/>
    <xf numFmtId="0" fontId="49" fillId="0" borderId="0" applyNumberFormat="0" applyFill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0" borderId="0">
      <alignment horizontal="left" vertical="center"/>
    </xf>
    <xf numFmtId="4" fontId="57" fillId="72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23" fillId="7" borderId="10" applyNumberFormat="0" applyAlignment="0" applyProtection="0"/>
    <xf numFmtId="0" fontId="23" fillId="7" borderId="10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83" fillId="0" borderId="0">
      <alignment horizontal="left" vertical="center"/>
    </xf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22" fillId="0" borderId="9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22" fillId="0" borderId="9" applyNumberFormat="0" applyFill="0" applyAlignment="0" applyProtection="0"/>
    <xf numFmtId="0" fontId="51" fillId="0" borderId="17" applyNumberFormat="0" applyFill="0" applyAlignment="0" applyProtection="0"/>
    <xf numFmtId="0" fontId="22" fillId="0" borderId="9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22" fillId="0" borderId="9" applyNumberFormat="0" applyFill="0" applyAlignment="0" applyProtection="0"/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22" fillId="0" borderId="9" applyNumberFormat="0" applyFill="0" applyAlignment="0" applyProtection="0"/>
    <xf numFmtId="0" fontId="83" fillId="66" borderId="0" applyNumberFormat="0" applyFont="0" applyAlignment="0" applyProtection="0"/>
    <xf numFmtId="4" fontId="23" fillId="64" borderId="0" applyNumberFormat="0" applyProtection="0">
      <alignment vertical="center"/>
    </xf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4" fontId="83" fillId="0" borderId="0" applyNumberFormat="0" applyProtection="0">
      <alignment horizontal="right" vertical="center"/>
    </xf>
    <xf numFmtId="0" fontId="22" fillId="0" borderId="9" applyNumberFormat="0" applyFill="0" applyAlignment="0" applyProtection="0"/>
    <xf numFmtId="0" fontId="112" fillId="0" borderId="0" applyNumberFormat="0" applyFon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7" fillId="70" borderId="0" applyNumberFormat="0" applyProtection="0">
      <alignment horizontal="left" vertical="top" indent="1"/>
    </xf>
    <xf numFmtId="3" fontId="83" fillId="0" borderId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22" fillId="0" borderId="9" applyNumberFormat="0" applyFill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114" fillId="0" borderId="0">
      <alignment horizontal="left" vertical="center"/>
    </xf>
    <xf numFmtId="0" fontId="83" fillId="0" borderId="0">
      <alignment horizontal="left" vertical="center"/>
    </xf>
    <xf numFmtId="0" fontId="56" fillId="63" borderId="0" applyNumberFormat="0" applyAlignment="0" applyProtection="0"/>
    <xf numFmtId="4" fontId="57" fillId="47" borderId="0" applyNumberFormat="0" applyProtection="0">
      <alignment horizontal="right" vertical="center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22" fillId="0" borderId="9" applyNumberFormat="0" applyFill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25" fillId="73" borderId="0" applyNumberFormat="0" applyProtection="0">
      <alignment horizontal="right" vertical="center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22" fillId="0" borderId="9" applyNumberFormat="0" applyFill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4" fontId="57" fillId="51" borderId="0" applyNumberFormat="0" applyProtection="0">
      <alignment horizontal="right" vertical="center"/>
    </xf>
    <xf numFmtId="0" fontId="22" fillId="0" borderId="9" applyNumberFormat="0" applyFill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4" fontId="57" fillId="48" borderId="0" applyNumberFormat="0" applyProtection="0">
      <alignment horizontal="righ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121" fillId="0" borderId="94">
      <alignment horizontal="right" vertical="center"/>
    </xf>
    <xf numFmtId="0" fontId="120" fillId="93" borderId="15">
      <alignment horizontal="center" vertical="center" wrapText="1"/>
    </xf>
    <xf numFmtId="3" fontId="129" fillId="80" borderId="95" applyNumberFormat="0" applyFill="0" applyBorder="0" applyAlignment="0">
      <protection locked="0"/>
    </xf>
    <xf numFmtId="0" fontId="131" fillId="0" borderId="0">
      <alignment horizontal="center"/>
    </xf>
    <xf numFmtId="0" fontId="131" fillId="0" borderId="0">
      <alignment horizontal="center"/>
    </xf>
    <xf numFmtId="0" fontId="8" fillId="0" borderId="0">
      <alignment horizontal="center"/>
    </xf>
    <xf numFmtId="0" fontId="50" fillId="52" borderId="16" applyNumberFormat="0" applyAlignment="0" applyProtection="0"/>
    <xf numFmtId="0" fontId="50" fillId="52" borderId="16" applyNumberFormat="0" applyAlignment="0" applyProtection="0"/>
    <xf numFmtId="0" fontId="8" fillId="0" borderId="0">
      <alignment horizontal="center"/>
    </xf>
    <xf numFmtId="0" fontId="132" fillId="34" borderId="0"/>
    <xf numFmtId="0" fontId="131" fillId="0" borderId="87">
      <alignment horizontal="center"/>
    </xf>
    <xf numFmtId="0" fontId="133" fillId="94" borderId="0"/>
    <xf numFmtId="0" fontId="133" fillId="36" borderId="0"/>
    <xf numFmtId="38" fontId="134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14" fillId="0" borderId="0">
      <alignment horizontal="left" vertical="center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1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1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3" fontId="8" fillId="0" borderId="0" applyFill="0" applyBorder="0" applyAlignment="0" applyProtection="0"/>
    <xf numFmtId="0" fontId="31" fillId="0" borderId="0"/>
    <xf numFmtId="0" fontId="30" fillId="0" borderId="0"/>
    <xf numFmtId="3" fontId="8" fillId="0" borderId="0" applyFont="0" applyFill="0" applyBorder="0" applyAlignment="0" applyProtection="0"/>
    <xf numFmtId="3" fontId="135" fillId="0" borderId="0" applyFont="0" applyFill="0" applyBorder="0" applyAlignment="0" applyProtection="0"/>
    <xf numFmtId="3" fontId="8" fillId="0" borderId="0" applyFill="0" applyBorder="0" applyAlignment="0" applyProtection="0"/>
    <xf numFmtId="0" fontId="30" fillId="0" borderId="0"/>
    <xf numFmtId="177" fontId="136" fillId="0" borderId="0"/>
    <xf numFmtId="1" fontId="8" fillId="0" borderId="0"/>
    <xf numFmtId="212" fontId="12" fillId="0" borderId="0" applyFill="0" applyBorder="0"/>
    <xf numFmtId="0" fontId="12" fillId="0" borderId="0" applyFill="0" applyBorder="0" applyAlignment="0" applyProtection="0">
      <alignment horizontal="left"/>
    </xf>
    <xf numFmtId="0" fontId="12" fillId="0" borderId="0" applyFill="0" applyBorder="0" applyAlignment="0" applyProtection="0">
      <alignment horizontal="left"/>
    </xf>
    <xf numFmtId="0" fontId="113" fillId="0" borderId="0" applyFill="0" applyBorder="0" applyAlignment="0" applyProtection="0">
      <alignment horizontal="left"/>
    </xf>
    <xf numFmtId="213" fontId="8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14" fontId="56" fillId="0" borderId="0" applyFont="0" applyFill="0" applyBorder="0" applyAlignment="0" applyProtection="0"/>
    <xf numFmtId="214" fontId="56" fillId="0" borderId="0" applyFont="0" applyFill="0" applyBorder="0" applyAlignment="0" applyProtection="0"/>
    <xf numFmtId="215" fontId="8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17" fontId="137" fillId="0" borderId="0" applyFont="0" applyFill="0" applyBorder="0" applyAlignment="0" applyProtection="0"/>
    <xf numFmtId="182" fontId="8" fillId="0" borderId="0" applyFont="0" applyFill="0" applyBorder="0" applyAlignment="0" applyProtection="0"/>
    <xf numFmtId="217" fontId="135" fillId="0" borderId="0" applyFont="0" applyFill="0" applyBorder="0" applyAlignment="0" applyProtection="0"/>
    <xf numFmtId="3" fontId="54" fillId="95" borderId="0" applyBorder="0" applyAlignment="0"/>
    <xf numFmtId="0" fontId="138" fillId="0" borderId="93">
      <alignment horizontal="left"/>
    </xf>
    <xf numFmtId="0" fontId="139" fillId="0" borderId="93">
      <alignment horizontal="left" wrapText="1"/>
    </xf>
    <xf numFmtId="0" fontId="137" fillId="0" borderId="0" applyProtection="0"/>
    <xf numFmtId="0" fontId="8" fillId="0" borderId="0" applyFont="0" applyFill="0" applyBorder="0" applyAlignment="0" applyProtection="0"/>
    <xf numFmtId="0" fontId="135" fillId="0" borderId="0" applyFont="0" applyFill="0" applyBorder="0" applyAlignment="0" applyProtection="0"/>
    <xf numFmtId="14" fontId="54" fillId="0" borderId="0" applyFill="0" applyBorder="0" applyAlignment="0"/>
    <xf numFmtId="0" fontId="137" fillId="0" borderId="0" applyProtection="0"/>
    <xf numFmtId="49" fontId="12" fillId="74" borderId="14">
      <alignment vertical="center" wrapText="1"/>
    </xf>
    <xf numFmtId="38" fontId="94" fillId="0" borderId="0" applyFont="0" applyFill="0" applyBorder="0" applyAlignment="0" applyProtection="0"/>
    <xf numFmtId="40" fontId="9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202" fontId="8" fillId="0" borderId="0"/>
    <xf numFmtId="4" fontId="57" fillId="69" borderId="0" applyNumberFormat="0" applyProtection="0">
      <alignment horizontal="right" vertical="center"/>
    </xf>
    <xf numFmtId="4" fontId="85" fillId="39" borderId="0" applyNumberFormat="0" applyProtection="0">
      <alignment horizontal="righ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" fillId="0" borderId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9" fillId="0" borderId="0" applyNumberFormat="0" applyFill="0" applyAlignment="0" applyProtection="0"/>
    <xf numFmtId="4" fontId="57" fillId="66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" fillId="0" borderId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202" fontId="8" fillId="0" borderId="0"/>
    <xf numFmtId="4" fontId="57" fillId="6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6" fillId="63" borderId="0" applyNumberFormat="0" applyAlignment="0" applyProtection="0"/>
    <xf numFmtId="4" fontId="57" fillId="69" borderId="0" applyNumberFormat="0" applyProtection="0">
      <alignment horizontal="righ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" fillId="0" borderId="0"/>
    <xf numFmtId="0" fontId="62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56" fillId="63" borderId="0" applyNumberFormat="0" applyAlignment="0" applyProtection="0"/>
    <xf numFmtId="202" fontId="8" fillId="0" borderId="0"/>
    <xf numFmtId="4" fontId="57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3" fontId="102" fillId="0" borderId="0" applyFill="0" applyBorder="0">
      <alignment horizontal="right" shrinkToFit="1"/>
    </xf>
    <xf numFmtId="0" fontId="83" fillId="0" borderId="0">
      <alignment horizontal="left" vertical="center"/>
    </xf>
    <xf numFmtId="0" fontId="50" fillId="45" borderId="0" applyNumberFormat="0" applyAlignment="0" applyProtection="0"/>
    <xf numFmtId="0" fontId="8" fillId="0" borderId="0"/>
    <xf numFmtId="202" fontId="8" fillId="0" borderId="0"/>
    <xf numFmtId="0" fontId="56" fillId="63" borderId="0" applyNumberForma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83" fillId="0" borderId="0" applyFill="0" applyBorder="0" applyAlignment="0" applyProtection="0"/>
    <xf numFmtId="0" fontId="86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0" fontId="50" fillId="45" borderId="0" applyNumberFormat="0" applyAlignment="0" applyProtection="0"/>
    <xf numFmtId="0" fontId="8" fillId="0" borderId="0" applyNumberFormat="0" applyFill="0" applyBorder="0" applyAlignment="0" applyProtection="0"/>
    <xf numFmtId="202" fontId="8" fillId="0" borderId="0"/>
    <xf numFmtId="0" fontId="83" fillId="91" borderId="0" applyNumberFormat="0">
      <protection locked="0"/>
    </xf>
    <xf numFmtId="4" fontId="57" fillId="49" borderId="0" applyNumberFormat="0" applyProtection="0">
      <alignment horizontal="right" vertical="center"/>
    </xf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" fillId="0" borderId="0" applyNumberFormat="0" applyFill="0" applyBorder="0" applyAlignment="0" applyProtection="0"/>
    <xf numFmtId="202" fontId="8" fillId="0" borderId="0"/>
    <xf numFmtId="0" fontId="62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7" fillId="66" borderId="0" applyNumberFormat="0" applyProtection="0">
      <alignment horizontal="left" vertical="top" indent="1"/>
    </xf>
    <xf numFmtId="0" fontId="8" fillId="0" borderId="0" applyNumberFormat="0" applyFill="0" applyBorder="0" applyAlignment="0" applyProtection="0"/>
    <xf numFmtId="202" fontId="8" fillId="0" borderId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" fillId="0" borderId="0"/>
    <xf numFmtId="202" fontId="8" fillId="0" borderId="0"/>
    <xf numFmtId="0" fontId="83" fillId="66" borderId="0" applyNumberFormat="0" applyFont="0" applyAlignment="0" applyProtection="0"/>
    <xf numFmtId="0" fontId="83" fillId="4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62" fillId="63" borderId="0" applyNumberFormat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6" fillId="0" borderId="0" applyFill="0" applyBorder="0"/>
    <xf numFmtId="0" fontId="56" fillId="0" borderId="0" applyFill="0" applyBorder="0"/>
    <xf numFmtId="0" fontId="56" fillId="0" borderId="0" applyFill="0" applyBorder="0"/>
    <xf numFmtId="0" fontId="56" fillId="0" borderId="0" applyFill="0" applyBorder="0"/>
    <xf numFmtId="0" fontId="8" fillId="0" borderId="0" applyFill="0" applyBorder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202" fontId="8" fillId="0" borderId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" fillId="0" borderId="0"/>
    <xf numFmtId="202" fontId="8" fillId="0" borderId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" fillId="0" borderId="0"/>
    <xf numFmtId="202" fontId="8" fillId="0" borderId="0"/>
    <xf numFmtId="0" fontId="8" fillId="0" borderId="0"/>
    <xf numFmtId="202" fontId="8" fillId="0" borderId="0"/>
    <xf numFmtId="0" fontId="56" fillId="0" borderId="0" applyFill="0" applyBorder="0"/>
    <xf numFmtId="0" fontId="56" fillId="0" borderId="0" applyFill="0" applyBorder="0"/>
    <xf numFmtId="0" fontId="54" fillId="0" borderId="0">
      <alignment vertical="top"/>
    </xf>
    <xf numFmtId="0" fontId="140" fillId="0" borderId="0" applyFill="0" applyBorder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3" fillId="0" borderId="0" applyNumberFormat="0" applyFill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58" fillId="66" borderId="0" applyNumberFormat="0" applyProtection="0">
      <alignment vertical="center"/>
    </xf>
    <xf numFmtId="0" fontId="56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" fillId="0" borderId="0" applyNumberFormat="0" applyFill="0" applyBorder="0" applyAlignment="0" applyProtection="0"/>
    <xf numFmtId="10" fontId="83" fillId="36" borderId="0" applyNumberFormat="0" applyBorder="0" applyAlignment="0" applyProtection="0"/>
    <xf numFmtId="4" fontId="87" fillId="64" borderId="0" applyNumberFormat="0" applyProtection="0">
      <alignment vertical="center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49" fillId="0" borderId="0" applyNumberFormat="0" applyFill="0" applyAlignment="0" applyProtection="0"/>
    <xf numFmtId="0" fontId="83" fillId="0" borderId="0" applyNumberFormat="0" applyAlignment="0" applyProtection="0">
      <alignment horizontal="left" vertical="center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8" fillId="0" borderId="0" applyNumberFormat="0" applyFill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" fillId="0" borderId="0"/>
    <xf numFmtId="0" fontId="8" fillId="0" borderId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" fillId="0" borderId="0"/>
    <xf numFmtId="0" fontId="8" fillId="0" borderId="0" applyFill="0" applyBorder="0"/>
    <xf numFmtId="10" fontId="83" fillId="36" borderId="0" applyNumberFormat="0" applyBorder="0" applyAlignment="0" applyProtection="0"/>
    <xf numFmtId="4" fontId="57" fillId="66" borderId="0" applyNumberFormat="0" applyProtection="0">
      <alignment horizontal="left" vertical="center" indent="1"/>
    </xf>
    <xf numFmtId="0" fontId="8" fillId="0" borderId="0" applyNumberFormat="0" applyFill="0" applyBorder="0" applyAlignment="0" applyProtection="0"/>
    <xf numFmtId="10" fontId="83" fillId="36" borderId="0" applyNumberFormat="0" applyBorder="0" applyAlignment="0" applyProtection="0"/>
    <xf numFmtId="4" fontId="23" fillId="64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6" fillId="0" borderId="0" applyFill="0" applyBorder="0"/>
    <xf numFmtId="0" fontId="8" fillId="0" borderId="0"/>
    <xf numFmtId="0" fontId="8" fillId="0" borderId="0"/>
    <xf numFmtId="0" fontId="8" fillId="0" borderId="0"/>
    <xf numFmtId="0" fontId="56" fillId="0" borderId="0" applyFill="0" applyBorder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" fillId="0" borderId="0" applyNumberFormat="0" applyFill="0" applyBorder="0" applyAlignment="0" applyProtection="0"/>
    <xf numFmtId="0" fontId="62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 applyFill="0" applyBorder="0"/>
    <xf numFmtId="0" fontId="57" fillId="70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8" fillId="0" borderId="0" applyNumberFormat="0" applyFill="0" applyBorder="0" applyAlignment="0" applyProtection="0"/>
    <xf numFmtId="0" fontId="62" fillId="63" borderId="0" applyNumberFormat="0" applyAlignment="0" applyProtection="0"/>
    <xf numFmtId="4" fontId="58" fillId="68" borderId="0" applyNumberFormat="0" applyProtection="0">
      <alignment horizontal="right" vertical="center"/>
    </xf>
    <xf numFmtId="0" fontId="56" fillId="63" borderId="0" applyNumberFormat="0" applyAlignment="0" applyProtection="0"/>
    <xf numFmtId="0" fontId="8" fillId="0" borderId="0"/>
    <xf numFmtId="0" fontId="8" fillId="0" borderId="0"/>
    <xf numFmtId="0" fontId="8" fillId="0" borderId="0"/>
    <xf numFmtId="4" fontId="57" fillId="49" borderId="0" applyNumberFormat="0" applyProtection="0">
      <alignment horizontal="right" vertical="center"/>
    </xf>
    <xf numFmtId="0" fontId="83" fillId="0" borderId="0">
      <alignment horizontal="lef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8" fillId="0" borderId="0" applyNumberFormat="0" applyFill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" fillId="0" borderId="0"/>
    <xf numFmtId="0" fontId="56" fillId="63" borderId="0" applyNumberFormat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4" fontId="57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" fillId="0" borderId="0" applyNumberFormat="0" applyFill="0" applyBorder="0" applyAlignment="0" applyProtection="0"/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202" fontId="8" fillId="0" borderId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3" fontId="102" fillId="0" borderId="0" applyFill="0" applyBorder="0">
      <alignment horizontal="right" shrinkToFit="1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141" fillId="0" borderId="0" applyNumberFormat="0" applyBorder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4" fontId="85" fillId="39" borderId="0" applyNumberFormat="0" applyProtection="0">
      <alignment horizontal="right"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142" fillId="96" borderId="0" applyNumberFormat="0" applyBorder="0" applyAlignment="0" applyProtection="0"/>
    <xf numFmtId="0" fontId="142" fillId="63" borderId="0" applyNumberFormat="0" applyBorder="0" applyAlignment="0" applyProtection="0"/>
    <xf numFmtId="0" fontId="142" fillId="9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Alignment="0" applyProtection="0"/>
    <xf numFmtId="3" fontId="83" fillId="0" borderId="0"/>
    <xf numFmtId="0" fontId="48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15" fillId="0" borderId="0" applyNumberFormat="0" applyFill="0" applyBorder="0" applyAlignment="0" applyProtection="0"/>
    <xf numFmtId="0" fontId="49" fillId="0" borderId="0" applyNumberFormat="0" applyFill="0" applyAlignment="0" applyProtection="0"/>
    <xf numFmtId="0" fontId="50" fillId="45" borderId="0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0" fontId="83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4" fontId="87" fillId="64" borderId="0" applyNumberFormat="0" applyProtection="0">
      <alignment vertical="center"/>
    </xf>
    <xf numFmtId="4" fontId="57" fillId="66" borderId="0" applyNumberFormat="0" applyProtection="0">
      <alignment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42" fillId="0" borderId="0" applyFont="0" applyFill="0" applyBorder="0">
      <alignment horizontal="center" vertical="center" shrinkToFit="1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15" fillId="0" borderId="0" applyNumberFormat="0" applyFill="0" applyBorder="0" applyAlignment="0" applyProtection="0"/>
    <xf numFmtId="4" fontId="87" fillId="64" borderId="0" applyNumberFormat="0" applyProtection="0">
      <alignment vertical="center"/>
    </xf>
    <xf numFmtId="4" fontId="57" fillId="47" borderId="0" applyNumberFormat="0" applyProtection="0">
      <alignment horizontal="right" vertical="center"/>
    </xf>
    <xf numFmtId="4" fontId="25" fillId="0" borderId="0" applyNumberFormat="0" applyProtection="0">
      <alignment horizontal="right" vertical="center"/>
    </xf>
    <xf numFmtId="0" fontId="56" fillId="63" borderId="0" applyNumberFormat="0" applyAlignment="0" applyProtection="0"/>
    <xf numFmtId="0" fontId="83" fillId="70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3" fillId="46" borderId="0" applyNumberFormat="0" applyProtection="0">
      <alignment horizontal="left" vertical="top" indent="1"/>
    </xf>
    <xf numFmtId="0" fontId="15" fillId="0" borderId="0" applyNumberFormat="0" applyFill="0" applyBorder="0" applyAlignment="0" applyProtection="0"/>
    <xf numFmtId="0" fontId="83" fillId="0" borderId="0">
      <alignment horizontal="left" vertical="center"/>
    </xf>
    <xf numFmtId="0" fontId="83" fillId="49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4" fontId="57" fillId="69" borderId="0" applyNumberFormat="0" applyProtection="0">
      <alignment horizontal="right" vertical="center"/>
    </xf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15" fillId="0" borderId="0" applyNumberFormat="0" applyFill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49" fillId="0" borderId="0" applyNumberFormat="0" applyFill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2" fillId="96" borderId="0" applyNumberFormat="0" applyBorder="0" applyAlignment="0" applyProtection="0"/>
    <xf numFmtId="0" fontId="142" fillId="63" borderId="0" applyNumberFormat="0" applyBorder="0" applyAlignment="0" applyProtection="0"/>
    <xf numFmtId="0" fontId="142" fillId="98" borderId="0" applyNumberFormat="0" applyBorder="0" applyAlignment="0" applyProtection="0"/>
    <xf numFmtId="0" fontId="45" fillId="99" borderId="0" applyNumberFormat="0" applyBorder="0" applyAlignment="0" applyProtection="0"/>
    <xf numFmtId="0" fontId="45" fillId="99" borderId="0" applyNumberFormat="0" applyBorder="0" applyAlignment="0" applyProtection="0"/>
    <xf numFmtId="0" fontId="47" fillId="81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2" fillId="78" borderId="0" applyNumberFormat="0" applyAlignment="0" applyProtection="0"/>
    <xf numFmtId="0" fontId="27" fillId="9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27" fillId="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27" fillId="9" borderId="0" applyNumberFormat="0" applyBorder="0" applyAlignment="0" applyProtection="0"/>
    <xf numFmtId="0" fontId="47" fillId="53" borderId="0" applyNumberFormat="0" applyBorder="0" applyAlignment="0" applyProtection="0"/>
    <xf numFmtId="0" fontId="27" fillId="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27" fillId="9" borderId="0" applyNumberFormat="0" applyBorder="0" applyAlignment="0" applyProtection="0"/>
    <xf numFmtId="0" fontId="83" fillId="66" borderId="0" applyNumberFormat="0" applyFont="0" applyAlignment="0" applyProtection="0"/>
    <xf numFmtId="4" fontId="23" fillId="64" borderId="0" applyNumberFormat="0" applyProtection="0">
      <alignment horizontal="left" vertical="center" indent="1"/>
    </xf>
    <xf numFmtId="0" fontId="27" fillId="9" borderId="0" applyNumberFormat="0" applyBorder="0" applyAlignment="0" applyProtection="0"/>
    <xf numFmtId="0" fontId="62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86" fillId="66" borderId="0" applyNumberFormat="0" applyFont="0" applyAlignment="0" applyProtection="0"/>
    <xf numFmtId="4" fontId="58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27" fillId="9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27" fillId="9" borderId="0" applyNumberFormat="0" applyBorder="0" applyAlignment="0" applyProtection="0"/>
    <xf numFmtId="4" fontId="57" fillId="67" borderId="0" applyNumberFormat="0" applyProtection="0">
      <alignment horizontal="righ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83" fillId="49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62" fillId="63" borderId="0" applyNumberFormat="0" applyAlignment="0" applyProtection="0"/>
    <xf numFmtId="3" fontId="83" fillId="0" borderId="0"/>
    <xf numFmtId="0" fontId="27" fillId="9" borderId="0" applyNumberFormat="0" applyBorder="0" applyAlignment="0" applyProtection="0"/>
    <xf numFmtId="0" fontId="86" fillId="66" borderId="0" applyNumberFormat="0" applyFont="0" applyAlignment="0" applyProtection="0"/>
    <xf numFmtId="4" fontId="89" fillId="68" borderId="0" applyNumberFormat="0" applyProtection="0">
      <alignment horizontal="right" vertical="center"/>
    </xf>
    <xf numFmtId="0" fontId="83" fillId="0" borderId="0">
      <alignment horizontal="left" vertical="center"/>
    </xf>
    <xf numFmtId="0" fontId="114" fillId="0" borderId="0">
      <alignment horizontal="left" vertical="center"/>
    </xf>
    <xf numFmtId="4" fontId="85" fillId="39" borderId="0" applyNumberFormat="0" applyProtection="0">
      <alignment horizontal="right" vertical="center"/>
    </xf>
    <xf numFmtId="0" fontId="83" fillId="65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57" fillId="66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27" fillId="9" borderId="0" applyNumberFormat="0" applyBorder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42" fillId="78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27" fillId="9" borderId="0" applyNumberFormat="0" applyBorder="0" applyAlignment="0" applyProtection="0"/>
    <xf numFmtId="0" fontId="83" fillId="65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5" fillId="87" borderId="0" applyNumberFormat="0" applyBorder="0" applyAlignment="0" applyProtection="0"/>
    <xf numFmtId="0" fontId="45" fillId="67" borderId="0" applyNumberFormat="0" applyBorder="0" applyAlignment="0" applyProtection="0"/>
    <xf numFmtId="0" fontId="47" fillId="69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83" fillId="0" borderId="0">
      <alignment horizontal="left" vertical="center"/>
    </xf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114" fillId="0" borderId="0">
      <alignment horizontal="left" vertical="center"/>
    </xf>
    <xf numFmtId="0" fontId="27" fillId="13" borderId="0" applyNumberFormat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27" fillId="1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27" fillId="13" borderId="0" applyNumberFormat="0" applyBorder="0" applyAlignment="0" applyProtection="0"/>
    <xf numFmtId="0" fontId="47" fillId="54" borderId="0" applyNumberFormat="0" applyBorder="0" applyAlignment="0" applyProtection="0"/>
    <xf numFmtId="0" fontId="27" fillId="1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27" fillId="13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27" fillId="13" borderId="0" applyNumberFormat="0" applyBorder="0" applyAlignment="0" applyProtection="0"/>
    <xf numFmtId="4" fontId="57" fillId="48" borderId="0" applyNumberFormat="0" applyProtection="0">
      <alignment horizontal="right" vertical="center"/>
    </xf>
    <xf numFmtId="0" fontId="83" fillId="65" borderId="0" applyNumberFormat="0" applyProtection="0">
      <alignment horizontal="left" vertical="top" indent="1"/>
    </xf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10" fontId="83" fillId="36" borderId="0" applyNumberFormat="0" applyBorder="0" applyAlignment="0" applyProtection="0"/>
    <xf numFmtId="4" fontId="85" fillId="3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27" fillId="13" borderId="0" applyNumberFormat="0" applyBorder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70" borderId="0" applyNumberFormat="0" applyProtection="0">
      <alignment horizontal="left" vertical="top" indent="1"/>
    </xf>
    <xf numFmtId="4" fontId="57" fillId="49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4" fontId="57" fillId="66" borderId="0" applyNumberFormat="0" applyProtection="0">
      <alignment vertical="center"/>
    </xf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27" fillId="13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83" fillId="46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27" fillId="13" borderId="0" applyNumberFormat="0" applyBorder="0" applyAlignment="0" applyProtection="0"/>
    <xf numFmtId="4" fontId="85" fillId="39" borderId="0" applyNumberFormat="0" applyProtection="0">
      <alignment horizontal="right" vertical="center"/>
    </xf>
    <xf numFmtId="0" fontId="83" fillId="0" borderId="0" applyFill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4" fontId="58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27" fillId="13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27" fillId="13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23" fillId="64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5" fillId="87" borderId="0" applyNumberFormat="0" applyBorder="0" applyAlignment="0" applyProtection="0"/>
    <xf numFmtId="0" fontId="45" fillId="100" borderId="0" applyNumberFormat="0" applyBorder="0" applyAlignment="0" applyProtection="0"/>
    <xf numFmtId="0" fontId="47" fillId="67" borderId="0" applyNumberFormat="0" applyBorder="0" applyAlignment="0" applyProtection="0"/>
    <xf numFmtId="0" fontId="27" fillId="17" borderId="0" applyNumberFormat="0" applyBorder="0" applyAlignment="0" applyProtection="0"/>
    <xf numFmtId="0" fontId="56" fillId="63" borderId="0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114" fillId="0" borderId="0">
      <alignment horizontal="left" vertical="center"/>
    </xf>
    <xf numFmtId="0" fontId="27" fillId="17" borderId="0" applyNumberFormat="0" applyBorder="0" applyAlignment="0" applyProtection="0"/>
    <xf numFmtId="0" fontId="83" fillId="0" borderId="0">
      <alignment horizontal="left" vertical="center"/>
    </xf>
    <xf numFmtId="0" fontId="83" fillId="68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27" fillId="17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10" fontId="113" fillId="54" borderId="4" applyNumberFormat="0" applyBorder="0" applyAlignment="0" applyProtection="0"/>
    <xf numFmtId="0" fontId="27" fillId="17" borderId="0" applyNumberFormat="0" applyBorder="0" applyAlignment="0" applyProtection="0"/>
    <xf numFmtId="0" fontId="47" fillId="55" borderId="0" applyNumberFormat="0" applyBorder="0" applyAlignment="0" applyProtection="0"/>
    <xf numFmtId="0" fontId="27" fillId="17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27" fillId="17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27" fillId="17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7" fillId="17" borderId="0" applyNumberFormat="0" applyBorder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3" fillId="65" borderId="0" applyNumberFormat="0" applyProtection="0">
      <alignment horizontal="left" vertical="top" indent="1"/>
    </xf>
    <xf numFmtId="4" fontId="57" fillId="72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27" fillId="17" borderId="0" applyNumberFormat="0" applyBorder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27" fillId="17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114" fillId="0" borderId="0">
      <alignment horizontal="left" vertical="center"/>
    </xf>
    <xf numFmtId="0" fontId="42" fillId="0" borderId="0" applyFont="0" applyFill="0" applyBorder="0">
      <alignment horizontal="center" vertical="center" shrinkToFit="1"/>
    </xf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7" fillId="6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7" fillId="17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83" fillId="49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7" fillId="17" borderId="0" applyNumberFormat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4" fontId="57" fillId="47" borderId="0" applyNumberFormat="0" applyProtection="0">
      <alignment horizontal="right" vertical="center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5" fillId="99" borderId="0" applyNumberFormat="0" applyBorder="0" applyAlignment="0" applyProtection="0"/>
    <xf numFmtId="0" fontId="45" fillId="67" borderId="0" applyNumberFormat="0" applyBorder="0" applyAlignment="0" applyProtection="0"/>
    <xf numFmtId="0" fontId="47" fillId="6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86" fillId="66" borderId="0" applyNumberFormat="0" applyFont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114" fillId="0" borderId="0">
      <alignment horizontal="left" vertical="center"/>
    </xf>
    <xf numFmtId="0" fontId="27" fillId="21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27" fillId="21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21" borderId="0" applyNumberFormat="0" applyBorder="0" applyAlignment="0" applyProtection="0"/>
    <xf numFmtId="0" fontId="47" fillId="48" borderId="0" applyNumberFormat="0" applyBorder="0" applyAlignment="0" applyProtection="0"/>
    <xf numFmtId="0" fontId="27" fillId="21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27" fillId="21" borderId="0" applyNumberFormat="0" applyBorder="0" applyAlignment="0" applyProtection="0"/>
    <xf numFmtId="0" fontId="62" fillId="63" borderId="0" applyNumberFormat="0" applyAlignment="0" applyProtection="0"/>
    <xf numFmtId="4" fontId="57" fillId="71" borderId="0" applyNumberFormat="0" applyProtection="0">
      <alignment horizontal="right" vertical="center"/>
    </xf>
    <xf numFmtId="0" fontId="27" fillId="21" borderId="0" applyNumberFormat="0" applyBorder="0" applyAlignment="0" applyProtection="0"/>
    <xf numFmtId="4" fontId="57" fillId="67" borderId="0" applyNumberFormat="0" applyProtection="0">
      <alignment horizontal="right" vertical="center"/>
    </xf>
    <xf numFmtId="4" fontId="58" fillId="68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8" fillId="0" borderId="0" applyNumberFormat="0" applyFill="0" applyAlignment="0" applyProtection="0"/>
    <xf numFmtId="4" fontId="57" fillId="6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27" fillId="21" borderId="0" applyNumberFormat="0" applyBorder="0" applyAlignment="0" applyProtection="0"/>
    <xf numFmtId="0" fontId="83" fillId="49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27" fillId="21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4" fontId="57" fillId="71" borderId="0" applyNumberFormat="0" applyProtection="0">
      <alignment horizontal="right" vertical="center"/>
    </xf>
    <xf numFmtId="0" fontId="27" fillId="21" borderId="0" applyNumberFormat="0" applyBorder="0" applyAlignment="0" applyProtection="0"/>
    <xf numFmtId="0" fontId="50" fillId="45" borderId="0" applyNumberFormat="0" applyAlignment="0" applyProtection="0"/>
    <xf numFmtId="0" fontId="83" fillId="0" borderId="0" applyNumberFormat="0" applyAlignment="0" applyProtection="0">
      <alignment horizontal="left" vertical="center"/>
    </xf>
    <xf numFmtId="4" fontId="57" fillId="49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3" fontId="102" fillId="0" borderId="0" applyFill="0" applyBorder="0">
      <alignment horizontal="right" shrinkToFit="1"/>
    </xf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27" fillId="21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4" fontId="57" fillId="69" borderId="0" applyNumberFormat="0" applyProtection="0">
      <alignment horizontal="right" vertical="center"/>
    </xf>
    <xf numFmtId="3" fontId="83" fillId="0" borderId="0"/>
    <xf numFmtId="0" fontId="83" fillId="66" borderId="0" applyNumberFormat="0" applyFont="0" applyAlignment="0" applyProtection="0"/>
    <xf numFmtId="0" fontId="27" fillId="21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46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5" fillId="101" borderId="0" applyNumberFormat="0" applyBorder="0" applyAlignment="0" applyProtection="0"/>
    <xf numFmtId="0" fontId="45" fillId="99" borderId="0" applyNumberFormat="0" applyBorder="0" applyAlignment="0" applyProtection="0"/>
    <xf numFmtId="0" fontId="47" fillId="8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83" fillId="66" borderId="0" applyNumberFormat="0" applyFont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27" fillId="2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7" fillId="25" borderId="0" applyNumberFormat="0" applyBorder="0" applyAlignment="0" applyProtection="0"/>
    <xf numFmtId="0" fontId="47" fillId="49" borderId="0" applyNumberFormat="0" applyBorder="0" applyAlignment="0" applyProtection="0"/>
    <xf numFmtId="0" fontId="27" fillId="2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27" fillId="25" borderId="0" applyNumberFormat="0" applyBorder="0" applyAlignment="0" applyProtection="0"/>
    <xf numFmtId="10" fontId="83" fillId="36" borderId="0" applyNumberFormat="0" applyBorder="0" applyAlignment="0" applyProtection="0"/>
    <xf numFmtId="0" fontId="83" fillId="65" borderId="0" applyNumberFormat="0" applyProtection="0">
      <alignment horizontal="left" vertical="top" indent="1"/>
    </xf>
    <xf numFmtId="0" fontId="27" fillId="25" borderId="0" applyNumberFormat="0" applyBorder="0" applyAlignment="0" applyProtection="0"/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27" fillId="25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83" fillId="0" borderId="0" applyFill="0" applyBorder="0" applyAlignment="0" applyProtection="0"/>
    <xf numFmtId="0" fontId="86" fillId="66" borderId="0" applyNumberFormat="0" applyFont="0" applyAlignment="0" applyProtection="0"/>
    <xf numFmtId="4" fontId="83" fillId="0" borderId="0" applyNumberFormat="0" applyProtection="0">
      <alignment horizontal="right" vertical="center"/>
    </xf>
    <xf numFmtId="0" fontId="83" fillId="0" borderId="0">
      <alignment horizontal="left" vertical="center"/>
    </xf>
    <xf numFmtId="4" fontId="89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4" fontId="57" fillId="69" borderId="0" applyNumberFormat="0" applyProtection="0">
      <alignment horizontal="right" vertical="center"/>
    </xf>
    <xf numFmtId="0" fontId="27" fillId="25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112" fillId="0" borderId="0" applyNumberFormat="0" applyFon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27" fillId="25" borderId="0" applyNumberFormat="0" applyBorder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83" fillId="70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83" fillId="70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27" fillId="25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27" fillId="25" borderId="0" applyNumberFormat="0" applyBorder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70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83" fillId="68" borderId="0" applyNumberFormat="0" applyProtection="0">
      <alignment horizontal="left" vertical="top" indent="1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5" fillId="87" borderId="0" applyNumberFormat="0" applyBorder="0" applyAlignment="0" applyProtection="0"/>
    <xf numFmtId="0" fontId="45" fillId="88" borderId="0" applyNumberFormat="0" applyBorder="0" applyAlignment="0" applyProtection="0"/>
    <xf numFmtId="0" fontId="47" fillId="8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62" fillId="63" borderId="0" applyNumberFormat="0" applyAlignment="0" applyProtection="0"/>
    <xf numFmtId="0" fontId="27" fillId="29" borderId="0" applyNumberFormat="0" applyBorder="0" applyAlignment="0" applyProtection="0"/>
    <xf numFmtId="0" fontId="50" fillId="45" borderId="0" applyNumberFormat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62" fillId="63" borderId="0" applyNumberFormat="0" applyAlignment="0" applyProtection="0"/>
    <xf numFmtId="0" fontId="49" fillId="0" borderId="0" applyNumberFormat="0" applyFill="0" applyAlignment="0" applyProtection="0"/>
    <xf numFmtId="0" fontId="50" fillId="45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27" fillId="29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27" fillId="29" borderId="0" applyNumberFormat="0" applyBorder="0" applyAlignment="0" applyProtection="0"/>
    <xf numFmtId="0" fontId="47" fillId="56" borderId="0" applyNumberFormat="0" applyBorder="0" applyAlignment="0" applyProtection="0"/>
    <xf numFmtId="0" fontId="27" fillId="29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27" fillId="29" borderId="0" applyNumberFormat="0" applyBorder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27" fillId="29" borderId="0" applyNumberFormat="0" applyBorder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27" fillId="29" borderId="0" applyNumberFormat="0" applyBorder="0" applyAlignment="0" applyProtection="0"/>
    <xf numFmtId="0" fontId="48" fillId="0" borderId="0" applyNumberFormat="0" applyFill="0" applyAlignment="0" applyProtection="0"/>
    <xf numFmtId="4" fontId="57" fillId="72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83" fillId="68" borderId="0" applyNumberFormat="0" applyProtection="0">
      <alignment horizontal="left" vertical="center" indent="1"/>
    </xf>
    <xf numFmtId="0" fontId="27" fillId="29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19" fillId="27" borderId="0" applyNumberFormat="0" applyBorder="0" applyAlignment="0" applyProtection="0"/>
    <xf numFmtId="0" fontId="83" fillId="0" borderId="0">
      <alignment horizontal="left" vertical="center"/>
    </xf>
    <xf numFmtId="4" fontId="57" fillId="51" borderId="0" applyNumberFormat="0" applyProtection="0">
      <alignment horizontal="right" vertical="center"/>
    </xf>
    <xf numFmtId="0" fontId="48" fillId="0" borderId="0" applyNumberFormat="0" applyFill="0" applyAlignment="0" applyProtection="0"/>
    <xf numFmtId="4" fontId="89" fillId="68" borderId="0" applyNumberFormat="0" applyProtection="0">
      <alignment horizontal="right" vertical="center"/>
    </xf>
    <xf numFmtId="4" fontId="87" fillId="64" borderId="0" applyNumberFormat="0" applyProtection="0">
      <alignment vertical="center"/>
    </xf>
    <xf numFmtId="0" fontId="27" fillId="29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4" fontId="57" fillId="51" borderId="0" applyNumberFormat="0" applyProtection="0">
      <alignment horizontal="righ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83" fillId="68" borderId="0" applyNumberFormat="0" applyProtection="0">
      <alignment horizontal="left" vertical="center" indent="1"/>
    </xf>
    <xf numFmtId="0" fontId="42" fillId="0" borderId="0" applyFont="0" applyFill="0" applyBorder="0">
      <alignment horizontal="center" vertical="center" shrinkToFit="1"/>
    </xf>
    <xf numFmtId="10" fontId="83" fillId="36" borderId="0" applyNumberFormat="0" applyBorder="0" applyAlignment="0" applyProtection="0"/>
    <xf numFmtId="0" fontId="27" fillId="29" borderId="0" applyNumberFormat="0" applyBorder="0" applyAlignment="0" applyProtection="0"/>
    <xf numFmtId="0" fontId="48" fillId="0" borderId="0" applyNumberFormat="0" applyFill="0" applyAlignment="0" applyProtection="0"/>
    <xf numFmtId="4" fontId="57" fillId="67" borderId="0" applyNumberFormat="0" applyProtection="0">
      <alignment horizontal="righ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4" fontId="57" fillId="70" borderId="0" applyNumberFormat="0" applyProtection="0">
      <alignment horizontal="right" vertical="center"/>
    </xf>
    <xf numFmtId="0" fontId="86" fillId="66" borderId="0" applyNumberFormat="0" applyFont="0" applyAlignment="0" applyProtection="0"/>
    <xf numFmtId="4" fontId="87" fillId="64" borderId="0" applyNumberFormat="0" applyProtection="0">
      <alignment vertical="center"/>
    </xf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27" fillId="29" borderId="0" applyNumberFormat="0" applyBorder="0" applyAlignment="0" applyProtection="0"/>
    <xf numFmtId="0" fontId="62" fillId="63" borderId="0" applyNumberFormat="0" applyAlignment="0" applyProtection="0"/>
    <xf numFmtId="3" fontId="83" fillId="0" borderId="0"/>
    <xf numFmtId="0" fontId="50" fillId="45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3" fontId="102" fillId="0" borderId="0" applyFill="0" applyBorder="0">
      <alignment horizontal="right" shrinkToFit="1"/>
    </xf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208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8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9" fontId="31" fillId="0" borderId="0" applyFill="0" applyBorder="0" applyAlignment="0"/>
    <xf numFmtId="0" fontId="31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19" fillId="5" borderId="7" applyNumberFormat="0" applyAlignment="0" applyProtection="0"/>
    <xf numFmtId="0" fontId="19" fillId="5" borderId="7" applyNumberFormat="0" applyAlignment="0" applyProtection="0"/>
    <xf numFmtId="0" fontId="19" fillId="5" borderId="7" applyNumberFormat="0" applyAlignment="0" applyProtection="0"/>
    <xf numFmtId="4" fontId="57" fillId="41" borderId="0" applyNumberFormat="0" applyProtection="0">
      <alignment horizontal="right" vertical="center"/>
    </xf>
    <xf numFmtId="0" fontId="19" fillId="5" borderId="7" applyNumberFormat="0" applyAlignment="0" applyProtection="0"/>
    <xf numFmtId="0" fontId="19" fillId="5" borderId="7" applyNumberFormat="0" applyAlignment="0" applyProtection="0"/>
    <xf numFmtId="0" fontId="19" fillId="5" borderId="7" applyNumberFormat="0" applyAlignment="0" applyProtection="0"/>
    <xf numFmtId="0" fontId="19" fillId="5" borderId="7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19" fillId="5" borderId="7" applyNumberFormat="0" applyAlignment="0" applyProtection="0"/>
    <xf numFmtId="0" fontId="83" fillId="65" borderId="0" applyNumberFormat="0" applyProtection="0">
      <alignment horizontal="left" vertical="top" indent="1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4" fontId="57" fillId="51" borderId="0" applyNumberFormat="0" applyProtection="0">
      <alignment horizontal="right" vertical="center"/>
    </xf>
    <xf numFmtId="0" fontId="19" fillId="5" borderId="7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49" fillId="0" borderId="0" applyNumberFormat="0" applyFill="0" applyAlignment="0" applyProtection="0"/>
    <xf numFmtId="0" fontId="56" fillId="63" borderId="0" applyNumberFormat="0" applyAlignment="0" applyProtection="0"/>
    <xf numFmtId="4" fontId="57" fillId="49" borderId="0" applyNumberFormat="0" applyProtection="0">
      <alignment horizontal="right" vertical="center"/>
    </xf>
    <xf numFmtId="0" fontId="62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42" fillId="0" borderId="0" applyFont="0" applyFill="0" applyBorder="0">
      <alignment horizontal="center" vertical="center" shrinkToFit="1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112" fillId="0" borderId="0" applyNumberFormat="0" applyFon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62" fillId="63" borderId="0" applyNumberFormat="0" applyAlignment="0" applyProtection="0"/>
    <xf numFmtId="4" fontId="57" fillId="67" borderId="0" applyNumberFormat="0" applyProtection="0">
      <alignment horizontal="right" vertical="center"/>
    </xf>
    <xf numFmtId="0" fontId="53" fillId="42" borderId="15" applyNumberFormat="0" applyAlignment="0" applyProtection="0"/>
    <xf numFmtId="4" fontId="23" fillId="64" borderId="0" applyNumberFormat="0" applyProtection="0">
      <alignment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49" fillId="0" borderId="0" applyNumberFormat="0" applyFill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48" fillId="0" borderId="0" applyNumberFormat="0" applyFill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19" fillId="5" borderId="7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23" fillId="64" borderId="0" applyNumberFormat="0" applyProtection="0">
      <alignment horizontal="left" vertical="top" indent="1"/>
    </xf>
    <xf numFmtId="0" fontId="57" fillId="66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3" fillId="46" borderId="0" applyNumberFormat="0" applyProtection="0">
      <alignment horizontal="left" vertical="center" indent="1"/>
    </xf>
    <xf numFmtId="0" fontId="53" fillId="42" borderId="15" applyNumberFormat="0" applyAlignment="0" applyProtection="0"/>
    <xf numFmtId="0" fontId="83" fillId="0" borderId="0" applyFill="0" applyBorder="0" applyAlignment="0" applyProtection="0"/>
    <xf numFmtId="4" fontId="23" fillId="64" borderId="0" applyNumberFormat="0" applyProtection="0">
      <alignment vertical="center"/>
    </xf>
    <xf numFmtId="4" fontId="57" fillId="49" borderId="0" applyNumberFormat="0" applyProtection="0">
      <alignment horizontal="right" vertical="center"/>
    </xf>
    <xf numFmtId="0" fontId="50" fillId="45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53" fillId="42" borderId="15" applyNumberFormat="0" applyAlignment="0" applyProtection="0"/>
    <xf numFmtId="4" fontId="57" fillId="49" borderId="0" applyNumberFormat="0" applyProtection="0">
      <alignment horizontal="right"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4" fontId="58" fillId="66" borderId="0" applyNumberFormat="0" applyProtection="0">
      <alignment vertical="center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62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19" fillId="5" borderId="7" applyNumberFormat="0" applyAlignment="0" applyProtection="0"/>
    <xf numFmtId="0" fontId="83" fillId="65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83" fillId="65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4" fontId="57" fillId="66" borderId="0" applyNumberFormat="0" applyProtection="0">
      <alignment horizontal="left" vertical="center" indent="1"/>
    </xf>
    <xf numFmtId="4" fontId="57" fillId="69" borderId="0" applyNumberFormat="0" applyProtection="0">
      <alignment horizontal="right" vertical="center"/>
    </xf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4" fontId="57" fillId="70" borderId="0" applyNumberFormat="0" applyProtection="0">
      <alignment horizontal="right" vertical="center"/>
    </xf>
    <xf numFmtId="0" fontId="56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70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4" fontId="57" fillId="67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19" fillId="5" borderId="7" applyNumberFormat="0" applyAlignment="0" applyProtection="0"/>
    <xf numFmtId="0" fontId="57" fillId="66" borderId="0" applyNumberFormat="0" applyProtection="0">
      <alignment horizontal="left" vertical="top" indent="1"/>
    </xf>
    <xf numFmtId="0" fontId="50" fillId="45" borderId="0" applyNumberFormat="0" applyAlignment="0" applyProtection="0"/>
    <xf numFmtId="10" fontId="83" fillId="36" borderId="0" applyNumberFormat="0" applyBorder="0" applyAlignment="0" applyProtection="0"/>
    <xf numFmtId="4" fontId="58" fillId="68" borderId="0" applyNumberFormat="0" applyProtection="0">
      <alignment horizontal="right" vertical="center"/>
    </xf>
    <xf numFmtId="0" fontId="114" fillId="0" borderId="0">
      <alignment horizontal="left" vertical="center"/>
    </xf>
    <xf numFmtId="0" fontId="83" fillId="66" borderId="0" applyNumberFormat="0" applyFont="0" applyAlignment="0" applyProtection="0"/>
    <xf numFmtId="4" fontId="58" fillId="68" borderId="0" applyNumberFormat="0" applyProtection="0">
      <alignment horizontal="right" vertical="center"/>
    </xf>
    <xf numFmtId="0" fontId="83" fillId="66" borderId="0" applyNumberFormat="0" applyFont="0" applyAlignment="0" applyProtection="0"/>
    <xf numFmtId="4" fontId="57" fillId="72" borderId="0" applyNumberFormat="0" applyProtection="0">
      <alignment horizontal="right" vertical="center"/>
    </xf>
    <xf numFmtId="4" fontId="58" fillId="66" borderId="0" applyNumberFormat="0" applyProtection="0">
      <alignment vertical="center"/>
    </xf>
    <xf numFmtId="0" fontId="56" fillId="63" borderId="0" applyNumberFormat="0" applyAlignment="0" applyProtection="0"/>
    <xf numFmtId="0" fontId="83" fillId="0" borderId="0" applyFill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4" fontId="57" fillId="68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83" fillId="0" borderId="0">
      <alignment horizontal="left" vertical="center"/>
    </xf>
    <xf numFmtId="4" fontId="57" fillId="67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48" fillId="0" borderId="0" applyNumberFormat="0" applyFill="0" applyAlignment="0" applyProtection="0"/>
    <xf numFmtId="4" fontId="57" fillId="72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23" fillId="64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83" fillId="0" borderId="0" applyFill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46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19" fillId="5" borderId="7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3" fontId="102" fillId="0" borderId="0" applyFill="0" applyBorder="0">
      <alignment horizontal="right" shrinkToFit="1"/>
    </xf>
    <xf numFmtId="0" fontId="83" fillId="49" borderId="0" applyNumberFormat="0" applyAlignment="0" applyProtection="0"/>
    <xf numFmtId="4" fontId="57" fillId="71" borderId="0" applyNumberFormat="0" applyProtection="0">
      <alignment horizontal="right" vertical="center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3" fillId="65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65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4" fontId="57" fillId="48" borderId="0" applyNumberFormat="0" applyProtection="0">
      <alignment horizontal="right" vertical="center"/>
    </xf>
    <xf numFmtId="0" fontId="83" fillId="91" borderId="0" applyNumberFormat="0">
      <protection locked="0"/>
    </xf>
    <xf numFmtId="0" fontId="83" fillId="66" borderId="0" applyNumberFormat="0" applyFont="0" applyAlignment="0" applyProtection="0"/>
    <xf numFmtId="4" fontId="23" fillId="79" borderId="0" applyNumberFormat="0" applyProtection="0">
      <alignment horizontal="left" vertical="center" indent="1"/>
    </xf>
    <xf numFmtId="4" fontId="57" fillId="71" borderId="0" applyNumberFormat="0" applyProtection="0">
      <alignment horizontal="right" vertical="center"/>
    </xf>
    <xf numFmtId="0" fontId="62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62" fillId="63" borderId="0" applyNumberFormat="0" applyAlignment="0" applyProtection="0"/>
    <xf numFmtId="3" fontId="102" fillId="0" borderId="0" applyFill="0" applyBorder="0">
      <alignment horizontal="right" shrinkToFit="1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4" fontId="57" fillId="70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3" fillId="91" borderId="0" applyNumberFormat="0">
      <protection locked="0"/>
    </xf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19" fillId="5" borderId="7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9" fillId="0" borderId="0" applyNumberFormat="0" applyFill="0" applyAlignment="0" applyProtection="0"/>
    <xf numFmtId="4" fontId="57" fillId="69" borderId="0" applyNumberFormat="0" applyProtection="0">
      <alignment horizontal="right" vertical="center"/>
    </xf>
    <xf numFmtId="0" fontId="48" fillId="0" borderId="0" applyNumberFormat="0" applyFill="0" applyAlignment="0" applyProtection="0"/>
    <xf numFmtId="4" fontId="87" fillId="64" borderId="0" applyNumberFormat="0" applyProtection="0">
      <alignment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4" fontId="57" fillId="48" borderId="0" applyNumberFormat="0" applyProtection="0">
      <alignment horizontal="right" vertical="center"/>
    </xf>
    <xf numFmtId="4" fontId="57" fillId="4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4" fontId="57" fillId="4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4" fontId="57" fillId="71" borderId="0" applyNumberFormat="0" applyProtection="0">
      <alignment horizontal="right" vertical="center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4" fontId="57" fillId="72" borderId="0" applyNumberFormat="0" applyProtection="0">
      <alignment horizontal="right" vertical="center"/>
    </xf>
    <xf numFmtId="4" fontId="57" fillId="41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56" fillId="63" borderId="0" applyNumberFormat="0" applyAlignment="0" applyProtection="0"/>
    <xf numFmtId="4" fontId="57" fillId="47" borderId="0" applyNumberFormat="0" applyProtection="0">
      <alignment horizontal="right" vertical="center"/>
    </xf>
    <xf numFmtId="0" fontId="19" fillId="5" borderId="7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4" fontId="57" fillId="41" borderId="0" applyNumberFormat="0" applyProtection="0">
      <alignment horizontal="right" vertical="center"/>
    </xf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4" fontId="85" fillId="39" borderId="0" applyNumberFormat="0" applyProtection="0">
      <alignment horizontal="right" vertical="center"/>
    </xf>
    <xf numFmtId="4" fontId="57" fillId="48" borderId="0" applyNumberFormat="0" applyProtection="0">
      <alignment horizontal="right" vertical="center"/>
    </xf>
    <xf numFmtId="4" fontId="57" fillId="69" borderId="0" applyNumberFormat="0" applyProtection="0">
      <alignment horizontal="right" vertical="center"/>
    </xf>
    <xf numFmtId="0" fontId="50" fillId="45" borderId="0" applyNumberFormat="0" applyAlignment="0" applyProtection="0"/>
    <xf numFmtId="4" fontId="57" fillId="68" borderId="0" applyNumberFormat="0" applyProtection="0">
      <alignment horizontal="right" vertical="center"/>
    </xf>
    <xf numFmtId="0" fontId="83" fillId="46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19" fillId="5" borderId="7" applyNumberFormat="0" applyAlignment="0" applyProtection="0"/>
    <xf numFmtId="0" fontId="83" fillId="66" borderId="0" applyNumberFormat="0" applyFont="0" applyAlignment="0" applyProtection="0"/>
    <xf numFmtId="0" fontId="19" fillId="5" borderId="7" applyNumberFormat="0" applyAlignment="0" applyProtection="0"/>
    <xf numFmtId="3" fontId="143" fillId="0" borderId="0" applyNumberFormat="0" applyFill="0" applyBorder="0" applyProtection="0">
      <protection locked="0"/>
    </xf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62" fillId="63" borderId="0" applyNumberFormat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10" fontId="113" fillId="54" borderId="0" applyNumberFormat="0" applyBorder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60" fillId="0" borderId="0" applyNumberFormat="0" applyFill="0" applyBorder="0" applyAlignment="0" applyProtection="0"/>
    <xf numFmtId="218" fontId="8" fillId="0" borderId="87" applyBorder="0"/>
    <xf numFmtId="0" fontId="8" fillId="0" borderId="0"/>
    <xf numFmtId="0" fontId="42" fillId="0" borderId="0" applyFont="0" applyFill="0" applyBorder="0">
      <alignment horizontal="center" vertical="center" shrinkToFit="1"/>
    </xf>
    <xf numFmtId="0" fontId="83" fillId="65" borderId="0" applyNumberFormat="0" applyProtection="0">
      <alignment horizontal="left" vertical="top" indent="1"/>
    </xf>
    <xf numFmtId="0" fontId="8" fillId="0" borderId="0"/>
    <xf numFmtId="0" fontId="8" fillId="0" borderId="0"/>
    <xf numFmtId="3" fontId="83" fillId="0" borderId="0"/>
    <xf numFmtId="4" fontId="57" fillId="72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54" fillId="0" borderId="0">
      <alignment vertical="top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" fillId="0" borderId="0"/>
    <xf numFmtId="0" fontId="54" fillId="0" borderId="0">
      <alignment vertical="top"/>
    </xf>
    <xf numFmtId="0" fontId="8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54" fillId="0" borderId="0">
      <alignment vertical="top"/>
    </xf>
    <xf numFmtId="0" fontId="93" fillId="0" borderId="0"/>
    <xf numFmtId="0" fontId="48" fillId="0" borderId="0" applyNumberFormat="0" applyFill="0" applyAlignment="0" applyProtection="0"/>
    <xf numFmtId="0" fontId="54" fillId="0" borderId="0">
      <alignment vertical="top"/>
    </xf>
    <xf numFmtId="4" fontId="57" fillId="71" borderId="0" applyNumberFormat="0" applyProtection="0">
      <alignment horizontal="right" vertical="center"/>
    </xf>
    <xf numFmtId="4" fontId="83" fillId="0" borderId="0" applyNumberFormat="0" applyProtection="0">
      <alignment horizontal="right" vertical="center"/>
    </xf>
    <xf numFmtId="0" fontId="54" fillId="0" borderId="0">
      <alignment vertical="top"/>
    </xf>
    <xf numFmtId="0" fontId="42" fillId="0" borderId="0" applyFont="0" applyFill="0" applyBorder="0">
      <alignment horizontal="center" vertical="center" shrinkToFit="1"/>
    </xf>
    <xf numFmtId="0" fontId="8" fillId="0" borderId="0" applyProtection="0"/>
    <xf numFmtId="0" fontId="8" fillId="0" borderId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62" fillId="63" borderId="0" applyNumberFormat="0" applyAlignment="0" applyProtection="0"/>
    <xf numFmtId="0" fontId="83" fillId="46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" fillId="0" borderId="0"/>
    <xf numFmtId="194" fontId="8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194" fontId="8" fillId="0" borderId="0" applyFont="0" applyFill="0" applyBorder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" fillId="0" borderId="0" applyFill="0" applyBorder="0"/>
    <xf numFmtId="0" fontId="46" fillId="0" borderId="0"/>
    <xf numFmtId="0" fontId="86" fillId="66" borderId="0" applyNumberFormat="0" applyFont="0" applyAlignment="0" applyProtection="0"/>
    <xf numFmtId="0" fontId="83" fillId="4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194" fontId="8" fillId="0" borderId="0" applyFont="0" applyFill="0" applyBorder="0" applyAlignment="0" applyProtection="0"/>
    <xf numFmtId="0" fontId="56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3" fontId="102" fillId="0" borderId="0" applyFill="0" applyBorder="0">
      <alignment horizontal="right" shrinkToFit="1"/>
    </xf>
    <xf numFmtId="194" fontId="8" fillId="0" borderId="0" applyFont="0" applyFill="0" applyBorder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4" fontId="83" fillId="0" borderId="0" applyNumberFormat="0" applyProtection="0">
      <alignment horizontal="right" vertical="center"/>
    </xf>
    <xf numFmtId="0" fontId="83" fillId="68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8" fillId="0" borderId="0" applyFont="0" applyFill="0" applyBorder="0" applyAlignment="0" applyProtection="0"/>
    <xf numFmtId="0" fontId="99" fillId="0" borderId="0"/>
    <xf numFmtId="0" fontId="8" fillId="0" borderId="0"/>
    <xf numFmtId="0" fontId="8" fillId="0" borderId="0"/>
    <xf numFmtId="0" fontId="8" fillId="0" borderId="0"/>
    <xf numFmtId="0" fontId="8" fillId="0" borderId="0" applyFill="0" applyBorder="0"/>
    <xf numFmtId="0" fontId="8" fillId="0" borderId="0"/>
    <xf numFmtId="0" fontId="8" fillId="0" borderId="0"/>
    <xf numFmtId="0" fontId="98" fillId="0" borderId="0"/>
    <xf numFmtId="0" fontId="8" fillId="0" borderId="0"/>
    <xf numFmtId="0" fontId="8" fillId="0" borderId="0"/>
    <xf numFmtId="0" fontId="8" fillId="0" borderId="0" applyFill="0" applyBorder="0"/>
    <xf numFmtId="0" fontId="8" fillId="0" borderId="0"/>
    <xf numFmtId="0" fontId="8" fillId="0" borderId="0" applyFill="0" applyBorder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31" fillId="0" borderId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 applyFill="0" applyBorder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99" fillId="0" borderId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56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56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4" fontId="57" fillId="41" borderId="0" applyNumberFormat="0" applyProtection="0">
      <alignment horizontal="right" vertical="center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4" fontId="57" fillId="68" borderId="0" applyNumberFormat="0" applyProtection="0">
      <alignment horizontal="right" vertical="center"/>
    </xf>
    <xf numFmtId="188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56" fillId="0" borderId="0" applyFont="0" applyFill="0" applyBorder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3" fontId="83" fillId="0" borderId="0"/>
    <xf numFmtId="0" fontId="56" fillId="63" borderId="0" applyNumberFormat="0" applyAlignment="0" applyProtection="0"/>
    <xf numFmtId="0" fontId="83" fillId="46" borderId="0" applyNumberFormat="0" applyProtection="0">
      <alignment horizontal="left" vertical="top" indent="1"/>
    </xf>
    <xf numFmtId="0" fontId="83" fillId="0" borderId="0">
      <alignment horizontal="left" vertical="center"/>
    </xf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21" fontId="8" fillId="0" borderId="0" applyNumberFormat="0" applyFont="0" applyFill="0" applyBorder="0" applyAlignment="0" applyProtection="0"/>
    <xf numFmtId="18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56" fillId="0" borderId="0" applyFont="0" applyFill="0" applyBorder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0" fontId="83" fillId="49" borderId="0" applyNumberFormat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76" fontId="140" fillId="0" borderId="0" applyFont="0" applyFill="0" applyBorder="0" applyAlignment="0" applyProtection="0"/>
    <xf numFmtId="188" fontId="8" fillId="0" borderId="0" applyFont="0" applyFill="0" applyBorder="0" applyAlignment="0" applyProtection="0"/>
    <xf numFmtId="176" fontId="140" fillId="0" borderId="0" applyFont="0" applyFill="0" applyBorder="0" applyAlignment="0" applyProtection="0"/>
    <xf numFmtId="4" fontId="83" fillId="5" borderId="0" applyNumberFormat="0" applyProtection="0">
      <alignment horizontal="right" vertical="center"/>
    </xf>
    <xf numFmtId="176" fontId="140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140" fillId="0" borderId="0" applyFont="0" applyFill="0" applyBorder="0" applyAlignment="0" applyProtection="0"/>
    <xf numFmtId="176" fontId="140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54" fillId="0" borderId="0" applyFont="0" applyFill="0" applyBorder="0" applyAlignment="0" applyProtection="0">
      <alignment vertical="top"/>
    </xf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22" fontId="41" fillId="0" borderId="0" applyFont="0" applyFill="0" applyBorder="0" applyAlignment="0" applyProtection="0"/>
    <xf numFmtId="222" fontId="41" fillId="0" borderId="0" applyFont="0" applyFill="0" applyBorder="0" applyAlignment="0" applyProtection="0"/>
    <xf numFmtId="222" fontId="41" fillId="0" borderId="0" applyFont="0" applyFill="0" applyBorder="0" applyAlignment="0" applyProtection="0"/>
    <xf numFmtId="222" fontId="41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56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Fill="0" applyBorder="0">
      <alignment wrapText="1"/>
    </xf>
    <xf numFmtId="0" fontId="8" fillId="0" borderId="0" applyFill="0" applyBorder="0">
      <alignment wrapText="1"/>
    </xf>
    <xf numFmtId="0" fontId="8" fillId="0" borderId="0" applyFill="0" applyBorder="0">
      <alignment wrapText="1"/>
    </xf>
    <xf numFmtId="0" fontId="12" fillId="0" borderId="0" applyFill="0" applyBorder="0"/>
    <xf numFmtId="212" fontId="8" fillId="0" borderId="97" applyFill="0" applyBorder="0">
      <protection locked="0"/>
    </xf>
    <xf numFmtId="0" fontId="8" fillId="0" borderId="0" applyFont="0" applyFill="0" applyBorder="0" applyAlignment="0" applyProtection="0"/>
    <xf numFmtId="0" fontId="31" fillId="0" borderId="0"/>
    <xf numFmtId="223" fontId="144" fillId="0" borderId="98" applyNumberFormat="0">
      <alignment horizontal="center" vertical="center"/>
    </xf>
    <xf numFmtId="2" fontId="137" fillId="0" borderId="0" applyProtection="0"/>
    <xf numFmtId="2" fontId="8" fillId="0" borderId="0" applyFont="0" applyFill="0" applyBorder="0" applyAlignment="0" applyProtection="0"/>
    <xf numFmtId="2" fontId="135" fillId="0" borderId="0" applyFont="0" applyFill="0" applyBorder="0" applyAlignment="0" applyProtection="0"/>
    <xf numFmtId="0" fontId="102" fillId="0" borderId="0" applyFill="0" applyBorder="0">
      <alignment horizontal="center" vertical="center"/>
      <protection hidden="1"/>
    </xf>
    <xf numFmtId="0" fontId="145" fillId="0" borderId="0" applyNumberFormat="0" applyFill="0" applyBorder="0" applyAlignment="0" applyProtection="0">
      <alignment vertical="top"/>
      <protection locked="0"/>
    </xf>
    <xf numFmtId="3" fontId="131" fillId="0" borderId="0">
      <alignment horizontal="right" shrinkToFit="1"/>
    </xf>
    <xf numFmtId="3" fontId="8" fillId="0" borderId="0" applyFill="0" applyBorder="0">
      <alignment horizontal="right" shrinkToFit="1"/>
    </xf>
    <xf numFmtId="3" fontId="131" fillId="0" borderId="0">
      <alignment horizontal="right" shrinkToFit="1"/>
    </xf>
    <xf numFmtId="3" fontId="8" fillId="0" borderId="0" applyFill="0" applyBorder="0">
      <alignment horizontal="right" shrinkToFit="1"/>
    </xf>
    <xf numFmtId="3" fontId="8" fillId="0" borderId="0" applyFill="0" applyBorder="0">
      <alignment horizontal="right" shrinkToFit="1"/>
    </xf>
    <xf numFmtId="3" fontId="8" fillId="0" borderId="0" applyFill="0" applyBorder="0">
      <alignment horizontal="right" shrinkToFit="1"/>
    </xf>
    <xf numFmtId="3" fontId="8" fillId="0" borderId="0" applyFill="0" applyBorder="0">
      <alignment horizontal="right" shrinkToFit="1"/>
    </xf>
    <xf numFmtId="3" fontId="8" fillId="0" borderId="0" applyFill="0" applyBorder="0">
      <alignment horizontal="right" shrinkToFit="1"/>
    </xf>
    <xf numFmtId="3" fontId="8" fillId="0" borderId="0" applyFill="0" applyBorder="0">
      <alignment horizontal="right" shrinkToFit="1"/>
    </xf>
    <xf numFmtId="3" fontId="131" fillId="0" borderId="0">
      <alignment horizontal="right" shrinkToFit="1"/>
    </xf>
    <xf numFmtId="3" fontId="131" fillId="0" borderId="0">
      <alignment horizontal="right" shrinkToFit="1"/>
    </xf>
    <xf numFmtId="3" fontId="131" fillId="0" borderId="0">
      <alignment horizontal="right" shrinkToFit="1"/>
    </xf>
    <xf numFmtId="3" fontId="131" fillId="0" borderId="0">
      <alignment horizontal="right" shrinkToFit="1"/>
    </xf>
    <xf numFmtId="4" fontId="57" fillId="68" borderId="0" applyNumberFormat="0" applyProtection="0">
      <alignment horizontal="right" vertical="center"/>
    </xf>
    <xf numFmtId="4" fontId="89" fillId="68" borderId="0" applyNumberFormat="0" applyProtection="0">
      <alignment horizontal="right" vertical="center"/>
    </xf>
    <xf numFmtId="3" fontId="12" fillId="0" borderId="0">
      <alignment horizontal="right"/>
    </xf>
    <xf numFmtId="0" fontId="12" fillId="0" borderId="99">
      <alignment horizontal="center" vertical="center"/>
    </xf>
    <xf numFmtId="0" fontId="12" fillId="0" borderId="99">
      <alignment horizontal="center" vertical="center"/>
    </xf>
    <xf numFmtId="0" fontId="12" fillId="0" borderId="99">
      <alignment horizontal="center" vertical="center"/>
    </xf>
    <xf numFmtId="0" fontId="12" fillId="0" borderId="99">
      <alignment horizontal="center" vertical="center"/>
    </xf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3" fontId="146" fillId="0" borderId="0">
      <protection locked="0"/>
    </xf>
    <xf numFmtId="38" fontId="12" fillId="33" borderId="0" applyNumberFormat="0" applyBorder="0" applyAlignment="0" applyProtection="0"/>
    <xf numFmtId="0" fontId="48" fillId="39" borderId="0" applyNumberFormat="0" applyBorder="0" applyAlignment="0" applyProtection="0"/>
    <xf numFmtId="0" fontId="125" fillId="0" borderId="0">
      <alignment horizontal="left"/>
    </xf>
    <xf numFmtId="0" fontId="147" fillId="102" borderId="100"/>
    <xf numFmtId="224" fontId="148" fillId="0" borderId="0" applyNumberFormat="0" applyFill="0" applyBorder="0" applyProtection="0">
      <alignment horizontal="right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4" fontId="57" fillId="66" borderId="0" applyNumberFormat="0" applyProtection="0">
      <alignment horizontal="left" vertical="center" indent="1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4" fontId="57" fillId="48" borderId="0" applyNumberFormat="0" applyProtection="0">
      <alignment horizontal="right" vertical="center"/>
    </xf>
    <xf numFmtId="4" fontId="85" fillId="39" borderId="0" applyNumberFormat="0" applyProtection="0">
      <alignment horizontal="right" vertical="center"/>
    </xf>
    <xf numFmtId="0" fontId="83" fillId="0" borderId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10" fontId="83" fillId="36" borderId="0" applyNumberFormat="0" applyBorder="0" applyAlignment="0" applyProtection="0"/>
    <xf numFmtId="0" fontId="49" fillId="0" borderId="0" applyNumberFormat="0" applyFill="0" applyAlignment="0" applyProtection="0"/>
    <xf numFmtId="0" fontId="62" fillId="63" borderId="0" applyNumberFormat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3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83" fillId="0" borderId="0">
      <alignment horizontal="left" vertical="center"/>
    </xf>
    <xf numFmtId="4" fontId="58" fillId="68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28" fillId="0" borderId="13">
      <alignment horizontal="left" vertical="center"/>
    </xf>
    <xf numFmtId="0" fontId="48" fillId="0" borderId="0" applyNumberFormat="0" applyFill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4" fontId="57" fillId="51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49" fillId="0" borderId="0" applyNumberFormat="0" applyFill="0" applyAlignment="0" applyProtection="0"/>
    <xf numFmtId="0" fontId="83" fillId="0" borderId="0" applyFill="0" applyBorder="0" applyAlignment="0" applyProtection="0"/>
    <xf numFmtId="0" fontId="56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68" borderId="0" applyNumberFormat="0" applyProtection="0">
      <alignment horizontal="left" vertical="top" indent="1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0" borderId="0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10" fontId="83" fillId="36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56" fillId="63" borderId="0" applyNumberFormat="0" applyAlignment="0" applyProtection="0"/>
    <xf numFmtId="4" fontId="57" fillId="41" borderId="0" applyNumberFormat="0" applyProtection="0">
      <alignment horizontal="righ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112" fillId="0" borderId="0" applyNumberFormat="0" applyProtection="0">
      <alignment horizontal="left" vertical="top" indent="1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42" fillId="78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6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4" fontId="57" fillId="70" borderId="0" applyNumberFormat="0" applyProtection="0">
      <alignment horizontal="left" vertical="center" indent="1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6" fillId="63" borderId="0" applyNumberFormat="0" applyAlignment="0" applyProtection="0"/>
    <xf numFmtId="4" fontId="57" fillId="68" borderId="0" applyNumberFormat="0" applyProtection="0">
      <alignment horizontal="righ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83" fillId="91" borderId="0" applyNumberFormat="0">
      <protection locked="0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49" fillId="0" borderId="0" applyNumberFormat="0" applyFill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10" fontId="113" fillId="54" borderId="0" applyNumberFormat="0" applyBorder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4" fontId="25" fillId="80" borderId="0" applyNumberFormat="0" applyProtection="0">
      <alignment horizontal="righ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112" fillId="0" borderId="0" applyNumberFormat="0" applyFon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129" fillId="0" borderId="0" applyFont="0" applyFill="0" applyBorder="0">
      <alignment horizontal="center" vertical="center" shrinkToFit="1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4" fontId="83" fillId="0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83" fillId="70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57" fillId="70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3" fontId="113" fillId="0" borderId="4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4" fontId="25" fillId="0" borderId="0" applyNumberFormat="0" applyProtection="0">
      <alignment horizontal="righ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28" fillId="0" borderId="13">
      <alignment horizontal="left" vertical="center"/>
    </xf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57" fillId="70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0" borderId="0" applyNumberFormat="0" applyFon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66" borderId="0" applyNumberFormat="0" applyFont="0" applyAlignment="0" applyProtection="0"/>
    <xf numFmtId="0" fontId="83" fillId="70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28" fillId="0" borderId="13">
      <alignment horizontal="left" vertical="center"/>
    </xf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3" fillId="0" borderId="0">
      <alignment horizontal="left" vertical="center"/>
    </xf>
    <xf numFmtId="0" fontId="56" fillId="63" borderId="0" applyNumberFormat="0" applyAlignment="0" applyProtection="0"/>
    <xf numFmtId="0" fontId="28" fillId="0" borderId="13">
      <alignment horizontal="left" vertical="center"/>
    </xf>
    <xf numFmtId="0" fontId="83" fillId="4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28" fillId="0" borderId="13">
      <alignment horizontal="left" vertical="center"/>
    </xf>
    <xf numFmtId="4" fontId="57" fillId="70" borderId="0" applyNumberFormat="0" applyProtection="0">
      <alignment horizontal="righ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62" fillId="63" borderId="0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28" fillId="0" borderId="13">
      <alignment horizontal="left" vertical="center"/>
    </xf>
    <xf numFmtId="0" fontId="86" fillId="66" borderId="0" applyNumberFormat="0" applyFont="0" applyAlignment="0" applyProtection="0"/>
    <xf numFmtId="0" fontId="83" fillId="0" borderId="0">
      <alignment horizontal="left" vertical="center"/>
    </xf>
    <xf numFmtId="0" fontId="83" fillId="65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9" fillId="103" borderId="101">
      <alignment vertical="center" wrapText="1"/>
    </xf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49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52" fillId="0" borderId="23" applyNumberFormat="0" applyFill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83" fillId="0" borderId="0">
      <alignment horizontal="left" vertic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62" fillId="63" borderId="0" applyNumberFormat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83" fillId="66" borderId="0" applyNumberFormat="0" applyFont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62" fillId="63" borderId="0" applyNumberFormat="0" applyAlignment="0" applyProtection="0"/>
    <xf numFmtId="0" fontId="52" fillId="0" borderId="23" applyNumberFormat="0" applyFill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83" fillId="65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83" fillId="68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52" fillId="0" borderId="23" applyNumberFormat="0" applyFill="0" applyAlignment="0" applyProtection="0"/>
    <xf numFmtId="4" fontId="23" fillId="64" borderId="0" applyNumberFormat="0" applyProtection="0">
      <alignment vertical="center"/>
    </xf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52" fillId="0" borderId="23" applyNumberFormat="0" applyFill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4" fontId="58" fillId="68" borderId="0" applyNumberFormat="0" applyProtection="0">
      <alignment horizontal="right" vertical="center"/>
    </xf>
    <xf numFmtId="0" fontId="50" fillId="45" borderId="0" applyNumberFormat="0" applyAlignment="0" applyProtection="0"/>
    <xf numFmtId="0" fontId="83" fillId="68" borderId="0" applyNumberFormat="0" applyProtection="0">
      <alignment horizontal="left" vertical="center" indent="1"/>
    </xf>
    <xf numFmtId="0" fontId="83" fillId="68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50" fillId="45" borderId="0" applyNumberFormat="0" applyAlignment="0" applyProtection="0"/>
    <xf numFmtId="0" fontId="52" fillId="0" borderId="23" applyNumberFormat="0" applyFill="0" applyAlignment="0" applyProtection="0"/>
    <xf numFmtId="0" fontId="50" fillId="45" borderId="0" applyNumberFormat="0" applyAlignment="0" applyProtection="0"/>
    <xf numFmtId="0" fontId="83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4" fontId="87" fillId="64" borderId="0" applyNumberFormat="0" applyProtection="0">
      <alignment vertical="center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23" fillId="64" borderId="0" applyNumberFormat="0" applyProtection="0">
      <alignment horizontal="left" vertical="top" indent="1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4" fontId="57" fillId="70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3" fillId="0" borderId="0">
      <alignment horizontal="left" vertical="center"/>
    </xf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68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7" fillId="0" borderId="0" applyProtection="0"/>
    <xf numFmtId="0" fontId="137" fillId="0" borderId="0" applyProtection="0"/>
    <xf numFmtId="0" fontId="54" fillId="104" borderId="0" applyNumberFormat="0" applyFont="0" applyFill="0" applyBorder="0" applyAlignment="0">
      <alignment horizontal="left"/>
      <protection hidden="1"/>
    </xf>
    <xf numFmtId="0" fontId="151" fillId="0" borderId="102" applyNumberFormat="0" applyBorder="0" applyAlignment="0">
      <protection hidden="1"/>
    </xf>
    <xf numFmtId="0" fontId="129" fillId="0" borderId="103" applyNumberFormat="0" applyFill="0" applyAlignment="0" applyProtection="0"/>
    <xf numFmtId="4" fontId="152" fillId="0" borderId="0" applyNumberFormat="0" applyFill="0" applyBorder="0" applyProtection="0">
      <alignment horizontal="center"/>
    </xf>
    <xf numFmtId="0" fontId="87" fillId="0" borderId="0" applyNumberFormat="0" applyFill="0" applyBorder="0" applyAlignment="0" applyProtection="0">
      <alignment vertical="top"/>
      <protection locked="0"/>
    </xf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153" fillId="0" borderId="0" applyNumberFormat="0" applyFill="0" applyBorder="0" applyAlignment="0" applyProtection="0">
      <alignment vertical="top"/>
      <protection locked="0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65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3" fontId="102" fillId="0" borderId="0" applyFill="0" applyBorder="0">
      <alignment horizontal="right" shrinkToFit="1"/>
    </xf>
    <xf numFmtId="0" fontId="83" fillId="66" borderId="0" applyNumberFormat="0" applyFont="0" applyAlignment="0" applyProtection="0"/>
    <xf numFmtId="0" fontId="17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3" borderId="0" applyNumberFormat="0" applyBorder="0" applyAlignment="0" applyProtection="0"/>
    <xf numFmtId="0" fontId="55" fillId="38" borderId="0" applyNumberFormat="0" applyBorder="0" applyAlignment="0" applyProtection="0"/>
    <xf numFmtId="0" fontId="17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17" fillId="3" borderId="0" applyNumberFormat="0" applyBorder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17" fillId="3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4" fontId="57" fillId="66" borderId="0" applyNumberFormat="0" applyProtection="0">
      <alignment horizontal="left" vertical="center" indent="1"/>
    </xf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0" fillId="45" borderId="0" applyNumberFormat="0" applyAlignment="0" applyProtection="0"/>
    <xf numFmtId="0" fontId="83" fillId="70" borderId="0" applyNumberFormat="0" applyProtection="0">
      <alignment horizontal="left" vertical="top" indent="1"/>
    </xf>
    <xf numFmtId="0" fontId="17" fillId="3" borderId="0" applyNumberFormat="0" applyBorder="0" applyAlignment="0" applyProtection="0"/>
    <xf numFmtId="4" fontId="113" fillId="0" borderId="0" applyNumberFormat="0" applyProtection="0">
      <alignment horizontal="right" vertical="center"/>
    </xf>
    <xf numFmtId="4" fontId="57" fillId="49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49" fillId="0" borderId="0" applyNumberFormat="0" applyFill="0" applyAlignment="0" applyProtection="0"/>
    <xf numFmtId="0" fontId="83" fillId="65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17" fillId="3" borderId="0" applyNumberFormat="0" applyBorder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0" fontId="83" fillId="49" borderId="0" applyNumberFormat="0" applyAlignment="0" applyProtection="0"/>
    <xf numFmtId="4" fontId="57" fillId="7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4" fontId="57" fillId="66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17" fillId="3" borderId="0" applyNumberFormat="0" applyBorder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114" fillId="0" borderId="0">
      <alignment horizontal="lef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4" fontId="57" fillId="66" borderId="0" applyNumberFormat="0" applyProtection="0">
      <alignment vertical="center"/>
    </xf>
    <xf numFmtId="0" fontId="83" fillId="46" borderId="0" applyNumberFormat="0" applyProtection="0">
      <alignment horizontal="left" vertical="top" indent="1"/>
    </xf>
    <xf numFmtId="0" fontId="57" fillId="70" borderId="0" applyNumberFormat="0" applyProtection="0">
      <alignment horizontal="left" vertical="top" indent="1"/>
    </xf>
    <xf numFmtId="0" fontId="17" fillId="3" borderId="0" applyNumberFormat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3" fontId="113" fillId="0" borderId="4"/>
    <xf numFmtId="4" fontId="58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4" fontId="85" fillId="3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57" fillId="67" borderId="0" applyNumberFormat="0" applyProtection="0">
      <alignment horizontal="right" vertical="center"/>
    </xf>
    <xf numFmtId="0" fontId="17" fillId="3" borderId="0" applyNumberFormat="0" applyBorder="0" applyAlignment="0" applyProtection="0"/>
    <xf numFmtId="0" fontId="83" fillId="70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4" fontId="57" fillId="70" borderId="0" applyNumberFormat="0" applyProtection="0">
      <alignment horizontal="left" vertical="center" indent="1"/>
    </xf>
    <xf numFmtId="4" fontId="57" fillId="49" borderId="0" applyNumberFormat="0" applyProtection="0">
      <alignment horizontal="right" vertical="center"/>
    </xf>
    <xf numFmtId="0" fontId="83" fillId="66" borderId="0" applyNumberFormat="0" applyFont="0" applyAlignment="0" applyProtection="0"/>
    <xf numFmtId="3" fontId="102" fillId="0" borderId="0" applyFill="0" applyBorder="0">
      <alignment horizontal="right" shrinkToFit="1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17" fillId="3" borderId="0" applyNumberFormat="0" applyBorder="0" applyAlignment="0" applyProtection="0"/>
    <xf numFmtId="0" fontId="56" fillId="63" borderId="0" applyNumberFormat="0" applyAlignment="0" applyProtection="0"/>
    <xf numFmtId="0" fontId="17" fillId="3" borderId="0" applyNumberFormat="0" applyBorder="0" applyAlignment="0" applyProtection="0"/>
    <xf numFmtId="0" fontId="33" fillId="0" borderId="0"/>
    <xf numFmtId="49" fontId="12" fillId="0" borderId="0" applyFill="0" applyBorder="0"/>
    <xf numFmtId="0" fontId="53" fillId="42" borderId="15" applyNumberFormat="0" applyAlignment="0" applyProtection="0"/>
    <xf numFmtId="170" fontId="157" fillId="33" borderId="0">
      <protection locked="0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83" fillId="36" borderId="0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3" fontId="102" fillId="0" borderId="0" applyFill="0" applyBorder="0">
      <alignment horizontal="right" shrinkToFit="1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83" fillId="36" borderId="0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4" fontId="57" fillId="4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42" fillId="0" borderId="0" applyFont="0" applyFill="0" applyBorder="0">
      <alignment horizontal="center" vertical="center" shrinkToFit="1"/>
    </xf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4" fontId="89" fillId="68" borderId="0" applyNumberFormat="0" applyProtection="0">
      <alignment horizontal="righ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4" fontId="57" fillId="67" borderId="0" applyNumberFormat="0" applyProtection="0">
      <alignment horizontal="right" vertical="center"/>
    </xf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70" borderId="0" applyNumberFormat="0" applyProtection="0">
      <alignment horizontal="left" vertical="center" indent="1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83" fillId="36" borderId="0" applyNumberFormat="0" applyBorder="0" applyAlignment="0" applyProtection="0"/>
    <xf numFmtId="4" fontId="57" fillId="68" borderId="0" applyNumberFormat="0" applyProtection="0">
      <alignment horizontal="right" vertical="center"/>
    </xf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4" fontId="87" fillId="64" borderId="0" applyNumberFormat="0" applyProtection="0">
      <alignment vertical="center"/>
    </xf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4" fontId="57" fillId="70" borderId="0" applyNumberFormat="0" applyProtection="0">
      <alignment horizontal="right" vertical="center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56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10" fontId="12" fillId="34" borderId="14" applyNumberFormat="0" applyBorder="0" applyAlignment="0" applyProtection="0"/>
    <xf numFmtId="0" fontId="62" fillId="63" borderId="0" applyNumberFormat="0" applyAlignment="0" applyProtection="0"/>
    <xf numFmtId="0" fontId="49" fillId="0" borderId="0" applyNumberFormat="0" applyFill="0" applyAlignment="0" applyProtection="0"/>
    <xf numFmtId="0" fontId="86" fillId="66" borderId="0" applyNumberFormat="0" applyFon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66" borderId="0" applyNumberFormat="0" applyFon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6" fillId="66" borderId="0" applyNumberFormat="0" applyFont="0" applyAlignment="0" applyProtection="0"/>
    <xf numFmtId="3" fontId="102" fillId="0" borderId="0" applyFill="0" applyBorder="0">
      <alignment horizontal="right" shrinkToFit="1"/>
    </xf>
    <xf numFmtId="0" fontId="56" fillId="63" borderId="0" applyNumberFormat="0" applyAlignment="0" applyProtection="0"/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46" borderId="0" applyNumberFormat="0" applyProtection="0">
      <alignment horizontal="left" vertical="center" indent="1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0" fontId="56" fillId="63" borderId="0" applyNumberFormat="0" applyAlignment="0" applyProtection="0"/>
    <xf numFmtId="4" fontId="57" fillId="71" borderId="0" applyNumberFormat="0" applyProtection="0">
      <alignment horizontal="right" vertical="center"/>
    </xf>
    <xf numFmtId="0" fontId="62" fillId="63" borderId="0" applyNumberFormat="0" applyAlignment="0" applyProtection="0"/>
    <xf numFmtId="0" fontId="56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83" fillId="68" borderId="0" applyNumberFormat="0" applyProtection="0">
      <alignment horizontal="left" vertical="top" indent="1"/>
    </xf>
    <xf numFmtId="4" fontId="83" fillId="0" borderId="0" applyNumberFormat="0" applyProtection="0">
      <alignment horizontal="right" vertical="center"/>
    </xf>
    <xf numFmtId="0" fontId="50" fillId="45" borderId="0" applyNumberFormat="0" applyAlignment="0" applyProtection="0"/>
    <xf numFmtId="0" fontId="62" fillId="63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4" fontId="25" fillId="0" borderId="0" applyNumberFormat="0" applyProtection="0">
      <alignment horizontal="left" vertical="center" indent="1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3" fontId="83" fillId="0" borderId="4" applyFill="0" applyBorder="0">
      <alignment horizontal="right" shrinkToFit="1"/>
    </xf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0" fontId="50" fillId="45" borderId="0" applyNumberFormat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10" fontId="12" fillId="34" borderId="14" applyNumberFormat="0" applyBorder="0" applyAlignment="0" applyProtection="0"/>
    <xf numFmtId="3" fontId="158" fillId="33" borderId="0">
      <alignment horizontal="right"/>
      <protection locked="0"/>
    </xf>
    <xf numFmtId="225" fontId="157" fillId="33" borderId="0" applyBorder="0">
      <alignment horizontal="right"/>
      <protection locked="0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83" fillId="46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4" fontId="57" fillId="4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42" fillId="0" borderId="0" applyFont="0" applyFill="0" applyBorder="0">
      <alignment horizontal="center" vertical="center" shrinkToFit="1"/>
    </xf>
    <xf numFmtId="10" fontId="83" fillId="36" borderId="0" applyNumberFormat="0" applyBorder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4" fontId="89" fillId="68" borderId="0" applyNumberFormat="0" applyProtection="0">
      <alignment horizontal="right"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53" fillId="42" borderId="15" applyNumberFormat="0" applyAlignment="0" applyProtection="0"/>
    <xf numFmtId="0" fontId="56" fillId="63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4" fontId="57" fillId="69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3" fontId="159" fillId="0" borderId="104" applyNumberFormat="0" applyFont="0" applyFill="0" applyAlignment="0">
      <alignment horizontal="center" vertical="top"/>
      <protection locked="0"/>
    </xf>
    <xf numFmtId="177" fontId="37" fillId="35" borderId="0"/>
    <xf numFmtId="0" fontId="29" fillId="35" borderId="0"/>
    <xf numFmtId="177" fontId="37" fillId="35" borderId="0"/>
    <xf numFmtId="0" fontId="29" fillId="35" borderId="0"/>
    <xf numFmtId="0" fontId="29" fillId="35" borderId="0"/>
    <xf numFmtId="0" fontId="29" fillId="35" borderId="0"/>
    <xf numFmtId="0" fontId="29" fillId="35" borderId="0"/>
    <xf numFmtId="177" fontId="37" fillId="35" borderId="0"/>
    <xf numFmtId="0" fontId="29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177" fontId="37" fillId="35" borderId="0"/>
    <xf numFmtId="0" fontId="160" fillId="103" borderId="0"/>
    <xf numFmtId="3" fontId="12" fillId="0" borderId="0" applyFill="0">
      <alignment horizontal="right" shrinkToFit="1"/>
      <protection locked="0"/>
    </xf>
    <xf numFmtId="3" fontId="12" fillId="0" borderId="0" applyFill="0">
      <alignment horizontal="right" shrinkToFit="1"/>
      <protection locked="0"/>
    </xf>
    <xf numFmtId="3" fontId="101" fillId="0" borderId="0" applyFill="0">
      <alignment horizontal="right" shrinkToFit="1"/>
      <protection locked="0"/>
    </xf>
    <xf numFmtId="170" fontId="12" fillId="34" borderId="105" applyNumberFormat="0" applyFont="0" applyAlignment="0" applyProtection="0">
      <alignment horizontal="center"/>
      <protection locked="0"/>
    </xf>
    <xf numFmtId="3" fontId="112" fillId="0" borderId="0">
      <alignment horizontal="right"/>
      <protection locked="0"/>
    </xf>
    <xf numFmtId="0" fontId="129" fillId="0" borderId="0" applyNumberFormat="0" applyFill="0" applyBorder="0" applyAlignment="0">
      <protection locked="0"/>
    </xf>
    <xf numFmtId="0" fontId="161" fillId="80" borderId="106" applyBorder="0"/>
    <xf numFmtId="0" fontId="95" fillId="0" borderId="0"/>
    <xf numFmtId="22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0" fontId="8" fillId="0" borderId="0"/>
    <xf numFmtId="208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8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209" fontId="31" fillId="0" borderId="0" applyFill="0" applyBorder="0" applyAlignment="0"/>
    <xf numFmtId="0" fontId="31" fillId="0" borderId="0" applyFill="0" applyBorder="0" applyAlignment="0"/>
    <xf numFmtId="177" fontId="31" fillId="0" borderId="0" applyFill="0" applyBorder="0" applyAlignment="0"/>
    <xf numFmtId="0" fontId="8" fillId="0" borderId="0" applyFill="0" applyBorder="0" applyAlignment="0"/>
    <xf numFmtId="0" fontId="8" fillId="0" borderId="0" applyFill="0" applyBorder="0" applyAlignment="0"/>
    <xf numFmtId="0" fontId="51" fillId="0" borderId="17" applyNumberFormat="0" applyFill="0" applyAlignment="0" applyProtection="0"/>
    <xf numFmtId="0" fontId="51" fillId="0" borderId="17" applyNumberFormat="0" applyFill="0" applyAlignment="0" applyProtection="0"/>
    <xf numFmtId="177" fontId="38" fillId="36" borderId="0"/>
    <xf numFmtId="0" fontId="29" fillId="36" borderId="0"/>
    <xf numFmtId="177" fontId="38" fillId="36" borderId="0"/>
    <xf numFmtId="0" fontId="29" fillId="36" borderId="0"/>
    <xf numFmtId="0" fontId="29" fillId="36" borderId="0"/>
    <xf numFmtId="0" fontId="29" fillId="36" borderId="0"/>
    <xf numFmtId="0" fontId="29" fillId="36" borderId="0"/>
    <xf numFmtId="177" fontId="38" fillId="36" borderId="0"/>
    <xf numFmtId="0" fontId="29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177" fontId="38" fillId="36" borderId="0"/>
    <xf numFmtId="0" fontId="144" fillId="0" borderId="98">
      <alignment horizontal="center" vertical="center"/>
    </xf>
    <xf numFmtId="227" fontId="162" fillId="0" borderId="107">
      <alignment horizontal="left" vertical="center" indent="2"/>
    </xf>
    <xf numFmtId="228" fontId="163" fillId="0" borderId="97" applyNumberFormat="0" applyFill="0" applyBorder="0" applyAlignment="0" applyProtection="0">
      <alignment horizontal="center"/>
    </xf>
    <xf numFmtId="0" fontId="31" fillId="74" borderId="0" applyNumberFormat="0" applyFont="0" applyBorder="0" applyAlignment="0" applyProtection="0"/>
    <xf numFmtId="38" fontId="8" fillId="0" borderId="0"/>
    <xf numFmtId="229" fontId="8" fillId="0" borderId="0" applyFont="0" applyFill="0" applyBorder="0" applyAlignment="0" applyProtection="0"/>
    <xf numFmtId="40" fontId="42" fillId="0" borderId="0" applyFont="0" applyFill="0" applyBorder="0" applyAlignment="0" applyProtection="0"/>
    <xf numFmtId="190" fontId="45" fillId="0" borderId="0" applyFont="0" applyFill="0" applyBorder="0" applyAlignment="0" applyProtection="0"/>
    <xf numFmtId="23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8" fillId="0" borderId="0" applyFont="0" applyFill="0" applyBorder="0" applyAlignment="0" applyProtection="0"/>
    <xf numFmtId="4" fontId="57" fillId="71" borderId="0" applyNumberFormat="0" applyProtection="0">
      <alignment horizontal="right" vertical="center"/>
    </xf>
    <xf numFmtId="190" fontId="8" fillId="0" borderId="0" applyFont="0" applyFill="0" applyBorder="0" applyAlignment="0" applyProtection="0"/>
    <xf numFmtId="231" fontId="56" fillId="0" borderId="0" applyFont="0" applyFill="0" applyBorder="0" applyAlignment="0" applyProtection="0"/>
    <xf numFmtId="190" fontId="8" fillId="0" borderId="0" applyFont="0" applyFill="0" applyBorder="0" applyAlignment="0" applyProtection="0"/>
    <xf numFmtId="231" fontId="56" fillId="0" borderId="0" applyFont="0" applyFill="0" applyBorder="0" applyAlignment="0" applyProtection="0"/>
    <xf numFmtId="41" fontId="45" fillId="0" borderId="0" applyFont="0" applyFill="0" applyBorder="0" applyAlignment="0" applyProtection="0"/>
    <xf numFmtId="23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232" fontId="56" fillId="0" borderId="0" applyFont="0" applyFill="0" applyBorder="0" applyAlignment="0" applyProtection="0"/>
    <xf numFmtId="230" fontId="56" fillId="0" borderId="0" applyFont="0" applyFill="0" applyBorder="0" applyAlignment="0" applyProtection="0"/>
    <xf numFmtId="41" fontId="45" fillId="0" borderId="0" applyFont="0" applyFill="0" applyBorder="0" applyAlignment="0" applyProtection="0"/>
    <xf numFmtId="230" fontId="56" fillId="0" borderId="0" applyFont="0" applyFill="0" applyBorder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83" fillId="68" borderId="0" applyNumberFormat="0" applyProtection="0">
      <alignment horizontal="left" vertical="top" indent="1"/>
    </xf>
    <xf numFmtId="232" fontId="56" fillId="0" borderId="0" applyFont="0" applyFill="0" applyBorder="0" applyAlignment="0" applyProtection="0"/>
    <xf numFmtId="41" fontId="45" fillId="0" borderId="0" applyFont="0" applyFill="0" applyBorder="0" applyAlignment="0" applyProtection="0"/>
    <xf numFmtId="230" fontId="56" fillId="0" borderId="0" applyFont="0" applyFill="0" applyBorder="0" applyAlignment="0" applyProtection="0"/>
    <xf numFmtId="232" fontId="56" fillId="0" borderId="0" applyFont="0" applyFill="0" applyBorder="0" applyAlignment="0" applyProtection="0"/>
    <xf numFmtId="190" fontId="8" fillId="0" borderId="0" applyFont="0" applyFill="0" applyBorder="0" applyAlignment="0" applyProtection="0"/>
    <xf numFmtId="232" fontId="56" fillId="0" borderId="0" applyFont="0" applyFill="0" applyBorder="0" applyAlignment="0" applyProtection="0"/>
    <xf numFmtId="41" fontId="45" fillId="0" borderId="0" applyFont="0" applyFill="0" applyBorder="0" applyAlignment="0" applyProtection="0"/>
    <xf numFmtId="230" fontId="56" fillId="0" borderId="0" applyFont="0" applyFill="0" applyBorder="0" applyAlignment="0" applyProtection="0"/>
    <xf numFmtId="0" fontId="56" fillId="63" borderId="0" applyNumberFormat="0" applyAlignment="0" applyProtection="0"/>
    <xf numFmtId="190" fontId="140" fillId="0" borderId="0" applyFont="0" applyFill="0" applyBorder="0" applyAlignment="0" applyProtection="0"/>
    <xf numFmtId="190" fontId="56" fillId="0" borderId="0" applyFont="0" applyFill="0" applyBorder="0" applyAlignment="0" applyProtection="0"/>
    <xf numFmtId="230" fontId="56" fillId="0" borderId="0" applyFont="0" applyFill="0" applyBorder="0" applyAlignment="0" applyProtection="0"/>
    <xf numFmtId="23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190" fontId="45" fillId="0" borderId="0" applyFont="0" applyFill="0" applyBorder="0" applyAlignment="0" applyProtection="0"/>
    <xf numFmtId="190" fontId="56" fillId="0" borderId="0" applyFont="0" applyFill="0" applyBorder="0" applyAlignment="0" applyProtection="0"/>
    <xf numFmtId="41" fontId="29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1" fontId="2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0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0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02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6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7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0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83" fillId="0" borderId="0" applyFont="0" applyFill="0" applyBorder="0" applyAlignment="0" applyProtection="0"/>
    <xf numFmtId="189" fontId="8" fillId="0" borderId="0" applyFont="0" applyFill="0" applyBorder="0" applyAlignment="0" applyProtection="0"/>
    <xf numFmtId="238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0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39" fontId="8" fillId="0" borderId="0" applyFont="0" applyFill="0" applyBorder="0" applyAlignment="0" applyProtection="0"/>
    <xf numFmtId="239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0" borderId="0">
      <alignment horizontal="left" vertical="center"/>
    </xf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" fontId="57" fillId="69" borderId="0" applyNumberFormat="0" applyProtection="0">
      <alignment horizontal="right" vertical="center"/>
    </xf>
    <xf numFmtId="0" fontId="83" fillId="66" borderId="0" applyNumberFormat="0" applyFont="0" applyAlignment="0" applyProtection="0"/>
    <xf numFmtId="164" fontId="56" fillId="0" borderId="0" applyFont="0" applyFill="0" applyBorder="0" applyAlignment="0" applyProtection="0"/>
    <xf numFmtId="0" fontId="83" fillId="66" borderId="0" applyNumberFormat="0" applyFont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46" borderId="0" applyNumberFormat="0" applyProtection="0">
      <alignment horizontal="left" vertical="center" indent="1"/>
    </xf>
    <xf numFmtId="0" fontId="83" fillId="0" borderId="0">
      <alignment horizontal="left" vertical="center"/>
    </xf>
    <xf numFmtId="164" fontId="56" fillId="0" borderId="0" applyFont="0" applyFill="0" applyBorder="0" applyAlignment="0" applyProtection="0"/>
    <xf numFmtId="0" fontId="50" fillId="45" borderId="0" applyNumberFormat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63" borderId="0" applyNumberFormat="0" applyAlignment="0" applyProtection="0"/>
    <xf numFmtId="164" fontId="56" fillId="0" borderId="0" applyFont="0" applyFill="0" applyBorder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0" borderId="0" applyFill="0" applyBorder="0" applyAlignment="0" applyProtection="0"/>
    <xf numFmtId="0" fontId="62" fillId="63" borderId="0" applyNumberFormat="0" applyAlignment="0" applyProtection="0"/>
    <xf numFmtId="164" fontId="56" fillId="0" borderId="0" applyFont="0" applyFill="0" applyBorder="0" applyAlignment="0" applyProtection="0"/>
    <xf numFmtId="4" fontId="57" fillId="4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3" fontId="102" fillId="0" borderId="0" applyFill="0" applyBorder="0">
      <alignment horizontal="right" shrinkToFit="1"/>
    </xf>
    <xf numFmtId="164" fontId="3" fillId="0" borderId="0" applyFont="0" applyFill="0" applyBorder="0" applyAlignment="0" applyProtection="0"/>
    <xf numFmtId="0" fontId="83" fillId="0" borderId="0">
      <alignment horizontal="left" vertical="center"/>
    </xf>
    <xf numFmtId="164" fontId="56" fillId="0" borderId="0" applyFont="0" applyFill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41" fontId="56" fillId="0" borderId="0" applyFont="0" applyFill="0" applyBorder="0" applyAlignment="0" applyProtection="0"/>
    <xf numFmtId="41" fontId="56" fillId="0" borderId="0" applyFont="0" applyFill="0" applyBorder="0" applyAlignment="0" applyProtection="0"/>
    <xf numFmtId="240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240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240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240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0" fontId="83" fillId="66" borderId="0" applyNumberFormat="0" applyFont="0" applyAlignment="0" applyProtection="0"/>
    <xf numFmtId="41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46" borderId="0" applyNumberFormat="0" applyProtection="0">
      <alignment horizontal="left" vertical="top" indent="1"/>
    </xf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41" fontId="56" fillId="0" borderId="0" applyFont="0" applyFill="0" applyBorder="0" applyAlignment="0" applyProtection="0"/>
    <xf numFmtId="240" fontId="8" fillId="0" borderId="0" applyFont="0" applyFill="0" applyBorder="0" applyAlignment="0" applyProtection="0"/>
    <xf numFmtId="0" fontId="86" fillId="66" borderId="0" applyNumberFormat="0" applyFont="0" applyAlignment="0" applyProtection="0"/>
    <xf numFmtId="4" fontId="57" fillId="71" borderId="0" applyNumberFormat="0" applyProtection="0">
      <alignment horizontal="right" vertical="center"/>
    </xf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0" fillId="45" borderId="0" applyNumberFormat="0" applyAlignment="0" applyProtection="0"/>
    <xf numFmtId="0" fontId="49" fillId="0" borderId="0" applyNumberFormat="0" applyFill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4" fontId="23" fillId="64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164" fontId="165" fillId="0" borderId="0" applyFont="0" applyFill="0" applyBorder="0" applyAlignment="0" applyProtection="0"/>
    <xf numFmtId="0" fontId="83" fillId="0" borderId="0">
      <alignment horizontal="left" vertical="center"/>
    </xf>
    <xf numFmtId="0" fontId="42" fillId="0" borderId="0" applyFont="0" applyFill="0" applyBorder="0">
      <alignment horizontal="center" vertical="center" shrinkToFit="1"/>
    </xf>
    <xf numFmtId="164" fontId="164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164" fontId="165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164" fontId="165" fillId="0" borderId="0" applyFont="0" applyFill="0" applyBorder="0" applyAlignment="0" applyProtection="0"/>
    <xf numFmtId="3" fontId="83" fillId="0" borderId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4" fontId="57" fillId="70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83" fillId="65" borderId="0" applyNumberFormat="0" applyProtection="0">
      <alignment horizontal="left" vertical="center" indent="1"/>
    </xf>
    <xf numFmtId="0" fontId="83" fillId="70" borderId="0" applyNumberFormat="0" applyProtection="0">
      <alignment horizontal="left" vertical="top" indent="1"/>
    </xf>
    <xf numFmtId="0" fontId="62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65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3" fillId="65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62" fillId="63" borderId="0" applyNumberFormat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0" fillId="45" borderId="0" applyNumberFormat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40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0" fontId="83" fillId="70" borderId="0" applyNumberFormat="0" applyProtection="0">
      <alignment horizontal="left" vertical="top" indent="1"/>
    </xf>
    <xf numFmtId="4" fontId="83" fillId="0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3" fontId="83" fillId="0" borderId="0"/>
    <xf numFmtId="4" fontId="57" fillId="66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4" fontId="57" fillId="4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49" fillId="0" borderId="0" applyNumberFormat="0" applyFill="0" applyAlignment="0" applyProtection="0"/>
    <xf numFmtId="0" fontId="83" fillId="66" borderId="0" applyNumberFormat="0" applyFont="0" applyAlignment="0" applyProtection="0"/>
    <xf numFmtId="0" fontId="83" fillId="0" borderId="0" applyFill="0" applyBorder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0" fontId="83" fillId="36" borderId="0" applyNumberFormat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56" fillId="63" borderId="0" applyNumberFormat="0" applyAlignment="0" applyProtection="0"/>
    <xf numFmtId="0" fontId="48" fillId="0" borderId="0" applyNumberFormat="0" applyFill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164" fontId="8" fillId="0" borderId="0" applyFont="0" applyFill="0" applyBorder="0" applyAlignment="0" applyProtection="0"/>
    <xf numFmtId="0" fontId="83" fillId="70" borderId="0" applyNumberFormat="0" applyProtection="0">
      <alignment horizontal="left" vertical="top" indent="1"/>
    </xf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0" fillId="45" borderId="0" applyNumberFormat="0" applyAlignment="0" applyProtection="0"/>
    <xf numFmtId="0" fontId="50" fillId="45" borderId="0" applyNumberFormat="0" applyAlignment="0" applyProtection="0"/>
    <xf numFmtId="164" fontId="56" fillId="0" borderId="0" applyFont="0" applyFill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164" fontId="56" fillId="0" borderId="0" applyFont="0" applyFill="0" applyBorder="0" applyAlignment="0" applyProtection="0"/>
    <xf numFmtId="4" fontId="57" fillId="47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0" borderId="0">
      <alignment horizontal="left" vertical="center"/>
    </xf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241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41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66" borderId="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235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66" borderId="0" applyNumberFormat="0" applyFont="0" applyAlignment="0" applyProtection="0"/>
    <xf numFmtId="4" fontId="57" fillId="68" borderId="0" applyNumberFormat="0" applyProtection="0">
      <alignment horizontal="right" vertical="center"/>
    </xf>
    <xf numFmtId="0" fontId="83" fillId="0" borderId="0">
      <alignment horizontal="left" vertical="center"/>
    </xf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4" fontId="58" fillId="68" borderId="0" applyNumberFormat="0" applyProtection="0">
      <alignment horizontal="right" vertical="center"/>
    </xf>
    <xf numFmtId="0" fontId="56" fillId="63" borderId="0" applyNumberFormat="0" applyAlignment="0" applyProtection="0"/>
    <xf numFmtId="0" fontId="83" fillId="0" borderId="0">
      <alignment horizontal="left" vertical="center"/>
    </xf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9" fillId="0" borderId="0" applyNumberFormat="0" applyFill="0" applyAlignment="0" applyProtection="0"/>
    <xf numFmtId="164" fontId="3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164" fontId="3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3" fillId="0" borderId="0">
      <alignment horizontal="left" vertical="center"/>
    </xf>
    <xf numFmtId="235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0" fontId="57" fillId="70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68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83" fillId="70" borderId="0" applyNumberFormat="0" applyProtection="0">
      <alignment horizontal="left" vertical="top" indent="1"/>
    </xf>
    <xf numFmtId="43" fontId="8" fillId="0" borderId="0" applyFont="0" applyFill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83" fillId="91" borderId="0" applyNumberFormat="0">
      <protection locked="0"/>
    </xf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164" fontId="3" fillId="0" borderId="0" applyFont="0" applyFill="0" applyBorder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4" fontId="57" fillId="72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3" fillId="66" borderId="0" applyNumberFormat="0" applyFont="0" applyAlignment="0" applyProtection="0"/>
    <xf numFmtId="164" fontId="3" fillId="0" borderId="0" applyFont="0" applyFill="0" applyBorder="0" applyAlignment="0" applyProtection="0"/>
    <xf numFmtId="0" fontId="83" fillId="66" borderId="0" applyNumberFormat="0" applyFont="0" applyAlignment="0" applyProtection="0"/>
    <xf numFmtId="4" fontId="57" fillId="48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4" fontId="83" fillId="0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164" fontId="3" fillId="0" borderId="0" applyFont="0" applyFill="0" applyBorder="0" applyAlignment="0" applyProtection="0"/>
    <xf numFmtId="10" fontId="83" fillId="36" borderId="0" applyNumberFormat="0" applyBorder="0" applyAlignment="0" applyProtection="0"/>
    <xf numFmtId="4" fontId="85" fillId="39" borderId="0" applyNumberFormat="0" applyProtection="0">
      <alignment horizontal="right" vertical="center"/>
    </xf>
    <xf numFmtId="0" fontId="56" fillId="63" borderId="0" applyNumberFormat="0" applyAlignment="0" applyProtection="0"/>
    <xf numFmtId="0" fontId="49" fillId="0" borderId="0" applyNumberFormat="0" applyFill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164" fontId="3" fillId="0" borderId="0" applyFont="0" applyFill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164" fontId="56" fillId="0" borderId="0" applyFont="0" applyFill="0" applyBorder="0" applyAlignment="0" applyProtection="0"/>
    <xf numFmtId="4" fontId="57" fillId="66" borderId="0" applyNumberFormat="0" applyProtection="0">
      <alignment vertical="center"/>
    </xf>
    <xf numFmtId="0" fontId="83" fillId="66" borderId="0" applyNumberFormat="0" applyFont="0" applyAlignment="0" applyProtection="0"/>
    <xf numFmtId="0" fontId="83" fillId="70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235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0" fontId="56" fillId="63" borderId="0" applyNumberFormat="0" applyAlignment="0" applyProtection="0"/>
    <xf numFmtId="235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0" borderId="0">
      <alignment horizontal="left" vertical="center"/>
    </xf>
    <xf numFmtId="0" fontId="83" fillId="0" borderId="0" applyFill="0" applyBorder="0" applyAlignment="0" applyProtection="0"/>
    <xf numFmtId="0" fontId="83" fillId="46" borderId="0" applyNumberFormat="0" applyProtection="0">
      <alignment horizontal="left" vertical="top" indent="1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235" fontId="56" fillId="0" borderId="0" applyFont="0" applyFill="0" applyBorder="0" applyAlignment="0" applyProtection="0"/>
    <xf numFmtId="199" fontId="56" fillId="0" borderId="0" applyFont="0" applyFill="0" applyBorder="0" applyAlignment="0" applyProtection="0"/>
    <xf numFmtId="240" fontId="8" fillId="0" borderId="0" applyFont="0" applyFill="0" applyBorder="0" applyAlignment="0" applyProtection="0"/>
    <xf numFmtId="0" fontId="83" fillId="66" borderId="0" applyNumberFormat="0" applyFont="0" applyAlignment="0" applyProtection="0"/>
    <xf numFmtId="199" fontId="56" fillId="0" borderId="0" applyFont="0" applyFill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4" fontId="23" fillId="64" borderId="0" applyNumberFormat="0" applyProtection="0">
      <alignment horizontal="left" vertical="center" indent="1"/>
    </xf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235" fontId="56" fillId="0" borderId="0" applyFont="0" applyFill="0" applyBorder="0" applyAlignment="0" applyProtection="0"/>
    <xf numFmtId="199" fontId="56" fillId="0" borderId="0" applyFont="0" applyFill="0" applyBorder="0" applyAlignment="0" applyProtection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83" fillId="46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241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241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83" fillId="0" borderId="0" applyNumberFormat="0" applyAlignment="0" applyProtection="0">
      <alignment horizontal="left" vertical="center"/>
    </xf>
    <xf numFmtId="0" fontId="83" fillId="0" borderId="0">
      <alignment horizontal="left" vertical="center"/>
    </xf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66" borderId="0" applyNumberFormat="0" applyFont="0" applyAlignment="0" applyProtection="0"/>
    <xf numFmtId="0" fontId="57" fillId="66" borderId="0" applyNumberFormat="0" applyProtection="0">
      <alignment horizontal="left" vertical="top" indent="1"/>
    </xf>
    <xf numFmtId="164" fontId="56" fillId="0" borderId="0" applyFont="0" applyFill="0" applyBorder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164" fontId="56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3" fillId="66" borderId="0" applyNumberFormat="0" applyFont="0" applyAlignment="0" applyProtection="0"/>
    <xf numFmtId="164" fontId="56" fillId="0" borderId="0" applyFont="0" applyFill="0" applyBorder="0" applyAlignment="0" applyProtection="0"/>
    <xf numFmtId="0" fontId="48" fillId="0" borderId="0" applyNumberFormat="0" applyFill="0" applyAlignment="0" applyProtection="0"/>
    <xf numFmtId="164" fontId="164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65" borderId="0" applyNumberFormat="0" applyProtection="0">
      <alignment horizontal="left" vertical="top" indent="1"/>
    </xf>
    <xf numFmtId="0" fontId="62" fillId="63" borderId="0" applyNumberFormat="0" applyAlignment="0" applyProtection="0"/>
    <xf numFmtId="164" fontId="56" fillId="0" borderId="0" applyFont="0" applyFill="0" applyBorder="0" applyAlignment="0" applyProtection="0"/>
    <xf numFmtId="236" fontId="29" fillId="0" borderId="0" applyFont="0" applyFill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4" fontId="85" fillId="39" borderId="0" applyNumberFormat="0" applyProtection="0">
      <alignment horizontal="right" vertical="center"/>
    </xf>
    <xf numFmtId="164" fontId="56" fillId="0" borderId="0" applyFont="0" applyFill="0" applyBorder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4" fontId="83" fillId="0" borderId="0" applyNumberFormat="0" applyProtection="0">
      <alignment horizontal="right" vertical="center"/>
    </xf>
    <xf numFmtId="164" fontId="56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48" fillId="0" borderId="0" applyNumberFormat="0" applyFill="0" applyAlignment="0" applyProtection="0"/>
    <xf numFmtId="0" fontId="83" fillId="46" borderId="0" applyNumberFormat="0" applyProtection="0">
      <alignment horizontal="left" vertical="top" indent="1"/>
    </xf>
    <xf numFmtId="164" fontId="8" fillId="0" borderId="0" applyFont="0" applyFill="0" applyBorder="0" applyAlignment="0" applyProtection="0"/>
    <xf numFmtId="10" fontId="83" fillId="36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3" fillId="36" borderId="0" applyNumberFormat="0" applyBorder="0" applyAlignment="0" applyProtection="0"/>
    <xf numFmtId="0" fontId="49" fillId="0" borderId="0" applyNumberFormat="0" applyFill="0" applyAlignment="0" applyProtection="0"/>
    <xf numFmtId="0" fontId="48" fillId="0" borderId="0" applyNumberFormat="0" applyFill="0" applyAlignment="0" applyProtection="0"/>
    <xf numFmtId="164" fontId="140" fillId="0" borderId="0" applyFont="0" applyFill="0" applyBorder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70" borderId="0" applyNumberFormat="0" applyProtection="0">
      <alignment horizontal="left" vertical="center" indent="1"/>
    </xf>
    <xf numFmtId="4" fontId="57" fillId="48" borderId="0" applyNumberFormat="0" applyProtection="0">
      <alignment horizontal="right" vertical="center"/>
    </xf>
    <xf numFmtId="242" fontId="56" fillId="0" borderId="0" applyFont="0" applyFill="0" applyBorder="0" applyAlignment="0" applyProtection="0"/>
    <xf numFmtId="242" fontId="56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50" fillId="45" borderId="0" applyNumberFormat="0" applyAlignment="0" applyProtection="0"/>
    <xf numFmtId="164" fontId="140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4" fontId="57" fillId="66" borderId="0" applyNumberFormat="0" applyProtection="0">
      <alignment horizontal="left" vertical="center" indent="1"/>
    </xf>
    <xf numFmtId="0" fontId="83" fillId="0" borderId="0">
      <alignment horizontal="left" vertical="center"/>
    </xf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3" fillId="0" borderId="0" applyFill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4" fontId="57" fillId="72" borderId="0" applyNumberFormat="0" applyProtection="0">
      <alignment horizontal="right" vertical="center"/>
    </xf>
    <xf numFmtId="0" fontId="56" fillId="63" borderId="0" applyNumberFormat="0" applyAlignment="0" applyProtection="0"/>
    <xf numFmtId="10" fontId="83" fillId="36" borderId="0" applyNumberFormat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" fontId="57" fillId="41" borderId="0" applyNumberFormat="0" applyProtection="0">
      <alignment horizontal="right" vertical="center"/>
    </xf>
    <xf numFmtId="0" fontId="83" fillId="0" borderId="0">
      <alignment horizontal="left" vertical="center"/>
    </xf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83" fillId="68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0" fillId="45" borderId="0" applyNumberFormat="0" applyAlignment="0" applyProtection="0"/>
    <xf numFmtId="164" fontId="140" fillId="0" borderId="0" applyFont="0" applyFill="0" applyBorder="0" applyAlignment="0" applyProtection="0"/>
    <xf numFmtId="0" fontId="83" fillId="66" borderId="0" applyNumberFormat="0" applyFont="0" applyAlignment="0" applyProtection="0"/>
    <xf numFmtId="4" fontId="87" fillId="64" borderId="0" applyNumberFormat="0" applyProtection="0">
      <alignment vertical="center"/>
    </xf>
    <xf numFmtId="242" fontId="8" fillId="0" borderId="0" applyFont="0" applyFill="0" applyBorder="0" applyAlignment="0" applyProtection="0"/>
    <xf numFmtId="242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56" fillId="63" borderId="0" applyNumberFormat="0" applyAlignment="0" applyProtection="0"/>
    <xf numFmtId="4" fontId="57" fillId="72" borderId="0" applyNumberFormat="0" applyProtection="0">
      <alignment horizontal="right" vertical="center"/>
    </xf>
    <xf numFmtId="4" fontId="87" fillId="64" borderId="0" applyNumberFormat="0" applyProtection="0">
      <alignment vertical="center"/>
    </xf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235" fontId="56" fillId="0" borderId="0" applyFont="0" applyFill="0" applyBorder="0" applyAlignment="0" applyProtection="0"/>
    <xf numFmtId="164" fontId="140" fillId="0" borderId="0" applyFont="0" applyFill="0" applyBorder="0" applyAlignment="0" applyProtection="0"/>
    <xf numFmtId="235" fontId="56" fillId="0" borderId="0" applyFont="0" applyFill="0" applyBorder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4" fontId="83" fillId="0" borderId="0" applyNumberFormat="0" applyProtection="0">
      <alignment horizontal="right" vertical="center"/>
    </xf>
    <xf numFmtId="0" fontId="62" fillId="63" borderId="0" applyNumberFormat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235" fontId="56" fillId="0" borderId="0" applyFont="0" applyFill="0" applyBorder="0" applyAlignment="0" applyProtection="0"/>
    <xf numFmtId="164" fontId="45" fillId="0" borderId="0" applyFont="0" applyFill="0" applyBorder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235" fontId="56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83" fillId="0" borderId="0" applyFill="0" applyBorder="0" applyAlignment="0" applyProtection="0"/>
    <xf numFmtId="0" fontId="48" fillId="0" borderId="0" applyNumberFormat="0" applyFill="0" applyAlignment="0" applyProtection="0"/>
    <xf numFmtId="164" fontId="14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83" fillId="49" borderId="0" applyNumberFormat="0" applyAlignment="0" applyProtection="0"/>
    <xf numFmtId="4" fontId="57" fillId="66" borderId="0" applyNumberFormat="0" applyProtection="0">
      <alignment horizontal="left" vertical="center" indent="1"/>
    </xf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1" fontId="29" fillId="0" borderId="0" applyFont="0" applyFill="0" applyBorder="0" applyAlignment="0" applyProtection="0"/>
    <xf numFmtId="164" fontId="56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86" fillId="66" borderId="0" applyNumberFormat="0" applyFont="0" applyAlignment="0" applyProtection="0"/>
    <xf numFmtId="164" fontId="56" fillId="0" borderId="0" applyFont="0" applyFill="0" applyBorder="0" applyAlignment="0" applyProtection="0"/>
    <xf numFmtId="41" fontId="29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9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83" fillId="46" borderId="0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83" fillId="0" borderId="0">
      <alignment horizontal="left" vertical="center"/>
    </xf>
    <xf numFmtId="164" fontId="56" fillId="0" borderId="0" applyFont="0" applyFill="0" applyBorder="0" applyAlignment="0" applyProtection="0"/>
    <xf numFmtId="164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4" fontId="23" fillId="64" borderId="0" applyNumberFormat="0" applyProtection="0">
      <alignment vertical="center"/>
    </xf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0" fontId="48" fillId="0" borderId="0" applyNumberFormat="0" applyFill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233" fontId="8" fillId="0" borderId="0" applyFont="0" applyFill="0" applyBorder="0" applyAlignment="0" applyProtection="0"/>
    <xf numFmtId="234" fontId="8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243" fontId="8" fillId="0" borderId="98">
      <alignment horizontal="center" vertical="center"/>
    </xf>
    <xf numFmtId="243" fontId="8" fillId="0" borderId="98">
      <alignment horizontal="center" vertical="center"/>
    </xf>
    <xf numFmtId="243" fontId="8" fillId="0" borderId="98">
      <alignment horizontal="center" vertical="center"/>
    </xf>
    <xf numFmtId="0" fontId="167" fillId="0" borderId="2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184" fontId="56" fillId="0" borderId="0" applyFont="0" applyFill="0" applyBorder="0" applyAlignment="0" applyProtection="0"/>
    <xf numFmtId="44" fontId="8" fillId="0" borderId="0" applyFont="0" applyFill="0" applyBorder="0" applyAlignment="0" applyProtection="0"/>
    <xf numFmtId="191" fontId="45" fillId="0" borderId="0" applyFont="0" applyFill="0" applyBorder="0" applyAlignment="0" applyProtection="0"/>
    <xf numFmtId="4" fontId="113" fillId="0" borderId="0" applyNumberFormat="0" applyProtection="0">
      <alignment horizontal="right" vertical="center"/>
    </xf>
    <xf numFmtId="191" fontId="8" fillId="0" borderId="0" applyFont="0" applyFill="0" applyBorder="0" applyAlignment="0" applyProtection="0"/>
    <xf numFmtId="184" fontId="56" fillId="0" borderId="0" applyFont="0" applyFill="0" applyBorder="0" applyAlignment="0" applyProtection="0"/>
    <xf numFmtId="0" fontId="83" fillId="0" borderId="0" applyNumberFormat="0" applyAlignment="0" applyProtection="0">
      <alignment horizontal="left" vertical="center"/>
    </xf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184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91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245" fontId="34" fillId="0" borderId="0">
      <protection locked="0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68" fillId="0" borderId="0" applyFont="0" applyFill="0" applyBorder="0" applyAlignment="0" applyProtection="0"/>
    <xf numFmtId="0" fontId="54" fillId="65" borderId="18"/>
    <xf numFmtId="0" fontId="104" fillId="91" borderId="108">
      <alignment horizontal="left" vertical="center" wrapText="1"/>
    </xf>
    <xf numFmtId="0" fontId="169" fillId="78" borderId="109">
      <alignment horizontal="left" vertical="center" wrapText="1"/>
    </xf>
    <xf numFmtId="0" fontId="170" fillId="105" borderId="110">
      <alignment horizontal="center" vertical="center"/>
    </xf>
    <xf numFmtId="0" fontId="171" fillId="106" borderId="110">
      <alignment horizontal="center" wrapText="1"/>
    </xf>
    <xf numFmtId="0" fontId="171" fillId="106" borderId="110">
      <alignment horizontal="center" wrapText="1"/>
    </xf>
    <xf numFmtId="0" fontId="170" fillId="105" borderId="110">
      <alignment horizontal="center" vertical="center"/>
    </xf>
    <xf numFmtId="246" fontId="172" fillId="80" borderId="108">
      <alignment horizontal="right" vertical="center"/>
    </xf>
    <xf numFmtId="0" fontId="172" fillId="105" borderId="108">
      <alignment wrapText="1"/>
    </xf>
    <xf numFmtId="247" fontId="104" fillId="80" borderId="108">
      <alignment horizontal="right" vertical="center"/>
    </xf>
    <xf numFmtId="246" fontId="104" fillId="80" borderId="108">
      <alignment horizontal="right" vertical="center"/>
    </xf>
    <xf numFmtId="248" fontId="104" fillId="80" borderId="108">
      <alignment horizontal="right" vertical="center"/>
    </xf>
    <xf numFmtId="0" fontId="104" fillId="105" borderId="110">
      <alignment horizontal="center" wrapText="1"/>
    </xf>
    <xf numFmtId="246" fontId="104" fillId="80" borderId="108">
      <alignment horizontal="right" vertical="center"/>
    </xf>
    <xf numFmtId="0" fontId="172" fillId="105" borderId="110">
      <alignment horizontal="center" wrapText="1"/>
    </xf>
    <xf numFmtId="0" fontId="173" fillId="105" borderId="110">
      <alignment horizontal="center" wrapText="1"/>
    </xf>
    <xf numFmtId="247" fontId="104" fillId="80" borderId="108">
      <alignment horizontal="right" vertical="center"/>
    </xf>
    <xf numFmtId="246" fontId="104" fillId="80" borderId="108">
      <alignment horizontal="right" vertical="center"/>
    </xf>
    <xf numFmtId="0" fontId="104" fillId="91" borderId="108">
      <alignment horizontal="left" vertical="center" wrapText="1"/>
    </xf>
    <xf numFmtId="247" fontId="104" fillId="80" borderId="108">
      <alignment horizontal="right" vertical="center"/>
    </xf>
    <xf numFmtId="246" fontId="104" fillId="80" borderId="108">
      <alignment horizontal="right" vertical="center"/>
    </xf>
    <xf numFmtId="247" fontId="104" fillId="80" borderId="108">
      <alignment horizontal="right" vertical="center"/>
    </xf>
    <xf numFmtId="246" fontId="104" fillId="80" borderId="108">
      <alignment horizontal="right" vertical="center"/>
    </xf>
    <xf numFmtId="247" fontId="104" fillId="80" borderId="108">
      <alignment horizontal="right" vertical="center"/>
    </xf>
    <xf numFmtId="246" fontId="104" fillId="80" borderId="108">
      <alignment horizontal="right" vertical="center"/>
    </xf>
    <xf numFmtId="249" fontId="104" fillId="80" borderId="108">
      <alignment horizontal="right" vertical="center"/>
    </xf>
    <xf numFmtId="249" fontId="104" fillId="80" borderId="108">
      <alignment horizontal="right" vertical="center"/>
    </xf>
    <xf numFmtId="0" fontId="104" fillId="91" borderId="108">
      <alignment horizontal="left" vertical="center" wrapText="1"/>
    </xf>
    <xf numFmtId="0" fontId="104" fillId="91" borderId="108">
      <alignment horizontal="left" vertical="center" wrapText="1"/>
    </xf>
    <xf numFmtId="0" fontId="104" fillId="91" borderId="108">
      <alignment horizontal="left" vertical="center" wrapText="1"/>
    </xf>
    <xf numFmtId="0" fontId="104" fillId="91" borderId="108">
      <alignment horizontal="left" vertical="center" wrapText="1"/>
    </xf>
    <xf numFmtId="250" fontId="174" fillId="0" borderId="0" applyFont="0" applyFill="0" applyBorder="0" applyAlignment="0" applyProtection="0"/>
    <xf numFmtId="0" fontId="175" fillId="0" borderId="111">
      <protection locked="0" hidden="1"/>
    </xf>
    <xf numFmtId="0" fontId="18" fillId="4" borderId="0" applyNumberFormat="0" applyBorder="0" applyAlignment="0" applyProtection="0"/>
    <xf numFmtId="0" fontId="56" fillId="63" borderId="0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70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18" fillId="4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18" fillId="4" borderId="0" applyNumberFormat="0" applyBorder="0" applyAlignment="0" applyProtection="0"/>
    <xf numFmtId="0" fontId="57" fillId="57" borderId="0" applyNumberFormat="0" applyBorder="0" applyAlignment="0" applyProtection="0"/>
    <xf numFmtId="0" fontId="18" fillId="4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18" fillId="4" borderId="0" applyNumberFormat="0" applyBorder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70" borderId="0" applyNumberFormat="0" applyProtection="0">
      <alignment horizontal="left" vertical="top" indent="1"/>
    </xf>
    <xf numFmtId="0" fontId="18" fillId="4" borderId="0" applyNumberFormat="0" applyBorder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4" fontId="89" fillId="68" borderId="0" applyNumberFormat="0" applyProtection="0">
      <alignment horizontal="right" vertical="center"/>
    </xf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4" fontId="57" fillId="67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18" fillId="4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68" borderId="0" applyNumberFormat="0" applyProtection="0">
      <alignment horizontal="left" vertical="center" indent="1"/>
    </xf>
    <xf numFmtId="4" fontId="58" fillId="66" borderId="0" applyNumberFormat="0" applyProtection="0">
      <alignment vertical="center"/>
    </xf>
    <xf numFmtId="0" fontId="56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18" fillId="4" borderId="0" applyNumberFormat="0" applyBorder="0" applyAlignment="0" applyProtection="0"/>
    <xf numFmtId="0" fontId="50" fillId="45" borderId="0" applyNumberFormat="0" applyAlignment="0" applyProtection="0"/>
    <xf numFmtId="0" fontId="176" fillId="0" borderId="0">
      <protection locked="0"/>
    </xf>
    <xf numFmtId="0" fontId="56" fillId="63" borderId="0" applyNumberFormat="0" applyAlignment="0" applyProtection="0"/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62" fillId="63" borderId="0" applyNumberFormat="0" applyAlignment="0" applyProtection="0"/>
    <xf numFmtId="0" fontId="18" fillId="4" borderId="0" applyNumberFormat="0" applyBorder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4" fontId="83" fillId="0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83" fillId="0" borderId="0">
      <alignment horizontal="left" vertical="center"/>
    </xf>
    <xf numFmtId="0" fontId="18" fillId="4" borderId="0" applyNumberFormat="0" applyBorder="0" applyAlignment="0" applyProtection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83" fillId="70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18" fillId="4" borderId="0" applyNumberFormat="0" applyBorder="0" applyAlignment="0" applyProtection="0"/>
    <xf numFmtId="0" fontId="83" fillId="46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8" fillId="0" borderId="0" applyNumberFormat="0" applyFill="0" applyBorder="0" applyAlignment="0" applyProtection="0"/>
    <xf numFmtId="0" fontId="33" fillId="0" borderId="0"/>
    <xf numFmtId="1" fontId="29" fillId="0" borderId="0"/>
    <xf numFmtId="0" fontId="8" fillId="0" borderId="0" applyNumberFormat="0" applyFill="0" applyBorder="0" applyAlignment="0" applyProtection="0"/>
    <xf numFmtId="167" fontId="8" fillId="0" borderId="0"/>
    <xf numFmtId="0" fontId="8" fillId="0" borderId="0"/>
    <xf numFmtId="16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/>
    <xf numFmtId="0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172" fontId="3" fillId="0" borderId="0"/>
    <xf numFmtId="172" fontId="3" fillId="0" borderId="0"/>
    <xf numFmtId="0" fontId="3" fillId="0" borderId="0"/>
    <xf numFmtId="172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2" fillId="0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5" fillId="0" borderId="0"/>
    <xf numFmtId="0" fontId="56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45" fillId="0" borderId="0"/>
    <xf numFmtId="202" fontId="3" fillId="0" borderId="0"/>
    <xf numFmtId="0" fontId="45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7" fillId="0" borderId="0"/>
    <xf numFmtId="0" fontId="3" fillId="0" borderId="0"/>
    <xf numFmtId="0" fontId="3" fillId="0" borderId="0"/>
    <xf numFmtId="0" fontId="177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202" fontId="3" fillId="0" borderId="0"/>
    <xf numFmtId="0" fontId="45" fillId="0" borderId="0"/>
    <xf numFmtId="202" fontId="3" fillId="0" borderId="0"/>
    <xf numFmtId="0" fontId="45" fillId="0" borderId="0"/>
    <xf numFmtId="0" fontId="3" fillId="0" borderId="0"/>
    <xf numFmtId="0" fontId="45" fillId="0" borderId="0"/>
    <xf numFmtId="202" fontId="3" fillId="0" borderId="0"/>
    <xf numFmtId="0" fontId="45" fillId="0" borderId="0"/>
    <xf numFmtId="202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45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8" fillId="0" borderId="0"/>
    <xf numFmtId="10" fontId="83" fillId="3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83" fillId="68" borderId="0" applyNumberFormat="0" applyProtection="0">
      <alignment horizontal="left" vertical="center" indent="1"/>
    </xf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56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202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4" fontId="23" fillId="64" borderId="0" applyNumberFormat="0" applyProtection="0">
      <alignment vertical="center"/>
    </xf>
    <xf numFmtId="0" fontId="83" fillId="0" borderId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202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 applyFill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79" fillId="107" borderId="112">
      <alignment horizontal="right" vertical="top"/>
    </xf>
    <xf numFmtId="0" fontId="56" fillId="0" borderId="0" applyFill="0" applyBorder="0"/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79" fillId="107" borderId="112">
      <alignment horizontal="right" vertical="top"/>
    </xf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180" fillId="0" borderId="0" applyAlignment="0">
      <alignment vertical="top" wrapText="1"/>
      <protection locked="0"/>
    </xf>
    <xf numFmtId="0" fontId="45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23" fillId="64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56" fillId="63" borderId="0" applyNumberFormat="0" applyAlignment="0" applyProtection="0"/>
    <xf numFmtId="4" fontId="57" fillId="51" borderId="0" applyNumberFormat="0" applyProtection="0">
      <alignment horizontal="right" vertical="center"/>
    </xf>
    <xf numFmtId="0" fontId="57" fillId="70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4" fontId="57" fillId="70" borderId="0" applyNumberFormat="0" applyProtection="0">
      <alignment horizontal="left" vertical="center" indent="1"/>
    </xf>
    <xf numFmtId="0" fontId="178" fillId="0" borderId="0" applyNumberFormat="0" applyFill="0" applyBorder="0" applyProtection="0">
      <alignment vertical="top" wrapText="1"/>
    </xf>
    <xf numFmtId="0" fontId="56" fillId="0" borderId="0"/>
    <xf numFmtId="0" fontId="178" fillId="0" borderId="0" applyNumberFormat="0" applyFill="0" applyBorder="0" applyProtection="0">
      <alignment vertical="top"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178" fillId="0" borderId="0" applyNumberFormat="0" applyFill="0" applyBorder="0" applyProtection="0">
      <alignment vertical="top" wrapText="1"/>
    </xf>
    <xf numFmtId="0" fontId="48" fillId="0" borderId="0" applyNumberFormat="0" applyFill="0" applyAlignment="0" applyProtection="0"/>
    <xf numFmtId="0" fontId="83" fillId="46" borderId="0" applyNumberFormat="0" applyProtection="0">
      <alignment horizontal="left" vertical="center" indent="1"/>
    </xf>
    <xf numFmtId="0" fontId="8" fillId="0" borderId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45" borderId="0" applyNumberFormat="0" applyAlignment="0" applyProtection="0"/>
    <xf numFmtId="0" fontId="62" fillId="63" borderId="0" applyNumberFormat="0" applyAlignment="0" applyProtection="0"/>
    <xf numFmtId="0" fontId="57" fillId="70" borderId="0" applyNumberFormat="0" applyProtection="0">
      <alignment horizontal="left" vertical="top" indent="1"/>
    </xf>
    <xf numFmtId="0" fontId="8" fillId="0" borderId="0"/>
    <xf numFmtId="0" fontId="56" fillId="0" borderId="0"/>
    <xf numFmtId="10" fontId="83" fillId="36" borderId="0" applyNumberFormat="0" applyBorder="0" applyAlignment="0" applyProtection="0"/>
    <xf numFmtId="10" fontId="83" fillId="36" borderId="0" applyNumberFormat="0" applyBorder="0" applyAlignment="0" applyProtection="0"/>
    <xf numFmtId="0" fontId="56" fillId="0" borderId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56" fillId="0" borderId="0"/>
    <xf numFmtId="0" fontId="56" fillId="0" borderId="0"/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45" fillId="0" borderId="0"/>
    <xf numFmtId="0" fontId="56" fillId="63" borderId="0" applyNumberFormat="0" applyAlignment="0" applyProtection="0"/>
    <xf numFmtId="0" fontId="56" fillId="0" borderId="0"/>
    <xf numFmtId="0" fontId="178" fillId="0" borderId="0" applyNumberFormat="0" applyFill="0" applyBorder="0" applyProtection="0">
      <alignment vertical="top"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4" fontId="58" fillId="66" borderId="0" applyNumberFormat="0" applyProtection="0">
      <alignment vertical="center"/>
    </xf>
    <xf numFmtId="0" fontId="56" fillId="0" borderId="0"/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63" borderId="0" applyNumberFormat="0" applyAlignment="0" applyProtection="0"/>
    <xf numFmtId="0" fontId="56" fillId="0" borderId="0"/>
    <xf numFmtId="4" fontId="85" fillId="3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" fillId="0" borderId="0"/>
    <xf numFmtId="0" fontId="8" fillId="0" borderId="0"/>
    <xf numFmtId="0" fontId="178" fillId="0" borderId="0" applyNumberFormat="0" applyFill="0" applyBorder="0" applyProtection="0">
      <alignment vertical="top" wrapText="1"/>
    </xf>
    <xf numFmtId="10" fontId="83" fillId="36" borderId="0" applyNumberFormat="0" applyBorder="0" applyAlignment="0" applyProtection="0"/>
    <xf numFmtId="0" fontId="178" fillId="0" borderId="0" applyNumberFormat="0" applyFill="0" applyBorder="0" applyProtection="0">
      <alignment vertical="top" wrapText="1"/>
    </xf>
    <xf numFmtId="0" fontId="62" fillId="63" borderId="0" applyNumberFormat="0" applyAlignment="0" applyProtection="0"/>
    <xf numFmtId="0" fontId="178" fillId="0" borderId="0" applyNumberFormat="0" applyFill="0" applyBorder="0" applyProtection="0">
      <alignment vertical="top" wrapText="1"/>
    </xf>
    <xf numFmtId="0" fontId="45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3" fontId="83" fillId="0" borderId="0"/>
    <xf numFmtId="0" fontId="86" fillId="66" borderId="0" applyNumberFormat="0" applyFont="0" applyAlignment="0" applyProtection="0"/>
    <xf numFmtId="0" fontId="8" fillId="0" borderId="0"/>
    <xf numFmtId="0" fontId="56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8" fillId="0" borderId="0" applyNumberFormat="0" applyFill="0" applyAlignment="0" applyProtection="0"/>
    <xf numFmtId="4" fontId="57" fillId="4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45" fillId="0" borderId="0"/>
    <xf numFmtId="0" fontId="83" fillId="0" borderId="0">
      <alignment horizontal="left" vertical="center"/>
    </xf>
    <xf numFmtId="0" fontId="50" fillId="45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56" fillId="0" borderId="0"/>
    <xf numFmtId="0" fontId="3" fillId="0" borderId="0"/>
    <xf numFmtId="0" fontId="3" fillId="0" borderId="0"/>
    <xf numFmtId="202" fontId="3" fillId="0" borderId="0"/>
    <xf numFmtId="0" fontId="45" fillId="0" borderId="0"/>
    <xf numFmtId="0" fontId="56" fillId="0" borderId="0"/>
    <xf numFmtId="0" fontId="83" fillId="65" borderId="0" applyNumberFormat="0" applyProtection="0">
      <alignment horizontal="left" vertical="center" indent="1"/>
    </xf>
    <xf numFmtId="0" fontId="50" fillId="45" borderId="0" applyNumberFormat="0" applyAlignment="0" applyProtection="0"/>
    <xf numFmtId="0" fontId="56" fillId="0" borderId="0"/>
    <xf numFmtId="4" fontId="57" fillId="41" borderId="0" applyNumberFormat="0" applyProtection="0">
      <alignment horizontal="right" vertical="center"/>
    </xf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63" borderId="0" applyNumberFormat="0" applyAlignment="0" applyProtection="0"/>
    <xf numFmtId="0" fontId="62" fillId="63" borderId="0" applyNumberFormat="0" applyAlignment="0" applyProtection="0"/>
    <xf numFmtId="0" fontId="83" fillId="65" borderId="0" applyNumberFormat="0" applyProtection="0">
      <alignment horizontal="left" vertical="top" indent="1"/>
    </xf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3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3" fontId="102" fillId="0" borderId="0" applyFill="0" applyBorder="0">
      <alignment horizontal="right" shrinkToFit="1"/>
    </xf>
    <xf numFmtId="10" fontId="83" fillId="36" borderId="0" applyNumberFormat="0" applyBorder="0" applyAlignment="0" applyProtection="0"/>
    <xf numFmtId="0" fontId="50" fillId="45" borderId="0" applyNumberFormat="0" applyAlignment="0" applyProtection="0"/>
    <xf numFmtId="3" fontId="83" fillId="0" borderId="0"/>
    <xf numFmtId="0" fontId="23" fillId="64" borderId="0" applyNumberFormat="0" applyProtection="0">
      <alignment horizontal="left" vertical="top" indent="1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56" fillId="0" borderId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6" fillId="66" borderId="0" applyNumberFormat="0" applyFont="0" applyAlignment="0" applyProtection="0"/>
    <xf numFmtId="0" fontId="56" fillId="0" borderId="0"/>
    <xf numFmtId="0" fontId="56" fillId="63" borderId="0" applyNumberFormat="0" applyAlignment="0" applyProtection="0"/>
    <xf numFmtId="4" fontId="57" fillId="48" borderId="0" applyNumberFormat="0" applyProtection="0">
      <alignment horizontal="right" vertical="center"/>
    </xf>
    <xf numFmtId="0" fontId="56" fillId="0" borderId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>
      <alignment horizontal="left" vertical="center"/>
    </xf>
    <xf numFmtId="0" fontId="83" fillId="0" borderId="0">
      <alignment horizontal="left" vertical="center"/>
    </xf>
    <xf numFmtId="3" fontId="83" fillId="0" borderId="0"/>
    <xf numFmtId="4" fontId="57" fillId="66" borderId="0" applyNumberFormat="0" applyProtection="0">
      <alignment vertical="center"/>
    </xf>
    <xf numFmtId="0" fontId="3" fillId="0" borderId="0"/>
    <xf numFmtId="0" fontId="56" fillId="0" borderId="0"/>
    <xf numFmtId="0" fontId="56" fillId="63" borderId="0" applyNumberFormat="0" applyAlignment="0" applyProtection="0"/>
    <xf numFmtId="0" fontId="50" fillId="45" borderId="0" applyNumberFormat="0" applyAlignment="0" applyProtection="0"/>
    <xf numFmtId="0" fontId="62" fillId="63" borderId="0" applyNumberFormat="0" applyAlignment="0" applyProtection="0"/>
    <xf numFmtId="0" fontId="50" fillId="45" borderId="0" applyNumberFormat="0" applyAlignment="0" applyProtection="0"/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0" borderId="0"/>
    <xf numFmtId="0" fontId="56" fillId="0" borderId="0"/>
    <xf numFmtId="0" fontId="3" fillId="0" borderId="0"/>
    <xf numFmtId="0" fontId="56" fillId="0" borderId="0"/>
    <xf numFmtId="0" fontId="8" fillId="0" borderId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4" fontId="57" fillId="66" borderId="0" applyNumberForma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4" fontId="58" fillId="66" borderId="0" applyNumberFormat="0" applyProtection="0">
      <alignment vertical="center"/>
    </xf>
    <xf numFmtId="0" fontId="83" fillId="65" borderId="0" applyNumberFormat="0" applyProtection="0">
      <alignment horizontal="left" vertical="center" indent="1"/>
    </xf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4" fontId="57" fillId="49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56" fillId="0" borderId="0"/>
    <xf numFmtId="0" fontId="8" fillId="0" borderId="0"/>
    <xf numFmtId="0" fontId="56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62" fillId="63" borderId="0" applyNumberFormat="0" applyAlignment="0" applyProtection="0"/>
    <xf numFmtId="0" fontId="62" fillId="63" borderId="0" applyNumberFormat="0" applyAlignment="0" applyProtection="0"/>
    <xf numFmtId="0" fontId="56" fillId="0" borderId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86" fillId="66" borderId="0" applyNumberFormat="0" applyFont="0" applyAlignment="0" applyProtection="0"/>
    <xf numFmtId="0" fontId="48" fillId="0" borderId="0" applyNumberFormat="0" applyFill="0" applyAlignment="0" applyProtection="0"/>
    <xf numFmtId="0" fontId="62" fillId="63" borderId="0" applyNumberFormat="0" applyAlignment="0" applyProtection="0"/>
    <xf numFmtId="0" fontId="56" fillId="0" borderId="0"/>
    <xf numFmtId="0" fontId="56" fillId="63" borderId="0" applyNumberFormat="0" applyAlignment="0" applyProtection="0"/>
    <xf numFmtId="0" fontId="62" fillId="63" borderId="0" applyNumberFormat="0" applyAlignment="0" applyProtection="0"/>
    <xf numFmtId="0" fontId="56" fillId="0" borderId="0"/>
    <xf numFmtId="0" fontId="50" fillId="45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56" fillId="0" borderId="0"/>
    <xf numFmtId="0" fontId="50" fillId="45" borderId="0" applyNumberFormat="0" applyAlignment="0" applyProtection="0"/>
    <xf numFmtId="0" fontId="48" fillId="0" borderId="0" applyNumberFormat="0" applyFill="0" applyAlignment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62" fillId="63" borderId="0" applyNumberFormat="0" applyAlignment="0" applyProtection="0"/>
    <xf numFmtId="4" fontId="57" fillId="66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62" fillId="63" borderId="0" applyNumberFormat="0" applyAlignment="0" applyProtection="0"/>
    <xf numFmtId="0" fontId="49" fillId="0" borderId="0" applyNumberFormat="0" applyFill="0" applyAlignment="0" applyProtection="0"/>
    <xf numFmtId="0" fontId="56" fillId="0" borderId="0"/>
    <xf numFmtId="0" fontId="3" fillId="0" borderId="0"/>
    <xf numFmtId="0" fontId="56" fillId="0" borderId="0"/>
    <xf numFmtId="0" fontId="176" fillId="0" borderId="0">
      <protection locked="0"/>
    </xf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50" fillId="45" borderId="0" applyNumberFormat="0" applyAlignment="0" applyProtection="0"/>
    <xf numFmtId="0" fontId="83" fillId="0" borderId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63" borderId="0" applyNumberFormat="0" applyAlignment="0" applyProtection="0"/>
    <xf numFmtId="0" fontId="56" fillId="63" borderId="0" applyNumberFormat="0" applyAlignment="0" applyProtection="0"/>
    <xf numFmtId="0" fontId="83" fillId="70" borderId="0" applyNumberFormat="0" applyProtection="0">
      <alignment horizontal="left" vertical="top" indent="1"/>
    </xf>
    <xf numFmtId="4" fontId="57" fillId="51" borderId="0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 applyNumberFormat="0" applyFill="0" applyAlignment="0" applyProtection="0"/>
    <xf numFmtId="0" fontId="83" fillId="68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10" fontId="113" fillId="54" borderId="4" applyNumberFormat="0" applyBorder="0" applyAlignment="0" applyProtection="0"/>
    <xf numFmtId="0" fontId="3" fillId="0" borderId="0"/>
    <xf numFmtId="0" fontId="83" fillId="66" borderId="0" applyNumberFormat="0" applyFont="0" applyAlignment="0" applyProtection="0"/>
    <xf numFmtId="4" fontId="23" fillId="64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56" fillId="0" borderId="0"/>
    <xf numFmtId="0" fontId="3" fillId="0" borderId="0"/>
    <xf numFmtId="0" fontId="56" fillId="0" borderId="0" applyNumberFormat="0" applyFill="0" applyBorder="0" applyAlignment="0" applyProtection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83" fillId="0" borderId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66" borderId="0" applyNumberFormat="0" applyFont="0" applyAlignment="0" applyProtection="0"/>
    <xf numFmtId="3" fontId="102" fillId="0" borderId="0" applyFill="0" applyBorder="0">
      <alignment horizontal="right" shrinkToFit="1"/>
    </xf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0" fontId="3" fillId="0" borderId="0"/>
    <xf numFmtId="0" fontId="56" fillId="0" borderId="0"/>
    <xf numFmtId="4" fontId="85" fillId="39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56" fillId="63" borderId="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8" fillId="0" borderId="0"/>
    <xf numFmtId="0" fontId="86" fillId="66" borderId="0" applyNumberFormat="0" applyFont="0" applyAlignment="0" applyProtection="0"/>
    <xf numFmtId="0" fontId="3" fillId="0" borderId="0"/>
    <xf numFmtId="0" fontId="56" fillId="63" borderId="0" applyNumberFormat="0" applyAlignment="0" applyProtection="0"/>
    <xf numFmtId="3" fontId="83" fillId="0" borderId="0"/>
    <xf numFmtId="0" fontId="62" fillId="63" borderId="0" applyNumberFormat="0" applyAlignment="0" applyProtection="0"/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0" fontId="49" fillId="0" borderId="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63" borderId="0" applyNumberFormat="0" applyAlignment="0" applyProtection="0"/>
    <xf numFmtId="0" fontId="3" fillId="0" borderId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8" fillId="0" borderId="0"/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3" fillId="0" borderId="0"/>
    <xf numFmtId="0" fontId="83" fillId="0" borderId="0">
      <alignment horizontal="left" vertical="center"/>
    </xf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3" fillId="0" borderId="0"/>
    <xf numFmtId="0" fontId="3" fillId="0" borderId="0"/>
    <xf numFmtId="4" fontId="57" fillId="71" borderId="0" applyNumberFormat="0" applyProtection="0">
      <alignment horizontal="right" vertical="center"/>
    </xf>
    <xf numFmtId="0" fontId="3" fillId="0" borderId="0"/>
    <xf numFmtId="10" fontId="83" fillId="36" borderId="0" applyNumberFormat="0" applyBorder="0" applyAlignment="0" applyProtection="0"/>
    <xf numFmtId="4" fontId="89" fillId="68" borderId="0" applyNumberFormat="0" applyProtection="0">
      <alignment horizontal="right" vertical="center"/>
    </xf>
    <xf numFmtId="0" fontId="3" fillId="0" borderId="0"/>
    <xf numFmtId="0" fontId="62" fillId="63" borderId="0" applyNumberFormat="0" applyAlignment="0" applyProtection="0"/>
    <xf numFmtId="0" fontId="3" fillId="0" borderId="0"/>
    <xf numFmtId="0" fontId="3" fillId="0" borderId="0"/>
    <xf numFmtId="0" fontId="83" fillId="68" borderId="0" applyNumberFormat="0" applyProtection="0">
      <alignment horizontal="left" vertical="center" indent="1"/>
    </xf>
    <xf numFmtId="0" fontId="83" fillId="0" borderId="0">
      <alignment horizontal="left" vertical="center"/>
    </xf>
    <xf numFmtId="0" fontId="83" fillId="66" borderId="0" applyNumberFormat="0" applyFont="0" applyAlignment="0" applyProtection="0"/>
    <xf numFmtId="0" fontId="50" fillId="45" borderId="0" applyNumberFormat="0" applyAlignment="0" applyProtection="0"/>
    <xf numFmtId="0" fontId="8" fillId="0" borderId="0"/>
    <xf numFmtId="0" fontId="56" fillId="63" borderId="0" applyNumberFormat="0" applyAlignment="0" applyProtection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62" fillId="63" borderId="0" applyNumberFormat="0" applyAlignment="0" applyProtection="0"/>
    <xf numFmtId="0" fontId="83" fillId="0" borderId="0">
      <alignment horizontal="left" vertical="center"/>
    </xf>
    <xf numFmtId="0" fontId="8" fillId="0" borderId="0"/>
    <xf numFmtId="0" fontId="3" fillId="0" borderId="0"/>
    <xf numFmtId="0" fontId="3" fillId="0" borderId="0"/>
    <xf numFmtId="0" fontId="3" fillId="0" borderId="0"/>
    <xf numFmtId="0" fontId="50" fillId="45" borderId="0" applyNumberFormat="0" applyAlignment="0" applyProtection="0"/>
    <xf numFmtId="0" fontId="3" fillId="0" borderId="0"/>
    <xf numFmtId="0" fontId="3" fillId="0" borderId="0"/>
    <xf numFmtId="0" fontId="56" fillId="63" borderId="0" applyNumberFormat="0" applyAlignment="0" applyProtection="0"/>
    <xf numFmtId="10" fontId="83" fillId="36" borderId="0" applyNumberFormat="0" applyBorder="0" applyAlignment="0" applyProtection="0"/>
    <xf numFmtId="0" fontId="50" fillId="45" borderId="0" applyNumberFormat="0" applyAlignment="0" applyProtection="0"/>
    <xf numFmtId="0" fontId="3" fillId="0" borderId="0"/>
    <xf numFmtId="0" fontId="8" fillId="0" borderId="0"/>
    <xf numFmtId="0" fontId="83" fillId="66" borderId="0" applyNumberFormat="0" applyFont="0" applyAlignment="0" applyProtection="0"/>
    <xf numFmtId="10" fontId="83" fillId="36" borderId="0" applyNumberFormat="0" applyBorder="0" applyAlignment="0" applyProtection="0"/>
    <xf numFmtId="0" fontId="3" fillId="0" borderId="0"/>
    <xf numFmtId="3" fontId="102" fillId="0" borderId="0" applyFill="0" applyBorder="0">
      <alignment horizontal="right" shrinkToFit="1"/>
    </xf>
    <xf numFmtId="0" fontId="83" fillId="65" borderId="0" applyNumberFormat="0" applyProtection="0">
      <alignment horizontal="left" vertical="center" indent="1"/>
    </xf>
    <xf numFmtId="4" fontId="87" fillId="64" borderId="0" applyNumberFormat="0" applyProtection="0">
      <alignment vertical="center"/>
    </xf>
    <xf numFmtId="0" fontId="83" fillId="0" borderId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83" fillId="66" borderId="0" applyNumberFormat="0" applyFont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 applyNumberFormat="0" applyFill="0" applyBorder="0" applyAlignment="0" applyProtection="0"/>
    <xf numFmtId="10" fontId="83" fillId="36" borderId="0" applyNumberFormat="0" applyBorder="0" applyAlignment="0" applyProtection="0"/>
    <xf numFmtId="0" fontId="62" fillId="63" borderId="0" applyNumberFormat="0" applyAlignment="0" applyProtection="0"/>
    <xf numFmtId="0" fontId="83" fillId="66" borderId="0" applyNumberFormat="0" applyFont="0" applyAlignment="0" applyProtection="0"/>
    <xf numFmtId="4" fontId="57" fillId="47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3" fillId="66" borderId="0" applyNumberFormat="0" applyFont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3" fillId="66" borderId="0" applyNumberFormat="0" applyFont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10" fontId="83" fillId="36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4" fontId="57" fillId="69" borderId="0" applyNumberFormat="0" applyProtection="0">
      <alignment horizontal="right" vertical="center"/>
    </xf>
    <xf numFmtId="4" fontId="57" fillId="70" borderId="0" applyNumberFormat="0" applyProtection="0">
      <alignment horizontal="right" vertical="center"/>
    </xf>
    <xf numFmtId="0" fontId="8" fillId="0" borderId="0"/>
    <xf numFmtId="0" fontId="3" fillId="0" borderId="0"/>
    <xf numFmtId="0" fontId="50" fillId="45" borderId="0" applyNumberFormat="0" applyAlignment="0" applyProtection="0"/>
    <xf numFmtId="0" fontId="50" fillId="45" borderId="0" applyNumberFormat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83" fillId="0" borderId="0" applyFill="0" applyBorder="0" applyAlignment="0" applyProtection="0"/>
    <xf numFmtId="0" fontId="86" fillId="66" borderId="0" applyNumberFormat="0" applyFont="0" applyAlignment="0" applyProtection="0"/>
    <xf numFmtId="0" fontId="50" fillId="45" borderId="0" applyNumberFormat="0" applyAlignment="0" applyProtection="0"/>
    <xf numFmtId="0" fontId="3" fillId="0" borderId="0"/>
    <xf numFmtId="0" fontId="83" fillId="66" borderId="0" applyNumberFormat="0" applyFont="0" applyAlignment="0" applyProtection="0"/>
    <xf numFmtId="4" fontId="57" fillId="47" borderId="0" applyNumberFormat="0" applyProtection="0">
      <alignment horizontal="right" vertical="center"/>
    </xf>
    <xf numFmtId="0" fontId="3" fillId="0" borderId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3" fillId="0" borderId="0"/>
    <xf numFmtId="0" fontId="62" fillId="63" borderId="0" applyNumberFormat="0" applyAlignment="0" applyProtection="0"/>
    <xf numFmtId="0" fontId="83" fillId="65" borderId="0" applyNumberFormat="0" applyProtection="0">
      <alignment horizontal="left" vertical="center" indent="1"/>
    </xf>
    <xf numFmtId="0" fontId="3" fillId="0" borderId="0"/>
    <xf numFmtId="0" fontId="83" fillId="68" borderId="0" applyNumberFormat="0" applyProtection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4" fontId="57" fillId="71" borderId="0" applyNumberFormat="0" applyProtection="0">
      <alignment horizontal="right" vertical="center"/>
    </xf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83" fillId="70" borderId="0" applyNumberFormat="0" applyProtection="0">
      <alignment horizontal="left" vertical="top" indent="1"/>
    </xf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83" fillId="66" borderId="0" applyNumberFormat="0" applyFont="0" applyAlignment="0" applyProtection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4" fontId="89" fillId="68" borderId="0" applyNumberFormat="0" applyProtection="0">
      <alignment horizontal="right" vertical="center"/>
    </xf>
    <xf numFmtId="0" fontId="48" fillId="0" borderId="0" applyNumberFormat="0" applyFill="0" applyAlignment="0" applyProtection="0"/>
    <xf numFmtId="0" fontId="48" fillId="0" borderId="0" applyNumberFormat="0" applyFill="0" applyAlignment="0" applyProtection="0"/>
    <xf numFmtId="4" fontId="57" fillId="71" borderId="0" applyNumberFormat="0" applyProtection="0">
      <alignment horizontal="right" vertical="center"/>
    </xf>
    <xf numFmtId="10" fontId="83" fillId="36" borderId="0" applyNumberFormat="0" applyBorder="0" applyAlignment="0" applyProtection="0"/>
    <xf numFmtId="0" fontId="56" fillId="63" borderId="0" applyNumberFormat="0" applyAlignment="0" applyProtection="0"/>
    <xf numFmtId="4" fontId="57" fillId="66" borderId="0" applyNumberFormat="0" applyProtection="0">
      <alignment vertical="center"/>
    </xf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>
      <alignment horizontal="left" vertical="center"/>
    </xf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4" fontId="57" fillId="67" borderId="0" applyNumberFormat="0" applyProtection="0">
      <alignment horizontal="right" vertical="center"/>
    </xf>
    <xf numFmtId="0" fontId="62" fillId="63" borderId="0" applyNumberFormat="0" applyAlignment="0" applyProtection="0"/>
    <xf numFmtId="0" fontId="140" fillId="0" borderId="0"/>
    <xf numFmtId="4" fontId="58" fillId="66" borderId="0" applyNumberFormat="0" applyProtection="0">
      <alignment vertical="center"/>
    </xf>
    <xf numFmtId="0" fontId="49" fillId="0" borderId="0" applyNumberFormat="0" applyFill="0" applyAlignment="0" applyProtection="0"/>
    <xf numFmtId="10" fontId="83" fillId="36" borderId="0" applyNumberFormat="0" applyBorder="0" applyAlignment="0" applyProtection="0"/>
    <xf numFmtId="0" fontId="83" fillId="66" borderId="0" applyNumberFormat="0" applyFont="0" applyAlignment="0" applyProtection="0"/>
    <xf numFmtId="0" fontId="86" fillId="66" borderId="0" applyNumberFormat="0" applyFont="0" applyAlignment="0" applyProtection="0"/>
    <xf numFmtId="0" fontId="3" fillId="0" borderId="0"/>
    <xf numFmtId="0" fontId="140" fillId="0" borderId="0"/>
    <xf numFmtId="0" fontId="50" fillId="45" borderId="0" applyNumberFormat="0" applyAlignment="0" applyProtection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4" fontId="57" fillId="47" borderId="0" applyNumberFormat="0" applyProtection="0">
      <alignment horizontal="right" vertical="center"/>
    </xf>
    <xf numFmtId="0" fontId="86" fillId="66" borderId="0" applyNumberFormat="0" applyFont="0" applyAlignment="0" applyProtection="0"/>
    <xf numFmtId="0" fontId="83" fillId="66" borderId="0" applyNumberFormat="0" applyFont="0" applyAlignment="0" applyProtection="0"/>
    <xf numFmtId="0" fontId="140" fillId="0" borderId="0"/>
    <xf numFmtId="0" fontId="56" fillId="63" borderId="0" applyNumberFormat="0" applyAlignment="0" applyProtection="0"/>
    <xf numFmtId="0" fontId="83" fillId="0" borderId="0">
      <alignment horizontal="left" vertical="center"/>
    </xf>
    <xf numFmtId="0" fontId="48" fillId="0" borderId="0" applyNumberFormat="0" applyFill="0" applyAlignment="0" applyProtection="0"/>
    <xf numFmtId="4" fontId="89" fillId="68" borderId="0" applyNumberFormat="0" applyProtection="0">
      <alignment horizontal="right" vertical="center"/>
    </xf>
    <xf numFmtId="0" fontId="3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23" fillId="64" borderId="0" applyNumberFormat="0" applyProtection="0">
      <alignment horizontal="left" vertical="top" indent="1"/>
    </xf>
    <xf numFmtId="4" fontId="57" fillId="47" borderId="0" applyNumberFormat="0" applyProtection="0">
      <alignment horizontal="right" vertical="center"/>
    </xf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45" borderId="0" applyNumberFormat="0" applyAlignment="0" applyProtection="0"/>
    <xf numFmtId="0" fontId="50" fillId="45" borderId="0" applyNumberFormat="0" applyAlignment="0" applyProtection="0"/>
    <xf numFmtId="4" fontId="23" fillId="64" borderId="0" applyNumberFormat="0" applyProtection="0">
      <alignment horizontal="left" vertical="center" indent="1"/>
    </xf>
    <xf numFmtId="0" fontId="83" fillId="66" borderId="0" applyNumberFormat="0" applyFont="0" applyAlignment="0" applyProtection="0"/>
    <xf numFmtId="4" fontId="57" fillId="71" borderId="0" applyNumberFormat="0" applyProtection="0">
      <alignment horizontal="right" vertical="center"/>
    </xf>
    <xf numFmtId="0" fontId="56" fillId="63" borderId="0" applyNumberFormat="0" applyAlignment="0" applyProtection="0"/>
    <xf numFmtId="0" fontId="83" fillId="66" borderId="0" applyNumberFormat="0" applyFont="0" applyAlignment="0" applyProtection="0"/>
    <xf numFmtId="0" fontId="83" fillId="65" borderId="0" applyNumberFormat="0" applyProtection="0">
      <alignment horizontal="left" vertical="top" indent="1"/>
    </xf>
    <xf numFmtId="0" fontId="62" fillId="63" borderId="0" applyNumberFormat="0" applyAlignment="0" applyProtection="0"/>
    <xf numFmtId="4" fontId="57" fillId="69" borderId="0" applyNumberFormat="0" applyProtection="0">
      <alignment horizontal="right" vertical="center"/>
    </xf>
    <xf numFmtId="0" fontId="57" fillId="66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0" fontId="62" fillId="63" borderId="0" applyNumberFormat="0" applyAlignment="0" applyProtection="0"/>
    <xf numFmtId="10" fontId="83" fillId="36" borderId="0" applyNumberFormat="0" applyBorder="0" applyAlignment="0" applyProtection="0"/>
    <xf numFmtId="0" fontId="56" fillId="63" borderId="0" applyNumberFormat="0" applyAlignment="0" applyProtection="0"/>
    <xf numFmtId="0" fontId="56" fillId="0" borderId="0"/>
    <xf numFmtId="0" fontId="56" fillId="0" borderId="0"/>
    <xf numFmtId="0" fontId="83" fillId="66" borderId="0" applyNumberFormat="0" applyFont="0" applyAlignment="0" applyProtection="0"/>
    <xf numFmtId="0" fontId="83" fillId="66" borderId="0" applyNumberFormat="0" applyFont="0" applyAlignment="0" applyProtection="0"/>
    <xf numFmtId="0" fontId="56" fillId="0" borderId="0"/>
    <xf numFmtId="0" fontId="50" fillId="45" borderId="0" applyNumberFormat="0" applyAlignment="0" applyProtection="0"/>
    <xf numFmtId="0" fontId="56" fillId="63" borderId="0" applyNumberFormat="0" applyAlignment="0" applyProtection="0"/>
    <xf numFmtId="0" fontId="56" fillId="0" borderId="0"/>
    <xf numFmtId="0" fontId="62" fillId="63" borderId="0" applyNumberFormat="0" applyAlignment="0" applyProtection="0"/>
    <xf numFmtId="0" fontId="83" fillId="68" borderId="0" applyNumberFormat="0" applyProtection="0">
      <alignment horizontal="left" vertical="top" indent="1"/>
    </xf>
    <xf numFmtId="0" fontId="56" fillId="0" borderId="0"/>
    <xf numFmtId="0" fontId="86" fillId="66" borderId="0" applyNumberFormat="0" applyFont="0" applyAlignment="0" applyProtection="0"/>
    <xf numFmtId="0" fontId="8" fillId="0" borderId="0"/>
    <xf numFmtId="4" fontId="57" fillId="41" borderId="0" applyNumberFormat="0" applyProtection="0">
      <alignment horizontal="right" vertical="center"/>
    </xf>
    <xf numFmtId="0" fontId="56" fillId="0" borderId="0" applyFill="0" applyBorder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6" fillId="0" borderId="0"/>
    <xf numFmtId="0" fontId="50" fillId="45" borderId="0" applyNumberFormat="0" applyAlignment="0" applyProtection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0" fillId="45" borderId="0" applyNumberFormat="0" applyAlignment="0" applyProtection="0"/>
    <xf numFmtId="0" fontId="56" fillId="63" borderId="0" applyNumberFormat="0" applyAlignment="0" applyProtection="0"/>
    <xf numFmtId="0" fontId="8" fillId="0" borderId="0"/>
    <xf numFmtId="0" fontId="45" fillId="0" borderId="0"/>
    <xf numFmtId="0" fontId="83" fillId="70" borderId="0" applyNumberFormat="0" applyProtection="0">
      <alignment horizontal="left" vertical="top" indent="1"/>
    </xf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10" fontId="83" fillId="36" borderId="0" applyNumberFormat="0" applyBorder="0" applyAlignment="0" applyProtection="0"/>
    <xf numFmtId="3" fontId="83" fillId="0" borderId="0"/>
    <xf numFmtId="0" fontId="45" fillId="0" borderId="0"/>
    <xf numFmtId="0" fontId="8" fillId="0" borderId="0"/>
    <xf numFmtId="0" fontId="56" fillId="63" borderId="0" applyNumberFormat="0" applyAlignment="0" applyProtection="0"/>
    <xf numFmtId="0" fontId="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45" fillId="0" borderId="0"/>
    <xf numFmtId="0" fontId="83" fillId="0" borderId="0">
      <alignment horizontal="left" vertical="center"/>
    </xf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8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45" borderId="0" applyNumberFormat="0" applyAlignment="0" applyProtection="0"/>
    <xf numFmtId="0" fontId="56" fillId="63" borderId="0" applyNumberFormat="0" applyAlignment="0" applyProtection="0"/>
    <xf numFmtId="0" fontId="83" fillId="70" borderId="0" applyNumberFormat="0" applyProtection="0">
      <alignment horizontal="left" vertical="center" indent="1"/>
    </xf>
    <xf numFmtId="0" fontId="56" fillId="63" borderId="0" applyNumberFormat="0" applyAlignment="0" applyProtection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7" fillId="70" borderId="0" applyNumberFormat="0" applyProtection="0">
      <alignment horizontal="left" vertical="top" indent="1"/>
    </xf>
    <xf numFmtId="0" fontId="8" fillId="0" borderId="0"/>
    <xf numFmtId="0" fontId="57" fillId="70" borderId="0" applyNumberFormat="0" applyProtection="0">
      <alignment horizontal="left" vertical="top" indent="1"/>
    </xf>
    <xf numFmtId="0" fontId="8" fillId="0" borderId="0"/>
    <xf numFmtId="0" fontId="8" fillId="0" borderId="0"/>
    <xf numFmtId="0" fontId="56" fillId="0" borderId="0"/>
    <xf numFmtId="0" fontId="56" fillId="63" borderId="0" applyNumberFormat="0" applyAlignment="0" applyProtection="0"/>
    <xf numFmtId="0" fontId="86" fillId="66" borderId="0" applyNumberFormat="0" applyFont="0" applyAlignment="0" applyProtection="0"/>
    <xf numFmtId="0" fontId="45" fillId="0" borderId="0"/>
    <xf numFmtId="0" fontId="45" fillId="0" borderId="0"/>
    <xf numFmtId="0" fontId="62" fillId="63" borderId="0" applyNumberFormat="0" applyAlignment="0" applyProtection="0"/>
    <xf numFmtId="0" fontId="50" fillId="45" borderId="0" applyNumberFormat="0" applyAlignment="0" applyProtection="0"/>
    <xf numFmtId="0" fontId="83" fillId="0" borderId="0">
      <alignment horizontal="left" vertical="center"/>
    </xf>
    <xf numFmtId="0" fontId="62" fillId="63" borderId="0" applyNumberFormat="0" applyAlignment="0" applyProtection="0"/>
    <xf numFmtId="0" fontId="45" fillId="0" borderId="0"/>
    <xf numFmtId="0" fontId="83" fillId="68" borderId="0" applyNumberFormat="0" applyProtection="0">
      <alignment horizontal="left" vertical="top" indent="1"/>
    </xf>
    <xf numFmtId="0" fontId="83" fillId="0" borderId="0">
      <alignment horizontal="left" vertical="center"/>
    </xf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48" fillId="0" borderId="0" applyNumberFormat="0" applyFill="0" applyAlignment="0" applyProtection="0"/>
    <xf numFmtId="0" fontId="45" fillId="0" borderId="0"/>
    <xf numFmtId="0" fontId="45" fillId="0" borderId="0"/>
    <xf numFmtId="4" fontId="57" fillId="70" borderId="0" applyNumberFormat="0" applyProtection="0">
      <alignment horizontal="left" vertical="center" indent="1"/>
    </xf>
    <xf numFmtId="0" fontId="48" fillId="0" borderId="0" applyNumberFormat="0" applyFill="0" applyAlignment="0" applyProtection="0"/>
    <xf numFmtId="0" fontId="50" fillId="45" borderId="0" applyNumberFormat="0" applyAlignment="0" applyProtection="0"/>
    <xf numFmtId="0" fontId="83" fillId="66" borderId="0" applyNumberFormat="0" applyFont="0" applyAlignment="0" applyProtection="0"/>
    <xf numFmtId="0" fontId="45" fillId="0" borderId="0"/>
    <xf numFmtId="0" fontId="56" fillId="0" borderId="0"/>
    <xf numFmtId="0" fontId="83" fillId="66" borderId="0" applyNumberFormat="0" applyFont="0" applyAlignment="0" applyProtection="0"/>
    <xf numFmtId="0" fontId="45" fillId="0" borderId="0"/>
    <xf numFmtId="0" fontId="56" fillId="0" borderId="0"/>
    <xf numFmtId="0" fontId="56" fillId="0" borderId="0"/>
    <xf numFmtId="0" fontId="56" fillId="0" borderId="0"/>
    <xf numFmtId="10" fontId="83" fillId="36" borderId="0" applyNumberFormat="0" applyBorder="0" applyAlignment="0" applyProtection="0"/>
    <xf numFmtId="0" fontId="83" fillId="0" borderId="0">
      <alignment horizontal="left" vertical="center"/>
    </xf>
    <xf numFmtId="0" fontId="83" fillId="0" borderId="0">
      <alignment horizontal="left" vertical="center"/>
    </xf>
    <xf numFmtId="0" fontId="83" fillId="0" borderId="0" applyNumberFormat="0" applyAlignment="0" applyProtection="0">
      <alignment horizontal="left" vertical="center"/>
    </xf>
    <xf numFmtId="0" fontId="3" fillId="0" borderId="0"/>
    <xf numFmtId="0" fontId="45" fillId="0" borderId="0"/>
    <xf numFmtId="0" fontId="45" fillId="0" borderId="0"/>
    <xf numFmtId="0" fontId="56" fillId="0" borderId="0" applyFill="0" applyBorder="0"/>
    <xf numFmtId="0" fontId="48" fillId="0" borderId="0" applyNumberFormat="0" applyFill="0" applyAlignment="0" applyProtection="0"/>
    <xf numFmtId="0" fontId="86" fillId="66" borderId="0" applyNumberFormat="0" applyFont="0" applyAlignment="0" applyProtection="0"/>
    <xf numFmtId="10" fontId="83" fillId="36" borderId="0" applyNumberFormat="0" applyBorder="0" applyAlignment="0" applyProtection="0"/>
    <xf numFmtId="0" fontId="48" fillId="0" borderId="0" applyNumberFormat="0" applyFill="0" applyAlignment="0" applyProtection="0"/>
    <xf numFmtId="4" fontId="23" fillId="64" borderId="0" applyNumberFormat="0" applyProtection="0">
      <alignment vertical="center"/>
    </xf>
    <xf numFmtId="0" fontId="8" fillId="0" borderId="0"/>
    <xf numFmtId="0" fontId="56" fillId="0" borderId="0"/>
    <xf numFmtId="0" fontId="56" fillId="0" borderId="0"/>
    <xf numFmtId="0" fontId="86" fillId="66" borderId="0" applyNumberFormat="0" applyFont="0" applyAlignment="0" applyProtection="0"/>
    <xf numFmtId="0" fontId="86" fillId="66" borderId="0" applyNumberFormat="0" applyFont="0" applyAlignment="0" applyProtection="0"/>
    <xf numFmtId="0" fontId="83" fillId="65" borderId="0" applyNumberFormat="0" applyProtection="0">
      <alignment horizontal="left" vertical="top" indent="1"/>
    </xf>
    <xf numFmtId="4" fontId="87" fillId="64" borderId="0" applyNumberFormat="0" applyProtection="0">
      <alignment vertical="center"/>
    </xf>
    <xf numFmtId="0" fontId="56" fillId="0" borderId="0"/>
    <xf numFmtId="0" fontId="56" fillId="63" borderId="0" applyNumberFormat="0" applyAlignment="0" applyProtection="0"/>
    <xf numFmtId="0" fontId="83" fillId="66" borderId="0" applyNumberFormat="0" applyFont="0" applyAlignment="0" applyProtection="0"/>
    <xf numFmtId="4" fontId="58" fillId="66" borderId="0" applyNumberFormat="0" applyProtection="0">
      <alignment vertical="center"/>
    </xf>
    <xf numFmtId="0" fontId="56" fillId="0" borderId="0"/>
    <xf numFmtId="0" fontId="56" fillId="63" borderId="0" applyNumberFormat="0" applyAlignment="0" applyProtection="0"/>
    <xf numFmtId="0" fontId="83" fillId="70" borderId="0" applyNumberFormat="0" applyProtection="0">
      <alignment horizontal="left" vertical="center" indent="1"/>
    </xf>
    <xf numFmtId="10" fontId="83" fillId="36" borderId="0" applyNumberFormat="0" applyBorder="0" applyAlignment="0" applyProtection="0"/>
    <xf numFmtId="0" fontId="3" fillId="0" borderId="0"/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23" fillId="64" borderId="0" applyNumberFormat="0" applyProtection="0">
      <alignment horizontal="left" vertical="top" indent="1"/>
    </xf>
    <xf numFmtId="0" fontId="83" fillId="66" borderId="0" applyNumberFormat="0" applyFont="0" applyAlignment="0" applyProtection="0"/>
    <xf numFmtId="4" fontId="89" fillId="68" borderId="0" applyNumberFormat="0" applyProtection="0">
      <alignment horizontal="right" vertical="center"/>
    </xf>
    <xf numFmtId="0" fontId="56" fillId="63" borderId="0" applyNumberFormat="0" applyAlignment="0" applyProtection="0"/>
    <xf numFmtId="0" fontId="56" fillId="63" borderId="0" applyNumberFormat="0" applyAlignment="0" applyProtection="0"/>
    <xf numFmtId="0" fontId="115" fillId="0" borderId="0"/>
    <xf numFmtId="0" fontId="56" fillId="0" borderId="0"/>
    <xf numFmtId="0" fontId="48" fillId="0" borderId="0" applyNumberFormat="0" applyFill="0" applyAlignment="0" applyProtection="0"/>
    <xf numFmtId="0" fontId="83" fillId="66" borderId="0" applyNumberFormat="0" applyFont="0" applyAlignment="0" applyProtection="0"/>
    <xf numFmtId="0" fontId="50" fillId="45" borderId="0" applyNumberFormat="0" applyAlignment="0" applyProtection="0"/>
    <xf numFmtId="4" fontId="57" fillId="41" borderId="0" applyNumberFormat="0" applyProtection="0">
      <alignment horizontal="right" vertical="center"/>
    </xf>
    <xf numFmtId="0" fontId="83" fillId="0" borderId="0">
      <alignment horizontal="left" vertical="center"/>
    </xf>
    <xf numFmtId="0" fontId="56" fillId="63" borderId="0" applyNumberFormat="0" applyAlignment="0" applyProtection="0"/>
    <xf numFmtId="0" fontId="83" fillId="0" borderId="0">
      <alignment horizontal="left" vertical="center"/>
    </xf>
    <xf numFmtId="0" fontId="56" fillId="0" borderId="0"/>
    <xf numFmtId="4" fontId="83" fillId="0" borderId="0" applyNumberFormat="0" applyProtection="0">
      <alignment horizontal="right" vertical="center"/>
    </xf>
    <xf numFmtId="4" fontId="57" fillId="67" borderId="0" applyNumberFormat="0" applyProtection="0">
      <alignment horizontal="right" vertical="center"/>
    </xf>
    <xf numFmtId="0" fontId="83" fillId="66" borderId="0" applyNumberFormat="0" applyFont="0" applyAlignment="0" applyProtection="0"/>
    <xf numFmtId="0" fontId="3" fillId="0" borderId="0"/>
    <xf numFmtId="4" fontId="57" fillId="70" borderId="0" applyNumberFormat="0" applyProtection="0">
      <alignment horizontal="left" vertical="center" indent="1"/>
    </xf>
    <xf numFmtId="0" fontId="3" fillId="0" borderId="0"/>
    <xf numFmtId="0" fontId="50" fillId="45" borderId="0" applyNumberFormat="0" applyAlignment="0" applyProtection="0"/>
    <xf numFmtId="0" fontId="50" fillId="45" borderId="0" applyNumberFormat="0" applyAlignment="0" applyProtection="0"/>
    <xf numFmtId="4" fontId="57" fillId="71" borderId="0" applyNumberFormat="0" applyProtection="0">
      <alignment horizontal="right" vertical="center"/>
    </xf>
    <xf numFmtId="0" fontId="3" fillId="0" borderId="0"/>
    <xf numFmtId="4" fontId="57" fillId="70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83" fillId="70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3" fillId="0" borderId="0"/>
    <xf numFmtId="4" fontId="23" fillId="64" borderId="0" applyNumberFormat="0" applyProtection="0">
      <alignment horizontal="left" vertical="center" indent="1"/>
    </xf>
    <xf numFmtId="0" fontId="62" fillId="63" borderId="0" applyNumberFormat="0" applyAlignment="0" applyProtection="0"/>
    <xf numFmtId="0" fontId="56" fillId="0" borderId="0"/>
    <xf numFmtId="0" fontId="3" fillId="0" borderId="0"/>
    <xf numFmtId="0" fontId="3" fillId="0" borderId="0"/>
    <xf numFmtId="4" fontId="57" fillId="49" borderId="0" applyNumberFormat="0" applyProtection="0">
      <alignment horizontal="right" vertical="center"/>
    </xf>
    <xf numFmtId="0" fontId="62" fillId="63" borderId="0" applyNumberFormat="0" applyAlignment="0" applyProtection="0"/>
    <xf numFmtId="0" fontId="50" fillId="45" borderId="0" applyNumberFormat="0" applyAlignment="0" applyProtection="0"/>
    <xf numFmtId="0" fontId="3" fillId="0" borderId="0"/>
    <xf numFmtId="0" fontId="50" fillId="45" borderId="0" applyNumberFormat="0" applyAlignment="0" applyProtection="0"/>
    <xf numFmtId="0" fontId="8" fillId="0" borderId="0"/>
    <xf numFmtId="0" fontId="56" fillId="0" borderId="0"/>
    <xf numFmtId="0" fontId="3" fillId="0" borderId="0"/>
    <xf numFmtId="0" fontId="50" fillId="45" borderId="0" applyNumberFormat="0" applyAlignment="0" applyProtection="0"/>
    <xf numFmtId="0" fontId="62" fillId="63" borderId="0" applyNumberFormat="0" applyAlignment="0" applyProtection="0"/>
    <xf numFmtId="0" fontId="56" fillId="0" borderId="0"/>
    <xf numFmtId="0" fontId="86" fillId="66" borderId="0" applyNumberFormat="0" applyFont="0" applyAlignment="0" applyProtection="0"/>
    <xf numFmtId="4" fontId="57" fillId="67" borderId="0" applyNumberFormat="0" applyProtection="0">
      <alignment horizontal="right" vertical="center"/>
    </xf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50" fillId="45" borderId="0" applyNumberFormat="0" applyAlignment="0" applyProtection="0"/>
    <xf numFmtId="0" fontId="86" fillId="66" borderId="0" applyNumberFormat="0" applyFont="0" applyAlignment="0" applyProtection="0"/>
    <xf numFmtId="0" fontId="62" fillId="63" borderId="0" applyNumberFormat="0" applyAlignment="0" applyProtection="0"/>
    <xf numFmtId="3" fontId="83" fillId="0" borderId="0"/>
    <xf numFmtId="0" fontId="48" fillId="0" borderId="0" applyNumberFormat="0" applyFill="0" applyAlignment="0" applyProtection="0"/>
    <xf numFmtId="10" fontId="83" fillId="36" borderId="0" applyNumberFormat="0" applyBorder="0" applyAlignment="0" applyProtection="0"/>
    <xf numFmtId="0" fontId="56" fillId="0" borderId="0"/>
    <xf numFmtId="4" fontId="85" fillId="39" borderId="0" applyNumberFormat="0" applyProtection="0">
      <alignment horizontal="right" vertical="center"/>
    </xf>
    <xf numFmtId="0" fontId="83" fillId="0" borderId="0">
      <alignment horizontal="left" vertical="center"/>
    </xf>
    <xf numFmtId="0" fontId="48" fillId="0" borderId="0" applyNumberFormat="0" applyFill="0" applyAlignment="0" applyProtection="0"/>
    <xf numFmtId="0" fontId="56" fillId="63" borderId="0" applyNumberFormat="0" applyAlignment="0" applyProtection="0"/>
    <xf numFmtId="0" fontId="62" fillId="63" borderId="0" applyNumberFormat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0" applyNumberFormat="0" applyFont="0" applyAlignment="0" applyProtection="0"/>
    <xf numFmtId="0" fontId="3" fillId="0" borderId="0"/>
    <xf numFmtId="0" fontId="56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5" fillId="0" borderId="0"/>
    <xf numFmtId="0" fontId="45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 applyNumberFormat="0" applyFill="0" applyBorder="0" applyAlignment="0" applyProtection="0"/>
    <xf numFmtId="0" fontId="56" fillId="0" borderId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56" fillId="0" borderId="0"/>
    <xf numFmtId="0" fontId="45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8" fillId="0" borderId="0"/>
    <xf numFmtId="0" fontId="8" fillId="0" borderId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/>
    <xf numFmtId="0" fontId="56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56" fillId="0" borderId="0">
      <alignment vertical="top"/>
    </xf>
    <xf numFmtId="0" fontId="3" fillId="0" borderId="0"/>
    <xf numFmtId="0" fontId="112" fillId="0" borderId="0" applyNumberFormat="0" applyProtection="0">
      <alignment horizontal="left" vertical="top" indent="1"/>
    </xf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5" fillId="0" borderId="0"/>
    <xf numFmtId="0" fontId="8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8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56" fillId="0" borderId="0"/>
    <xf numFmtId="0" fontId="3" fillId="0" borderId="0"/>
    <xf numFmtId="0" fontId="56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0" fontId="8" fillId="0" borderId="0"/>
    <xf numFmtId="0" fontId="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8" fillId="0" borderId="0"/>
    <xf numFmtId="0" fontId="140" fillId="0" borderId="0"/>
    <xf numFmtId="0" fontId="1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0" fontId="8" fillId="0" borderId="0"/>
    <xf numFmtId="0" fontId="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8" fillId="0" borderId="0"/>
    <xf numFmtId="0" fontId="140" fillId="0" borderId="0"/>
    <xf numFmtId="0" fontId="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45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56" fillId="0" borderId="0"/>
    <xf numFmtId="0" fontId="45" fillId="0" borderId="0"/>
    <xf numFmtId="0" fontId="4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0" borderId="0"/>
    <xf numFmtId="0" fontId="8" fillId="0" borderId="0"/>
    <xf numFmtId="0" fontId="3" fillId="0" borderId="0"/>
    <xf numFmtId="0" fontId="3" fillId="0" borderId="0"/>
    <xf numFmtId="0" fontId="56" fillId="0" borderId="0"/>
    <xf numFmtId="0" fontId="56" fillId="0" borderId="0" applyNumberFormat="0"/>
    <xf numFmtId="0" fontId="5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 applyFill="0" applyBorder="0"/>
    <xf numFmtId="0" fontId="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56" fillId="0" borderId="0" applyFill="0" applyBorder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56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114" fillId="0" borderId="0">
      <alignment horizontal="left" vertical="center"/>
    </xf>
    <xf numFmtId="0" fontId="140" fillId="0" borderId="0"/>
    <xf numFmtId="0" fontId="140" fillId="0" borderId="0"/>
    <xf numFmtId="0" fontId="140" fillId="0" borderId="0"/>
    <xf numFmtId="0" fontId="140" fillId="0" borderId="0"/>
    <xf numFmtId="0" fontId="45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5" fillId="0" borderId="0"/>
    <xf numFmtId="0" fontId="140" fillId="0" borderId="0"/>
    <xf numFmtId="0" fontId="14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45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5" fillId="0" borderId="0"/>
    <xf numFmtId="0" fontId="140" fillId="0" borderId="0"/>
    <xf numFmtId="0" fontId="14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45" fillId="0" borderId="0"/>
    <xf numFmtId="0" fontId="14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45" fillId="0" borderId="0"/>
    <xf numFmtId="0" fontId="140" fillId="0" borderId="0"/>
    <xf numFmtId="0" fontId="45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103" fillId="0" borderId="0"/>
    <xf numFmtId="0" fontId="56" fillId="0" borderId="0"/>
    <xf numFmtId="0" fontId="56" fillId="0" borderId="0"/>
    <xf numFmtId="0" fontId="56" fillId="0" borderId="0"/>
    <xf numFmtId="0" fontId="10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25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56" fillId="0" borderId="0"/>
    <xf numFmtId="0" fontId="56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3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ill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8" fillId="0" borderId="0" applyNumberFormat="0" applyFill="0" applyBorder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45" fillId="0" borderId="0"/>
    <xf numFmtId="0" fontId="3" fillId="0" borderId="0"/>
    <xf numFmtId="0" fontId="56" fillId="0" borderId="0" applyFill="0" applyBorder="0"/>
    <xf numFmtId="0" fontId="45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45" fillId="0" borderId="0"/>
    <xf numFmtId="0" fontId="83" fillId="49" borderId="0" applyNumberFormat="0" applyAlignment="0" applyProtection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45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6" fillId="0" borderId="0"/>
    <xf numFmtId="0" fontId="56" fillId="0" borderId="0" applyFill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182" fillId="0" borderId="0"/>
    <xf numFmtId="3" fontId="183" fillId="0" borderId="0">
      <alignment horizontal="left"/>
    </xf>
    <xf numFmtId="0" fontId="31" fillId="0" borderId="0"/>
    <xf numFmtId="0" fontId="8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42" fillId="78" borderId="0" applyNumberForma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10" fontId="113" fillId="54" borderId="0" applyNumberFormat="0" applyBorder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83" fillId="49" borderId="0" applyNumberForma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8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108" borderId="18" applyNumberForma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0" borderId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10" fontId="113" fillId="54" borderId="0" applyNumberFormat="0" applyBorder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45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3" fillId="0" borderId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11" applyNumberFormat="0" applyFont="0" applyAlignment="0" applyProtection="0"/>
    <xf numFmtId="0" fontId="3" fillId="8" borderId="11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45" fillId="58" borderId="18" applyNumberFormat="0" applyFont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0" fontId="31" fillId="0" borderId="18" applyFill="0" applyBorder="0" applyAlignment="0" applyProtection="0"/>
    <xf numFmtId="3" fontId="8" fillId="0" borderId="0">
      <alignment vertical="center" shrinkToFit="1"/>
      <protection locked="0"/>
    </xf>
    <xf numFmtId="0" fontId="3" fillId="0" borderId="0"/>
    <xf numFmtId="0" fontId="3" fillId="0" borderId="0"/>
    <xf numFmtId="0" fontId="3" fillId="0" borderId="0"/>
    <xf numFmtId="0" fontId="184" fillId="0" borderId="0" applyNumberFormat="0" applyAlignment="0">
      <alignment vertical="top"/>
    </xf>
    <xf numFmtId="252" fontId="94" fillId="0" borderId="14" applyFill="0" applyBorder="0" applyAlignment="0" applyProtection="0"/>
    <xf numFmtId="0" fontId="3" fillId="0" borderId="0"/>
    <xf numFmtId="192" fontId="8" fillId="0" borderId="0" applyFont="0" applyFill="0" applyBorder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3" fontId="12" fillId="73" borderId="14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253" fontId="8" fillId="0" borderId="0">
      <alignment horizontal="right"/>
    </xf>
    <xf numFmtId="0" fontId="42" fillId="0" borderId="0"/>
    <xf numFmtId="0" fontId="3" fillId="0" borderId="0"/>
    <xf numFmtId="0" fontId="31" fillId="0" borderId="0"/>
    <xf numFmtId="0" fontId="3" fillId="0" borderId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199" fontId="84" fillId="0" borderId="0" applyFont="0" applyFill="0" applyBorder="0" applyAlignment="0" applyProtection="0"/>
    <xf numFmtId="0" fontId="3" fillId="0" borderId="0"/>
    <xf numFmtId="0" fontId="3" fillId="0" borderId="0"/>
    <xf numFmtId="10" fontId="8" fillId="0" borderId="0" applyFont="0" applyFill="0" applyBorder="0" applyAlignment="0" applyProtection="0"/>
    <xf numFmtId="0" fontId="3" fillId="0" borderId="0"/>
    <xf numFmtId="10" fontId="8" fillId="0" borderId="0" applyFont="0" applyFill="0" applyBorder="0" applyAlignment="0" applyProtection="0"/>
    <xf numFmtId="0" fontId="3" fillId="0" borderId="0"/>
    <xf numFmtId="9" fontId="10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9" fontId="103" fillId="0" borderId="0" applyFont="0" applyFill="0" applyBorder="0" applyAlignment="0" applyProtection="0"/>
    <xf numFmtId="0" fontId="34" fillId="0" borderId="0">
      <protection locked="0"/>
    </xf>
    <xf numFmtId="9" fontId="3" fillId="0" borderId="0" applyFont="0" applyFill="0" applyBorder="0" applyAlignment="0" applyProtection="0"/>
    <xf numFmtId="0" fontId="34" fillId="0" borderId="0">
      <protection locked="0"/>
    </xf>
    <xf numFmtId="9" fontId="3" fillId="0" borderId="0" applyFont="0" applyFill="0" applyBorder="0" applyAlignment="0" applyProtection="0"/>
    <xf numFmtId="0" fontId="34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>
      <protection locked="0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4" fillId="0" borderId="0">
      <protection locked="0"/>
    </xf>
    <xf numFmtId="9" fontId="45" fillId="0" borderId="0" applyFont="0" applyFill="0" applyBorder="0" applyAlignment="0" applyProtection="0"/>
    <xf numFmtId="0" fontId="34" fillId="0" borderId="0">
      <protection locked="0"/>
    </xf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3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0" fontId="3" fillId="0" borderId="0"/>
    <xf numFmtId="9" fontId="56" fillId="0" borderId="0" applyFont="0" applyFill="0" applyBorder="0" applyAlignment="0" applyProtection="0"/>
    <xf numFmtId="0" fontId="3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8" fillId="0" borderId="87" applyBorder="0"/>
    <xf numFmtId="9" fontId="185" fillId="0" borderId="113">
      <alignment horizontal="center"/>
    </xf>
    <xf numFmtId="255" fontId="186" fillId="0" borderId="0">
      <alignment horizontal="right"/>
    </xf>
    <xf numFmtId="208" fontId="31" fillId="0" borderId="0" applyFill="0" applyBorder="0" applyAlignment="0"/>
    <xf numFmtId="0" fontId="3" fillId="0" borderId="0"/>
    <xf numFmtId="0" fontId="3" fillId="0" borderId="0"/>
    <xf numFmtId="177" fontId="31" fillId="0" borderId="0" applyFill="0" applyBorder="0" applyAlignment="0"/>
    <xf numFmtId="0" fontId="3" fillId="0" borderId="0"/>
    <xf numFmtId="0" fontId="3" fillId="0" borderId="0"/>
    <xf numFmtId="208" fontId="31" fillId="0" borderId="0" applyFill="0" applyBorder="0" applyAlignment="0"/>
    <xf numFmtId="0" fontId="3" fillId="0" borderId="0"/>
    <xf numFmtId="0" fontId="3" fillId="0" borderId="0"/>
    <xf numFmtId="209" fontId="31" fillId="0" borderId="0" applyFill="0" applyBorder="0" applyAlignment="0"/>
    <xf numFmtId="0" fontId="3" fillId="0" borderId="0"/>
    <xf numFmtId="177" fontId="31" fillId="0" borderId="0" applyFill="0" applyBorder="0" applyAlignment="0"/>
    <xf numFmtId="0" fontId="3" fillId="0" borderId="0"/>
    <xf numFmtId="0" fontId="3" fillId="0" borderId="0"/>
    <xf numFmtId="182" fontId="41" fillId="0" borderId="0"/>
    <xf numFmtId="0" fontId="41" fillId="0" borderId="0"/>
    <xf numFmtId="182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2" fontId="41" fillId="0" borderId="0"/>
    <xf numFmtId="0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82" fontId="41" fillId="0" borderId="0"/>
    <xf numFmtId="199" fontId="187" fillId="0" borderId="0" applyNumberFormat="0" applyFill="0" applyBorder="0" applyProtection="0">
      <alignment horizontal="left" indent="2"/>
    </xf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29" fillId="0" borderId="19" applyNumberFormat="0" applyAlignment="0"/>
    <xf numFmtId="0" fontId="54" fillId="104" borderId="0" applyNumberFormat="0" applyFill="0" applyBorder="0" applyAlignment="0"/>
    <xf numFmtId="0" fontId="3" fillId="0" borderId="0"/>
    <xf numFmtId="15" fontId="42" fillId="0" borderId="0" applyFont="0" applyFill="0" applyBorder="0" applyAlignment="0" applyProtection="0"/>
    <xf numFmtId="0" fontId="3" fillId="0" borderId="0"/>
    <xf numFmtId="4" fontId="42" fillId="0" borderId="0" applyFont="0" applyFill="0" applyBorder="0" applyAlignment="0" applyProtection="0"/>
    <xf numFmtId="0" fontId="3" fillId="0" borderId="0"/>
    <xf numFmtId="0" fontId="188" fillId="0" borderId="2">
      <alignment horizontal="center"/>
    </xf>
    <xf numFmtId="0" fontId="3" fillId="0" borderId="0"/>
    <xf numFmtId="3" fontId="42" fillId="0" borderId="0" applyFont="0" applyFill="0" applyBorder="0" applyAlignment="0" applyProtection="0"/>
    <xf numFmtId="0" fontId="3" fillId="0" borderId="0"/>
    <xf numFmtId="0" fontId="42" fillId="109" borderId="0" applyNumberFormat="0" applyFont="0" applyBorder="0" applyAlignment="0" applyProtection="0"/>
    <xf numFmtId="0" fontId="3" fillId="0" borderId="0"/>
    <xf numFmtId="0" fontId="129" fillId="0" borderId="0">
      <alignment horizontal="right" shrinkToFit="1"/>
    </xf>
    <xf numFmtId="0" fontId="8" fillId="0" borderId="0" applyFill="0" applyBorder="0" applyAlignment="0" applyProtection="0"/>
    <xf numFmtId="0" fontId="3" fillId="0" borderId="0"/>
    <xf numFmtId="3" fontId="8" fillId="0" borderId="0" applyFill="0" applyBorder="0" applyAlignment="0" applyProtection="0"/>
    <xf numFmtId="0" fontId="31" fillId="0" borderId="0"/>
    <xf numFmtId="0" fontId="113" fillId="0" borderId="0"/>
    <xf numFmtId="0" fontId="113" fillId="0" borderId="0"/>
    <xf numFmtId="0" fontId="3" fillId="0" borderId="0"/>
    <xf numFmtId="0" fontId="37" fillId="0" borderId="0"/>
    <xf numFmtId="0" fontId="31" fillId="0" borderId="0"/>
    <xf numFmtId="0" fontId="3" fillId="0" borderId="0"/>
    <xf numFmtId="0" fontId="3" fillId="0" borderId="0"/>
    <xf numFmtId="3" fontId="189" fillId="0" borderId="0" applyFont="0" applyFill="0" applyBorder="0" applyAlignment="0" applyProtection="0"/>
    <xf numFmtId="37" fontId="8" fillId="0" borderId="0"/>
    <xf numFmtId="0" fontId="190" fillId="0" borderId="0">
      <alignment horizontal="left"/>
      <protection locked="0"/>
    </xf>
    <xf numFmtId="2" fontId="191" fillId="0" borderId="0">
      <alignment horizontal="righ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225" fontId="8" fillId="0" borderId="0" applyNumberFormat="0" applyFill="0" applyBorder="0" applyAlignment="0" applyProtection="0">
      <alignment horizontal="left"/>
    </xf>
    <xf numFmtId="225" fontId="8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114" fillId="0" borderId="0">
      <alignment horizontal="left" vertical="center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3" fillId="0" borderId="0"/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183" fontId="43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192" fillId="74" borderId="18" applyNumberFormat="0" applyFont="0" applyAlignment="0" applyProtection="0">
      <alignment horizontal="left"/>
    </xf>
    <xf numFmtId="0" fontId="193" fillId="0" borderId="0" applyFill="0" applyBorder="0">
      <alignment horizontal="left"/>
    </xf>
    <xf numFmtId="256" fontId="193" fillId="0" borderId="97" applyFill="0" applyBorder="0">
      <protection locked="0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108" fillId="73" borderId="14" applyFont="0" applyFill="0" applyBorder="0">
      <alignment horizontal="center" vertical="center" shrinkToFit="1"/>
    </xf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114" fillId="0" borderId="0">
      <alignment horizontal="left" vertical="center"/>
    </xf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20" fillId="6" borderId="8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4" fontId="83" fillId="0" borderId="0" applyNumberFormat="0" applyProtection="0">
      <alignment horizontal="right" vertical="center"/>
    </xf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20" fillId="6" borderId="8" applyNumberFormat="0" applyAlignment="0" applyProtection="0"/>
    <xf numFmtId="0" fontId="83" fillId="49" borderId="0" applyNumberFormat="0" applyAlignment="0" applyProtection="0"/>
    <xf numFmtId="0" fontId="20" fillId="6" borderId="8" applyNumberFormat="0" applyAlignment="0" applyProtection="0"/>
    <xf numFmtId="0" fontId="114" fillId="0" borderId="0">
      <alignment horizontal="left" vertical="center"/>
    </xf>
    <xf numFmtId="0" fontId="20" fillId="6" borderId="8" applyNumberFormat="0" applyAlignment="0" applyProtection="0"/>
    <xf numFmtId="0" fontId="83" fillId="0" borderId="0" applyNumberFormat="0" applyFill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0" fontId="20" fillId="6" borderId="8" applyNumberFormat="0" applyAlignment="0" applyProtection="0"/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194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85" fillId="57" borderId="114" applyNumberFormat="0" applyProtection="0">
      <alignment vertical="center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4" fontId="194" fillId="57" borderId="114" applyNumberFormat="0" applyProtection="0">
      <alignment horizontal="left" vertical="center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0" fontId="194" fillId="57" borderId="114" applyNumberFormat="0" applyProtection="0">
      <alignment horizontal="left" vertical="top" indent="1"/>
    </xf>
    <xf numFmtId="4" fontId="194" fillId="110" borderId="0" applyNumberFormat="0" applyProtection="0">
      <alignment horizontal="left" vertical="center" indent="1"/>
    </xf>
    <xf numFmtId="0" fontId="3" fillId="0" borderId="0"/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0" fontId="83" fillId="0" borderId="0" applyNumberFormat="0" applyFill="0" applyAlignment="0" applyProtection="0"/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38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4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0" fontId="83" fillId="49" borderId="0" applyNumberFormat="0" applyAlignment="0" applyProtection="0"/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54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46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0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6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55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64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54" fillId="45" borderId="114" applyNumberFormat="0" applyProtection="0">
      <alignment horizontal="right" vertical="center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194" fillId="66" borderId="115" applyNumberFormat="0" applyProtection="0">
      <alignment horizontal="left" vertical="center" indent="1"/>
    </xf>
    <xf numFmtId="4" fontId="54" fillId="70" borderId="0" applyNumberFormat="0" applyProtection="0">
      <alignment horizontal="left" vertical="center" indent="1"/>
    </xf>
    <xf numFmtId="0" fontId="3" fillId="0" borderId="0"/>
    <xf numFmtId="4" fontId="89" fillId="72" borderId="0" applyNumberFormat="0" applyProtection="0">
      <alignment horizontal="left" vertical="center" indent="1"/>
    </xf>
    <xf numFmtId="0" fontId="3" fillId="0" borderId="0"/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110" borderId="114" applyNumberFormat="0" applyProtection="0">
      <alignment horizontal="right" vertical="center"/>
    </xf>
    <xf numFmtId="4" fontId="54" fillId="70" borderId="0" applyNumberFormat="0" applyProtection="0">
      <alignment horizontal="left" vertical="center" indent="1"/>
    </xf>
    <xf numFmtId="0" fontId="3" fillId="0" borderId="0"/>
    <xf numFmtId="4" fontId="54" fillId="110" borderId="0" applyNumberFormat="0" applyProtection="0">
      <alignment horizontal="left" vertical="center" indent="1"/>
    </xf>
    <xf numFmtId="0" fontId="3" fillId="0" borderId="0"/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center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72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center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110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center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43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center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0" borderId="114" applyNumberFormat="0" applyProtection="0">
      <alignment horizontal="left" vertical="top" indent="1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0" fontId="8" fillId="79" borderId="14" applyNumberFormat="0">
      <protection locked="0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54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195" fillId="58" borderId="114" applyNumberFormat="0" applyProtection="0">
      <alignment vertical="center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0" fontId="112" fillId="0" borderId="0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4" fontId="54" fillId="58" borderId="114" applyNumberFormat="0" applyProtection="0">
      <alignment horizontal="left" vertical="center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0" fontId="54" fillId="58" borderId="114" applyNumberFormat="0" applyProtection="0">
      <alignment horizontal="left" vertical="top" indent="1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54" fillId="70" borderId="114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2" fillId="0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5" fillId="70" borderId="114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196" fillId="74" borderId="116" applyNumberFormat="0" applyProtection="0">
      <alignment horizontal="right" vertical="center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10" fontId="113" fillId="54" borderId="4" applyNumberFormat="0" applyBorder="0" applyAlignment="0" applyProtection="0"/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4" fontId="54" fillId="110" borderId="114" applyNumberFormat="0" applyProtection="0">
      <alignment horizontal="left" vertical="center" indent="1"/>
    </xf>
    <xf numFmtId="0" fontId="114" fillId="0" borderId="0">
      <alignment horizontal="left" vertical="center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114" fillId="0" borderId="0">
      <alignment horizontal="left" vertical="center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0" fontId="54" fillId="110" borderId="114" applyNumberFormat="0" applyProtection="0">
      <alignment horizontal="left" vertical="top" indent="1"/>
    </xf>
    <xf numFmtId="4" fontId="197" fillId="35" borderId="0" applyNumberFormat="0" applyProtection="0">
      <alignment horizontal="left" vertical="center" indent="1"/>
    </xf>
    <xf numFmtId="0" fontId="3" fillId="0" borderId="0"/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4" fontId="101" fillId="70" borderId="114" applyNumberFormat="0" applyProtection="0">
      <alignment horizontal="right" vertical="center"/>
    </xf>
    <xf numFmtId="0" fontId="55" fillId="38" borderId="0" applyNumberFormat="0" applyBorder="0" applyAlignment="0" applyProtection="0"/>
    <xf numFmtId="0" fontId="3" fillId="0" borderId="0"/>
    <xf numFmtId="0" fontId="3" fillId="0" borderId="0"/>
    <xf numFmtId="0" fontId="35" fillId="0" borderId="0">
      <alignment horizontal="left"/>
    </xf>
    <xf numFmtId="0" fontId="35" fillId="0" borderId="0">
      <alignment horizontal="left"/>
    </xf>
    <xf numFmtId="0" fontId="3" fillId="0" borderId="0"/>
    <xf numFmtId="0" fontId="8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198" fillId="0" borderId="0" applyNumberFormat="0" applyFill="0" applyBorder="0" applyAlignment="0" applyProtection="0"/>
    <xf numFmtId="0" fontId="3" fillId="0" borderId="0"/>
    <xf numFmtId="0" fontId="3" fillId="0" borderId="0"/>
    <xf numFmtId="0" fontId="199" fillId="0" borderId="0"/>
    <xf numFmtId="177" fontId="200" fillId="0" borderId="0">
      <alignment horizontal="left"/>
    </xf>
    <xf numFmtId="0" fontId="3" fillId="0" borderId="0"/>
    <xf numFmtId="0" fontId="3" fillId="0" borderId="0"/>
    <xf numFmtId="0" fontId="42" fillId="0" borderId="0"/>
    <xf numFmtId="194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0" borderId="0"/>
    <xf numFmtId="0" fontId="8" fillId="0" borderId="0"/>
    <xf numFmtId="0" fontId="8" fillId="0" borderId="0"/>
    <xf numFmtId="0" fontId="8" fillId="0" borderId="0"/>
    <xf numFmtId="0" fontId="8" fillId="0" borderId="0" applyFill="0" applyBorder="0"/>
    <xf numFmtId="0" fontId="8" fillId="0" borderId="0"/>
    <xf numFmtId="0" fontId="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99" fillId="0" borderId="0"/>
    <xf numFmtId="0" fontId="167" fillId="0" borderId="0"/>
    <xf numFmtId="3" fontId="201" fillId="0" borderId="0"/>
    <xf numFmtId="3" fontId="202" fillId="0" borderId="0"/>
    <xf numFmtId="166" fontId="9" fillId="0" borderId="24"/>
    <xf numFmtId="0" fontId="3" fillId="0" borderId="0"/>
    <xf numFmtId="3" fontId="104" fillId="0" borderId="117"/>
    <xf numFmtId="228" fontId="203" fillId="0" borderId="97" applyNumberFormat="0" applyFill="0" applyBorder="0" applyAlignment="0" applyProtection="0">
      <alignment horizontal="center"/>
    </xf>
    <xf numFmtId="3" fontId="8" fillId="0" borderId="14" applyNumberFormat="0" applyFont="0" applyFill="0" applyAlignment="0" applyProtection="0">
      <alignment vertical="center"/>
    </xf>
    <xf numFmtId="0" fontId="204" fillId="0" borderId="0"/>
    <xf numFmtId="3" fontId="205" fillId="0" borderId="0"/>
    <xf numFmtId="49" fontId="54" fillId="0" borderId="0" applyFill="0" applyBorder="0" applyAlignment="0"/>
    <xf numFmtId="0" fontId="3" fillId="0" borderId="0"/>
    <xf numFmtId="0" fontId="8" fillId="0" borderId="0" applyFill="0" applyBorder="0" applyAlignment="0"/>
    <xf numFmtId="0" fontId="3" fillId="0" borderId="0"/>
    <xf numFmtId="0" fontId="206" fillId="0" borderId="0" applyFill="0" applyBorder="0" applyAlignment="0"/>
    <xf numFmtId="0" fontId="3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113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0" fontId="113" fillId="54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2" fillId="78" borderId="0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7" fillId="0" borderId="0" applyNumberFormat="0" applyFill="0" applyBorder="0" applyAlignment="0">
      <alignment vertical="center"/>
    </xf>
    <xf numFmtId="0" fontId="56" fillId="0" borderId="0" applyFont="0" applyFill="0" applyBorder="0" applyAlignment="0">
      <alignment vertical="center"/>
    </xf>
    <xf numFmtId="0" fontId="56" fillId="0" borderId="0" applyFont="0" applyFill="0" applyBorder="0" applyAlignment="0">
      <alignment vertical="center"/>
    </xf>
    <xf numFmtId="0" fontId="63" fillId="0" borderId="0" applyNumberFormat="0" applyFill="0" applyBorder="0" applyAlignment="0" applyProtection="0"/>
    <xf numFmtId="0" fontId="3" fillId="0" borderId="0"/>
    <xf numFmtId="0" fontId="63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3" fillId="0" borderId="4" applyNumberFormat="0" applyFill="0" applyAlignment="0" applyProtection="0"/>
    <xf numFmtId="0" fontId="61" fillId="0" borderId="21" applyNumberFormat="0" applyFill="0" applyAlignment="0" applyProtection="0"/>
    <xf numFmtId="0" fontId="13" fillId="0" borderId="4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13" fillId="0" borderId="4" applyNumberFormat="0" applyFill="0" applyAlignment="0" applyProtection="0"/>
    <xf numFmtId="0" fontId="42" fillId="78" borderId="0" applyNumberFormat="0" applyAlignment="0" applyProtection="0"/>
    <xf numFmtId="0" fontId="13" fillId="0" borderId="4" applyNumberFormat="0" applyFill="0" applyAlignment="0" applyProtection="0"/>
    <xf numFmtId="4" fontId="25" fillId="0" borderId="0" applyNumberFormat="0" applyProtection="0">
      <alignment horizontal="left" vertical="center" indent="1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42" fillId="78" borderId="0" applyNumberFormat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14" fillId="0" borderId="5" applyNumberFormat="0" applyFill="0" applyAlignment="0" applyProtection="0"/>
    <xf numFmtId="0" fontId="62" fillId="0" borderId="22" applyNumberFormat="0" applyFill="0" applyAlignment="0" applyProtection="0"/>
    <xf numFmtId="0" fontId="14" fillId="0" borderId="5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62" fillId="0" borderId="22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4" fontId="25" fillId="80" borderId="0" applyNumberFormat="0" applyProtection="0">
      <alignment horizontal="right"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15" fillId="0" borderId="6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15" fillId="0" borderId="6" applyNumberFormat="0" applyFill="0" applyAlignment="0" applyProtection="0"/>
    <xf numFmtId="0" fontId="83" fillId="49" borderId="0" applyNumberFormat="0" applyAlignment="0" applyProtection="0"/>
    <xf numFmtId="0" fontId="15" fillId="0" borderId="6" applyNumberFormat="0" applyFill="0" applyAlignment="0" applyProtection="0"/>
    <xf numFmtId="0" fontId="112" fillId="0" borderId="0" applyNumberFormat="0" applyProtection="0">
      <alignment horizontal="left" vertical="center" indent="1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42" fillId="78" borderId="0" applyNumberFormat="0" applyAlignment="0" applyProtection="0"/>
    <xf numFmtId="0" fontId="8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0"/>
    <xf numFmtId="0" fontId="8" fillId="0" borderId="0" applyFill="0" applyBorder="0" applyProtection="0">
      <alignment shrinkToFit="1"/>
    </xf>
    <xf numFmtId="3" fontId="8" fillId="68" borderId="0" applyFill="0">
      <alignment horizontal="right"/>
    </xf>
    <xf numFmtId="0" fontId="9" fillId="0" borderId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10" fontId="113" fillId="54" borderId="0" applyNumberFormat="0" applyBorder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12" fillId="0" borderId="0" applyNumberFormat="0" applyFont="0" applyAlignment="0" applyProtection="0"/>
    <xf numFmtId="0" fontId="34" fillId="0" borderId="24">
      <protection locked="0"/>
    </xf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83" fillId="0" borderId="0" applyNumberFormat="0" applyFill="0" applyAlignment="0" applyProtection="0"/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142" fillId="0" borderId="96" applyNumberFormat="0" applyFill="0" applyAlignment="0" applyProtection="0"/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34" fillId="0" borderId="24">
      <protection locked="0"/>
    </xf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26" fillId="0" borderId="12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142" fillId="0" borderId="96" applyNumberFormat="0" applyFill="0" applyAlignment="0" applyProtection="0"/>
    <xf numFmtId="0" fontId="26" fillId="0" borderId="12" applyNumberFormat="0" applyFill="0" applyAlignment="0" applyProtection="0"/>
    <xf numFmtId="0" fontId="42" fillId="78" borderId="0" applyNumberFormat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257" fontId="8" fillId="0" borderId="0" applyFont="0" applyFill="0" applyBorder="0" applyAlignment="0" applyProtection="0"/>
    <xf numFmtId="40" fontId="4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21" applyNumberFormat="0" applyFill="0" applyAlignment="0" applyProtection="0"/>
    <xf numFmtId="0" fontId="62" fillId="0" borderId="22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2" fillId="0" borderId="0" applyNumberFormat="0" applyFill="0" applyBorder="0" applyAlignment="0" applyProtection="0"/>
    <xf numFmtId="0" fontId="208" fillId="0" borderId="0">
      <alignment horizontal="fill"/>
    </xf>
    <xf numFmtId="0" fontId="54" fillId="74" borderId="117" applyNumberFormat="0" applyFill="0" applyBorder="0" applyAlignment="0">
      <alignment horizontal="left"/>
      <protection locked="0"/>
    </xf>
    <xf numFmtId="37" fontId="12" fillId="103" borderId="0" applyNumberFormat="0" applyBorder="0" applyAlignment="0" applyProtection="0"/>
    <xf numFmtId="37" fontId="12" fillId="0" borderId="0"/>
    <xf numFmtId="37" fontId="12" fillId="0" borderId="0"/>
    <xf numFmtId="37" fontId="12" fillId="103" borderId="0" applyNumberFormat="0" applyBorder="0" applyAlignment="0" applyProtection="0"/>
    <xf numFmtId="3" fontId="209" fillId="0" borderId="103" applyProtection="0"/>
    <xf numFmtId="0" fontId="110" fillId="0" borderId="0"/>
    <xf numFmtId="258" fontId="42" fillId="0" borderId="0" applyFont="0" applyFill="0" applyBorder="0" applyAlignment="0" applyProtection="0"/>
    <xf numFmtId="0" fontId="3" fillId="0" borderId="0"/>
    <xf numFmtId="259" fontId="8" fillId="0" borderId="0" applyFont="0" applyFill="0" applyBorder="0" applyAlignment="0" applyProtection="0"/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3" fontId="129" fillId="0" borderId="14" applyFill="0" applyBorder="0">
      <alignment horizontal="right" shrinkToFit="1"/>
    </xf>
    <xf numFmtId="49" fontId="131" fillId="74" borderId="118" applyFill="0" applyBorder="0"/>
    <xf numFmtId="49" fontId="131" fillId="0" borderId="119" applyFill="0" applyBorder="0">
      <alignment wrapText="1"/>
    </xf>
    <xf numFmtId="49" fontId="131" fillId="33" borderId="0" applyBorder="0">
      <alignment horizontal="left" wrapText="1"/>
    </xf>
    <xf numFmtId="260" fontId="112" fillId="0" borderId="0" applyFill="0" applyBorder="0"/>
    <xf numFmtId="0" fontId="12" fillId="111" borderId="0" applyFill="0" applyBorder="0"/>
    <xf numFmtId="14" fontId="12" fillId="111" borderId="0" applyFill="0" applyBorder="0"/>
    <xf numFmtId="10" fontId="12" fillId="0" borderId="0" applyFill="0" applyBorder="0"/>
    <xf numFmtId="0" fontId="12" fillId="0" borderId="0" applyFill="0" applyBorder="0"/>
    <xf numFmtId="0" fontId="12" fillId="74" borderId="0" applyFill="0" applyBorder="0">
      <alignment horizontal="left"/>
    </xf>
    <xf numFmtId="0" fontId="12" fillId="0" borderId="0" applyFill="0" applyBorder="0"/>
    <xf numFmtId="0" fontId="131" fillId="74" borderId="0" applyFill="0" applyBorder="0"/>
    <xf numFmtId="261" fontId="12" fillId="74" borderId="0" applyFill="0" applyBorder="0">
      <alignment horizontal="right"/>
    </xf>
    <xf numFmtId="49" fontId="9" fillId="33" borderId="0" applyBorder="0"/>
    <xf numFmtId="10" fontId="112" fillId="33" borderId="0" applyFill="0" applyBorder="0"/>
    <xf numFmtId="49" fontId="12" fillId="0" borderId="0" applyFill="0" applyBorder="0"/>
    <xf numFmtId="0" fontId="12" fillId="74" borderId="0" applyFill="0" applyBorder="0"/>
    <xf numFmtId="0" fontId="12" fillId="111" borderId="0" applyFill="0" applyBorder="0"/>
    <xf numFmtId="262" fontId="131" fillId="74" borderId="0" applyFill="0" applyBorder="0"/>
    <xf numFmtId="49" fontId="131" fillId="74" borderId="0" applyFill="0" applyBorder="0">
      <alignment horizontal="left"/>
    </xf>
    <xf numFmtId="14" fontId="12" fillId="111" borderId="0" applyFill="0" applyBorder="0"/>
    <xf numFmtId="0" fontId="12" fillId="111" borderId="0" applyFont="0" applyBorder="0"/>
    <xf numFmtId="14" fontId="12" fillId="74" borderId="0" applyFill="0" applyBorder="0"/>
    <xf numFmtId="10" fontId="12" fillId="74" borderId="0" applyFill="0" applyBorder="0"/>
    <xf numFmtId="0" fontId="210" fillId="74" borderId="0" applyFill="0" applyBorder="0"/>
    <xf numFmtId="0" fontId="12" fillId="0" borderId="0" applyFill="0" applyBorder="0"/>
    <xf numFmtId="0" fontId="12" fillId="74" borderId="0" applyFill="0" applyBorder="0">
      <alignment horizontal="left" indent="3"/>
    </xf>
    <xf numFmtId="0" fontId="12" fillId="74" borderId="0" applyFill="0" applyBorder="0"/>
    <xf numFmtId="0" fontId="12" fillId="74" borderId="0" applyFill="0" applyBorder="0"/>
    <xf numFmtId="0" fontId="12" fillId="33" borderId="0" applyFill="0" applyBorder="0"/>
    <xf numFmtId="14" fontId="12" fillId="74" borderId="0" applyFill="0" applyBorder="0"/>
    <xf numFmtId="49" fontId="211" fillId="0" borderId="0" applyBorder="0"/>
    <xf numFmtId="0" fontId="12" fillId="74" borderId="0" applyFill="0" applyBorder="0"/>
    <xf numFmtId="0" fontId="12" fillId="0" borderId="0" applyFill="0" applyBorder="0"/>
    <xf numFmtId="49" fontId="131" fillId="33" borderId="0" applyBorder="0"/>
    <xf numFmtId="49" fontId="131" fillId="33" borderId="0" applyBorder="0"/>
    <xf numFmtId="0" fontId="12" fillId="74" borderId="0" applyFill="0" applyBorder="0">
      <alignment horizontal="left"/>
    </xf>
    <xf numFmtId="49" fontId="131" fillId="33" borderId="0" applyBorder="0">
      <alignment horizontal="left"/>
    </xf>
    <xf numFmtId="49" fontId="131" fillId="33" borderId="0" applyBorder="0">
      <alignment horizontal="left"/>
    </xf>
    <xf numFmtId="260" fontId="112" fillId="0" borderId="0" applyFill="0" applyBorder="0"/>
    <xf numFmtId="260" fontId="12" fillId="0" borderId="0" applyFill="0" applyBorder="0"/>
    <xf numFmtId="260" fontId="112" fillId="74" borderId="0" applyFill="0" applyBorder="0"/>
    <xf numFmtId="261" fontId="12" fillId="74" borderId="0" applyFill="0" applyBorder="0"/>
    <xf numFmtId="260" fontId="12" fillId="33" borderId="0" applyFill="0" applyBorder="0"/>
    <xf numFmtId="260" fontId="12" fillId="74" borderId="0" applyFill="0" applyBorder="0"/>
    <xf numFmtId="260" fontId="12" fillId="74" borderId="0" applyFill="0" applyBorder="0"/>
    <xf numFmtId="261" fontId="12" fillId="74" borderId="0">
      <alignment horizontal="right"/>
    </xf>
    <xf numFmtId="261" fontId="12" fillId="74" borderId="0" applyFill="0" applyBorder="0">
      <alignment horizontal="right"/>
    </xf>
    <xf numFmtId="261" fontId="12" fillId="74" borderId="0" applyFill="0" applyBorder="0">
      <alignment horizontal="right"/>
    </xf>
    <xf numFmtId="261" fontId="12" fillId="74" borderId="0" applyFill="0" applyBorder="0">
      <alignment horizontal="right"/>
    </xf>
    <xf numFmtId="261" fontId="12" fillId="0" borderId="0" applyFont="0" applyFill="0" applyBorder="0">
      <alignment horizontal="right"/>
    </xf>
    <xf numFmtId="49" fontId="131" fillId="74" borderId="0" applyFill="0" applyBorder="0"/>
    <xf numFmtId="0" fontId="12" fillId="74" borderId="0" applyFill="0" applyBorder="0">
      <alignment horizontal="right"/>
    </xf>
    <xf numFmtId="261" fontId="112" fillId="74" borderId="0" applyFill="0" applyBorder="0"/>
    <xf numFmtId="261" fontId="12" fillId="74" borderId="0" applyFill="0" applyBorder="0">
      <alignment horizontal="right"/>
    </xf>
    <xf numFmtId="260" fontId="12" fillId="0" borderId="0" applyFill="0" applyBorder="0"/>
    <xf numFmtId="261" fontId="12" fillId="74" borderId="0" applyFill="0" applyBorder="0">
      <alignment horizontal="right"/>
    </xf>
    <xf numFmtId="260" fontId="131" fillId="0" borderId="0" applyFill="0" applyBorder="0"/>
    <xf numFmtId="260" fontId="12" fillId="0" borderId="0" applyFill="0" applyBorder="0"/>
    <xf numFmtId="260" fontId="131" fillId="0" borderId="0" applyFill="0" applyBorder="0"/>
    <xf numFmtId="261" fontId="12" fillId="74" borderId="0" applyFill="0" applyBorder="0">
      <alignment horizontal="right"/>
    </xf>
    <xf numFmtId="0" fontId="51" fillId="0" borderId="17" applyNumberFormat="0" applyFill="0" applyAlignment="0" applyProtection="0"/>
    <xf numFmtId="0" fontId="3" fillId="0" borderId="0"/>
    <xf numFmtId="0" fontId="3" fillId="0" borderId="0"/>
    <xf numFmtId="0" fontId="59" fillId="0" borderId="0" applyNumberFormat="0" applyFill="0" applyBorder="0" applyAlignment="0" applyProtection="0"/>
    <xf numFmtId="0" fontId="212" fillId="112" borderId="0" applyNumberFormat="0" applyFill="0" applyBorder="0" applyAlignment="0"/>
    <xf numFmtId="0" fontId="59" fillId="0" borderId="0" applyNumberFormat="0" applyFill="0" applyBorder="0" applyAlignment="0" applyProtection="0"/>
    <xf numFmtId="0" fontId="3" fillId="0" borderId="0"/>
    <xf numFmtId="0" fontId="59" fillId="0" borderId="0" applyNumberFormat="0" applyFill="0" applyBorder="0" applyAlignment="0" applyProtection="0"/>
    <xf numFmtId="0" fontId="212" fillId="0" borderId="0" applyFill="0" applyBorder="0" applyProtection="0"/>
    <xf numFmtId="0" fontId="213" fillId="0" borderId="120"/>
    <xf numFmtId="263" fontId="110" fillId="0" borderId="0"/>
    <xf numFmtId="0" fontId="131" fillId="74" borderId="117" applyNumberFormat="0" applyFont="0" applyAlignment="0" applyProtection="0">
      <protection locked="0"/>
    </xf>
    <xf numFmtId="264" fontId="214" fillId="33" borderId="0">
      <alignment horizontal="center"/>
    </xf>
    <xf numFmtId="0" fontId="215" fillId="0" borderId="0">
      <alignment horizontal="right"/>
    </xf>
    <xf numFmtId="0" fontId="50" fillId="52" borderId="16" applyNumberFormat="0" applyAlignment="0" applyProtection="0"/>
    <xf numFmtId="0" fontId="8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9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65" fontId="8" fillId="0" borderId="0" applyFont="0" applyFill="0" applyBorder="0" applyAlignment="0" applyProtection="0"/>
    <xf numFmtId="266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0" fontId="216" fillId="0" borderId="0"/>
    <xf numFmtId="267" fontId="94" fillId="0" borderId="0" applyFont="0" applyFill="0" applyBorder="0" applyAlignment="0" applyProtection="0"/>
    <xf numFmtId="268" fontId="94" fillId="0" borderId="0" applyFont="0" applyFill="0" applyBorder="0" applyAlignment="0" applyProtection="0"/>
    <xf numFmtId="269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269" fontId="8" fillId="0" borderId="0" applyFont="0" applyFill="0" applyBorder="0" applyAlignment="0" applyProtection="0"/>
    <xf numFmtId="9" fontId="83" fillId="0" borderId="0" applyFont="0" applyFill="0" applyBorder="0" applyAlignment="0" applyProtection="0"/>
    <xf numFmtId="164" fontId="217" fillId="0" borderId="0" applyFont="0" applyFill="0" applyBorder="0" applyAlignment="0" applyProtection="0"/>
    <xf numFmtId="0" fontId="217" fillId="0" borderId="0"/>
    <xf numFmtId="164" fontId="218" fillId="0" borderId="0" applyFont="0" applyFill="0" applyBorder="0" applyAlignment="0" applyProtection="0"/>
    <xf numFmtId="0" fontId="218" fillId="0" borderId="0"/>
    <xf numFmtId="0" fontId="218" fillId="0" borderId="0"/>
    <xf numFmtId="0" fontId="3" fillId="0" borderId="0"/>
    <xf numFmtId="0" fontId="3" fillId="0" borderId="0"/>
    <xf numFmtId="0" fontId="3" fillId="0" borderId="0"/>
    <xf numFmtId="0" fontId="56" fillId="0" borderId="0" applyFill="0" applyBorder="0"/>
    <xf numFmtId="0" fontId="56" fillId="0" borderId="0" applyFill="0" applyBorder="0"/>
    <xf numFmtId="0" fontId="29" fillId="0" borderId="0"/>
    <xf numFmtId="9" fontId="218" fillId="0" borderId="0" applyFont="0" applyFill="0" applyBorder="0" applyAlignment="0" applyProtection="0"/>
    <xf numFmtId="38" fontId="219" fillId="0" borderId="0" applyBorder="0" applyAlignment="0" applyProtection="0"/>
    <xf numFmtId="0" fontId="58" fillId="51" borderId="20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0" fontId="49" fillId="51" borderId="15" applyNumberFormat="0" applyAlignment="0" applyProtection="0"/>
    <xf numFmtId="164" fontId="3" fillId="0" borderId="0" applyFont="0" applyFill="0" applyBorder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142" fillId="0" borderId="96" applyNumberFormat="0" applyFill="0" applyAlignment="0" applyProtection="0"/>
    <xf numFmtId="0" fontId="28" fillId="0" borderId="13">
      <alignment horizontal="left" vertical="center"/>
    </xf>
    <xf numFmtId="0" fontId="28" fillId="0" borderId="13">
      <alignment horizontal="left" vertical="center"/>
    </xf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53" fillId="42" borderId="15" applyNumberFormat="0" applyAlignment="0" applyProtection="0"/>
    <xf numFmtId="0" fontId="22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8" fillId="58" borderId="18" applyNumberFormat="0" applyFont="0" applyAlignment="0" applyProtection="0"/>
    <xf numFmtId="0" fontId="45" fillId="58" borderId="18" applyNumberFormat="0" applyFont="0" applyAlignment="0" applyProtection="0"/>
    <xf numFmtId="0" fontId="31" fillId="0" borderId="18" applyFill="0" applyBorder="0" applyAlignment="0" applyProtection="0"/>
    <xf numFmtId="0" fontId="58" fillId="51" borderId="20" applyNumberFormat="0" applyAlignment="0" applyProtection="0"/>
    <xf numFmtId="0" fontId="58" fillId="51" borderId="20" applyNumberFormat="0" applyAlignment="0" applyProtection="0"/>
    <xf numFmtId="0" fontId="142" fillId="0" borderId="96" applyNumberFormat="0" applyFill="0" applyAlignment="0" applyProtection="0"/>
    <xf numFmtId="0" fontId="28" fillId="0" borderId="3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6" fillId="0" borderId="0"/>
    <xf numFmtId="0" fontId="2" fillId="0" borderId="0"/>
    <xf numFmtId="164" fontId="2" fillId="0" borderId="0" applyFont="0" applyFill="0" applyBorder="0" applyAlignment="0" applyProtection="0"/>
    <xf numFmtId="0" fontId="56" fillId="0" borderId="0"/>
    <xf numFmtId="0" fontId="2" fillId="0" borderId="0"/>
    <xf numFmtId="164" fontId="2" fillId="0" borderId="0" applyFont="0" applyFill="0" applyBorder="0" applyAlignment="0" applyProtection="0"/>
    <xf numFmtId="0" fontId="56" fillId="0" borderId="0"/>
    <xf numFmtId="0" fontId="2" fillId="0" borderId="0"/>
    <xf numFmtId="164" fontId="2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270" fontId="8" fillId="0" borderId="0" applyFill="0" applyBorder="0" applyAlignment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271" fontId="8" fillId="35" borderId="0"/>
    <xf numFmtId="271" fontId="8" fillId="36" borderId="0"/>
    <xf numFmtId="272" fontId="22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8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</cellStyleXfs>
  <cellXfs count="652">
    <xf numFmtId="0" fontId="0" fillId="0" borderId="0" xfId="0"/>
    <xf numFmtId="0" fontId="10" fillId="0" borderId="0" xfId="0" applyFont="1" applyFill="1" applyBorder="1"/>
    <xf numFmtId="0" fontId="9" fillId="0" borderId="0" xfId="0" applyFont="1" applyFill="1"/>
    <xf numFmtId="0" fontId="10" fillId="0" borderId="0" xfId="0" applyFont="1" applyFill="1"/>
    <xf numFmtId="0" fontId="10" fillId="0" borderId="0" xfId="0" applyFont="1" applyFill="1" applyBorder="1" applyAlignment="1">
      <alignment horizontal="center"/>
    </xf>
    <xf numFmtId="10" fontId="10" fillId="0" borderId="0" xfId="0" applyNumberFormat="1" applyFont="1" applyFill="1"/>
    <xf numFmtId="0" fontId="10" fillId="0" borderId="0" xfId="0" applyFont="1" applyFill="1" applyAlignment="1">
      <alignment horizontal="center"/>
    </xf>
    <xf numFmtId="3" fontId="10" fillId="0" borderId="0" xfId="0" applyNumberFormat="1" applyFont="1" applyFill="1"/>
    <xf numFmtId="0" fontId="10" fillId="0" borderId="0" xfId="0" applyFont="1" applyFill="1" applyAlignment="1"/>
    <xf numFmtId="166" fontId="10" fillId="0" borderId="0" xfId="0" applyNumberFormat="1" applyFont="1" applyFill="1"/>
    <xf numFmtId="0" fontId="0" fillId="0" borderId="0" xfId="0" applyFill="1"/>
    <xf numFmtId="0" fontId="0" fillId="61" borderId="0" xfId="0" applyFill="1"/>
    <xf numFmtId="0" fontId="0" fillId="60" borderId="0" xfId="0" applyFill="1"/>
    <xf numFmtId="0" fontId="0" fillId="62" borderId="28" xfId="0" applyFill="1" applyBorder="1"/>
    <xf numFmtId="0" fontId="0" fillId="62" borderId="29" xfId="0" applyFill="1" applyBorder="1"/>
    <xf numFmtId="0" fontId="0" fillId="62" borderId="30" xfId="0" applyFill="1" applyBorder="1"/>
    <xf numFmtId="0" fontId="0" fillId="62" borderId="31" xfId="0" applyFill="1" applyBorder="1"/>
    <xf numFmtId="0" fontId="0" fillId="62" borderId="0" xfId="0" applyFill="1" applyBorder="1"/>
    <xf numFmtId="0" fontId="0" fillId="62" borderId="32" xfId="0" applyFill="1" applyBorder="1"/>
    <xf numFmtId="0" fontId="0" fillId="62" borderId="33" xfId="0" applyFill="1" applyBorder="1"/>
    <xf numFmtId="0" fontId="0" fillId="62" borderId="34" xfId="0" applyFill="1" applyBorder="1"/>
    <xf numFmtId="0" fontId="0" fillId="62" borderId="35" xfId="0" applyFill="1" applyBorder="1"/>
    <xf numFmtId="0" fontId="66" fillId="62" borderId="31" xfId="0" applyFont="1" applyFill="1" applyBorder="1"/>
    <xf numFmtId="0" fontId="67" fillId="62" borderId="0" xfId="0" applyFont="1" applyFill="1" applyBorder="1"/>
    <xf numFmtId="0" fontId="67" fillId="59" borderId="0" xfId="0" applyFont="1" applyFill="1"/>
    <xf numFmtId="0" fontId="69" fillId="59" borderId="36" xfId="0" applyFont="1" applyFill="1" applyBorder="1" applyAlignment="1">
      <alignment horizontal="center"/>
    </xf>
    <xf numFmtId="0" fontId="69" fillId="59" borderId="37" xfId="0" applyFont="1" applyFill="1" applyBorder="1" applyAlignment="1">
      <alignment horizontal="center"/>
    </xf>
    <xf numFmtId="0" fontId="69" fillId="59" borderId="0" xfId="0" applyFont="1" applyFill="1" applyAlignment="1">
      <alignment horizontal="center"/>
    </xf>
    <xf numFmtId="0" fontId="69" fillId="59" borderId="39" xfId="0" applyFont="1" applyFill="1" applyBorder="1" applyAlignment="1">
      <alignment horizontal="left"/>
    </xf>
    <xf numFmtId="0" fontId="69" fillId="59" borderId="40" xfId="0" applyFont="1" applyFill="1" applyBorder="1"/>
    <xf numFmtId="0" fontId="69" fillId="59" borderId="0" xfId="0" applyFont="1" applyFill="1" applyBorder="1" applyAlignment="1">
      <alignment vertical="center" wrapText="1"/>
    </xf>
    <xf numFmtId="0" fontId="67" fillId="59" borderId="0" xfId="0" applyFont="1" applyFill="1" applyBorder="1"/>
    <xf numFmtId="3" fontId="67" fillId="59" borderId="0" xfId="0" applyNumberFormat="1" applyFont="1" applyFill="1"/>
    <xf numFmtId="0" fontId="67" fillId="59" borderId="39" xfId="0" applyFont="1" applyFill="1" applyBorder="1"/>
    <xf numFmtId="3" fontId="67" fillId="59" borderId="41" xfId="0" applyNumberFormat="1" applyFont="1" applyFill="1" applyBorder="1" applyAlignment="1">
      <alignment horizontal="right"/>
    </xf>
    <xf numFmtId="3" fontId="67" fillId="59" borderId="41" xfId="0" applyNumberFormat="1" applyFont="1" applyFill="1" applyBorder="1" applyAlignment="1">
      <alignment horizontal="center"/>
    </xf>
    <xf numFmtId="0" fontId="67" fillId="59" borderId="40" xfId="0" applyFont="1" applyFill="1" applyBorder="1"/>
    <xf numFmtId="3" fontId="67" fillId="59" borderId="0" xfId="0" applyNumberFormat="1" applyFont="1" applyFill="1" applyBorder="1" applyAlignment="1">
      <alignment horizontal="right"/>
    </xf>
    <xf numFmtId="0" fontId="67" fillId="59" borderId="0" xfId="0" applyFont="1" applyFill="1" applyBorder="1" applyAlignment="1">
      <alignment horizontal="right"/>
    </xf>
    <xf numFmtId="0" fontId="67" fillId="59" borderId="0" xfId="0" applyFont="1" applyFill="1" applyBorder="1" applyAlignment="1">
      <alignment horizontal="center"/>
    </xf>
    <xf numFmtId="3" fontId="67" fillId="59" borderId="0" xfId="0" applyNumberFormat="1" applyFont="1" applyFill="1" applyBorder="1" applyAlignment="1">
      <alignment horizontal="center"/>
    </xf>
    <xf numFmtId="3" fontId="67" fillId="59" borderId="0" xfId="0" applyNumberFormat="1" applyFont="1" applyFill="1" applyBorder="1" applyAlignment="1"/>
    <xf numFmtId="166" fontId="67" fillId="59" borderId="0" xfId="193" applyNumberFormat="1" applyFont="1" applyFill="1" applyBorder="1" applyAlignment="1"/>
    <xf numFmtId="0" fontId="67" fillId="59" borderId="44" xfId="0" applyFont="1" applyFill="1" applyBorder="1" applyAlignment="1">
      <alignment horizontal="left"/>
    </xf>
    <xf numFmtId="3" fontId="67" fillId="59" borderId="45" xfId="0" applyNumberFormat="1" applyFont="1" applyFill="1" applyBorder="1" applyAlignment="1">
      <alignment horizontal="right"/>
    </xf>
    <xf numFmtId="3" fontId="67" fillId="59" borderId="45" xfId="0" applyNumberFormat="1" applyFont="1" applyFill="1" applyBorder="1" applyAlignment="1"/>
    <xf numFmtId="0" fontId="67" fillId="59" borderId="40" xfId="0" applyFont="1" applyFill="1" applyBorder="1" applyAlignment="1">
      <alignment horizontal="left"/>
    </xf>
    <xf numFmtId="0" fontId="69" fillId="59" borderId="0" xfId="0" applyFont="1" applyFill="1" applyAlignment="1">
      <alignment horizontal="right"/>
    </xf>
    <xf numFmtId="0" fontId="69" fillId="59" borderId="0" xfId="0" applyFont="1" applyFill="1" applyBorder="1" applyAlignment="1">
      <alignment horizontal="right"/>
    </xf>
    <xf numFmtId="0" fontId="69" fillId="59" borderId="36" xfId="7" applyFont="1" applyFill="1" applyBorder="1" applyAlignment="1">
      <alignment horizontal="left" indent="1"/>
    </xf>
    <xf numFmtId="171" fontId="67" fillId="59" borderId="37" xfId="3" applyNumberFormat="1" applyFont="1" applyFill="1" applyBorder="1" applyAlignment="1">
      <alignment horizontal="right" vertical="center"/>
    </xf>
    <xf numFmtId="169" fontId="67" fillId="59" borderId="37" xfId="0" applyNumberFormat="1" applyFont="1" applyFill="1" applyBorder="1" applyAlignment="1">
      <alignment horizontal="right"/>
    </xf>
    <xf numFmtId="168" fontId="67" fillId="59" borderId="37" xfId="0" applyNumberFormat="1" applyFont="1" applyFill="1" applyBorder="1" applyAlignment="1">
      <alignment horizontal="right"/>
    </xf>
    <xf numFmtId="168" fontId="67" fillId="59" borderId="38" xfId="0" applyNumberFormat="1" applyFont="1" applyFill="1" applyBorder="1" applyAlignment="1">
      <alignment horizontal="right"/>
    </xf>
    <xf numFmtId="0" fontId="69" fillId="59" borderId="0" xfId="0" applyFont="1" applyFill="1" applyBorder="1" applyAlignment="1">
      <alignment horizontal="center"/>
    </xf>
    <xf numFmtId="3" fontId="69" fillId="59" borderId="0" xfId="0" applyNumberFormat="1" applyFont="1" applyFill="1" applyAlignment="1">
      <alignment horizontal="center"/>
    </xf>
    <xf numFmtId="3" fontId="69" fillId="59" borderId="0" xfId="0" applyNumberFormat="1" applyFont="1" applyFill="1" applyBorder="1" applyAlignment="1">
      <alignment horizontal="center"/>
    </xf>
    <xf numFmtId="0" fontId="67" fillId="59" borderId="0" xfId="0" applyFont="1" applyFill="1" applyAlignment="1">
      <alignment horizontal="center"/>
    </xf>
    <xf numFmtId="3" fontId="67" fillId="59" borderId="0" xfId="0" applyNumberFormat="1" applyFont="1" applyFill="1" applyBorder="1"/>
    <xf numFmtId="171" fontId="69" fillId="59" borderId="0" xfId="3" applyNumberFormat="1" applyFont="1" applyFill="1" applyBorder="1" applyAlignment="1">
      <alignment horizontal="center" vertical="center"/>
    </xf>
    <xf numFmtId="0" fontId="67" fillId="59" borderId="0" xfId="0" applyFont="1" applyFill="1" applyBorder="1" applyAlignment="1">
      <alignment horizontal="left"/>
    </xf>
    <xf numFmtId="2" fontId="67" fillId="59" borderId="0" xfId="0" applyNumberFormat="1" applyFont="1" applyFill="1" applyAlignment="1">
      <alignment horizontal="center"/>
    </xf>
    <xf numFmtId="0" fontId="70" fillId="59" borderId="0" xfId="0" applyFont="1" applyFill="1"/>
    <xf numFmtId="173" fontId="67" fillId="59" borderId="0" xfId="11" applyNumberFormat="1" applyFont="1" applyFill="1" applyBorder="1"/>
    <xf numFmtId="0" fontId="69" fillId="59" borderId="0" xfId="0" applyFont="1" applyFill="1"/>
    <xf numFmtId="3" fontId="67" fillId="59" borderId="42" xfId="0" applyNumberFormat="1" applyFont="1" applyFill="1" applyBorder="1" applyAlignment="1">
      <alignment horizontal="right"/>
    </xf>
    <xf numFmtId="3" fontId="67" fillId="59" borderId="43" xfId="0" applyNumberFormat="1" applyFont="1" applyFill="1" applyBorder="1" applyAlignment="1">
      <alignment horizontal="right"/>
    </xf>
    <xf numFmtId="3" fontId="67" fillId="59" borderId="46" xfId="0" applyNumberFormat="1" applyFont="1" applyFill="1" applyBorder="1" applyAlignment="1">
      <alignment horizontal="right"/>
    </xf>
    <xf numFmtId="0" fontId="69" fillId="59" borderId="44" xfId="0" applyFont="1" applyFill="1" applyBorder="1" applyAlignment="1">
      <alignment horizontal="left"/>
    </xf>
    <xf numFmtId="0" fontId="67" fillId="59" borderId="44" xfId="0" applyFont="1" applyFill="1" applyBorder="1"/>
    <xf numFmtId="0" fontId="69" fillId="59" borderId="36" xfId="0" applyFont="1" applyFill="1" applyBorder="1" applyAlignment="1">
      <alignment horizontal="left"/>
    </xf>
    <xf numFmtId="3" fontId="69" fillId="59" borderId="37" xfId="0" applyNumberFormat="1" applyFont="1" applyFill="1" applyBorder="1" applyAlignment="1">
      <alignment horizontal="right"/>
    </xf>
    <xf numFmtId="3" fontId="69" fillId="59" borderId="38" xfId="0" applyNumberFormat="1" applyFont="1" applyFill="1" applyBorder="1" applyAlignment="1">
      <alignment horizontal="right"/>
    </xf>
    <xf numFmtId="0" fontId="69" fillId="59" borderId="40" xfId="0" applyFont="1" applyFill="1" applyBorder="1" applyAlignment="1">
      <alignment horizontal="left"/>
    </xf>
    <xf numFmtId="9" fontId="67" fillId="59" borderId="45" xfId="11" applyFont="1" applyFill="1" applyBorder="1" applyAlignment="1">
      <alignment horizontal="right"/>
    </xf>
    <xf numFmtId="9" fontId="67" fillId="59" borderId="46" xfId="11" applyFont="1" applyFill="1" applyBorder="1" applyAlignment="1">
      <alignment horizontal="right"/>
    </xf>
    <xf numFmtId="0" fontId="67" fillId="59" borderId="37" xfId="0" applyFont="1" applyFill="1" applyBorder="1" applyAlignment="1">
      <alignment horizontal="center"/>
    </xf>
    <xf numFmtId="166" fontId="67" fillId="59" borderId="37" xfId="3" applyNumberFormat="1" applyFont="1" applyFill="1" applyBorder="1" applyAlignment="1">
      <alignment horizontal="center" vertical="center"/>
    </xf>
    <xf numFmtId="166" fontId="67" fillId="59" borderId="38" xfId="3" applyNumberFormat="1" applyFont="1" applyFill="1" applyBorder="1" applyAlignment="1">
      <alignment horizontal="center" vertical="center"/>
    </xf>
    <xf numFmtId="0" fontId="69" fillId="59" borderId="44" xfId="0" applyFont="1" applyFill="1" applyBorder="1"/>
    <xf numFmtId="0" fontId="67" fillId="0" borderId="0" xfId="0" applyFont="1" applyFill="1" applyBorder="1"/>
    <xf numFmtId="0" fontId="67" fillId="0" borderId="0" xfId="0" applyFont="1" applyFill="1"/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Alignment="1">
      <alignment horizontal="center"/>
    </xf>
    <xf numFmtId="0" fontId="67" fillId="61" borderId="0" xfId="0" applyFont="1" applyFill="1"/>
    <xf numFmtId="0" fontId="4" fillId="61" borderId="0" xfId="275" applyFill="1"/>
    <xf numFmtId="0" fontId="4" fillId="61" borderId="0" xfId="275" applyFill="1" applyAlignment="1">
      <alignment horizontal="center"/>
    </xf>
    <xf numFmtId="1" fontId="67" fillId="0" borderId="71" xfId="11" applyNumberFormat="1" applyFont="1" applyFill="1" applyBorder="1" applyAlignment="1">
      <alignment horizontal="center"/>
    </xf>
    <xf numFmtId="1" fontId="67" fillId="0" borderId="74" xfId="11" applyNumberFormat="1" applyFont="1" applyFill="1" applyBorder="1" applyAlignment="1">
      <alignment horizontal="center"/>
    </xf>
    <xf numFmtId="1" fontId="67" fillId="0" borderId="76" xfId="11" applyNumberFormat="1" applyFont="1" applyFill="1" applyBorder="1" applyAlignment="1">
      <alignment horizontal="center"/>
    </xf>
    <xf numFmtId="2" fontId="67" fillId="0" borderId="72" xfId="11" applyNumberFormat="1" applyFont="1" applyFill="1" applyBorder="1" applyAlignment="1">
      <alignment horizontal="center"/>
    </xf>
    <xf numFmtId="2" fontId="67" fillId="0" borderId="73" xfId="11" applyNumberFormat="1" applyFont="1" applyFill="1" applyBorder="1" applyAlignment="1">
      <alignment horizontal="center"/>
    </xf>
    <xf numFmtId="2" fontId="67" fillId="0" borderId="70" xfId="11" applyNumberFormat="1" applyFont="1" applyFill="1" applyBorder="1" applyAlignment="1">
      <alignment horizontal="center"/>
    </xf>
    <xf numFmtId="2" fontId="67" fillId="0" borderId="75" xfId="11" applyNumberFormat="1" applyFont="1" applyFill="1" applyBorder="1" applyAlignment="1">
      <alignment horizontal="center"/>
    </xf>
    <xf numFmtId="2" fontId="67" fillId="0" borderId="77" xfId="11" applyNumberFormat="1" applyFont="1" applyFill="1" applyBorder="1" applyAlignment="1">
      <alignment horizontal="center"/>
    </xf>
    <xf numFmtId="2" fontId="67" fillId="0" borderId="78" xfId="11" applyNumberFormat="1" applyFont="1" applyFill="1" applyBorder="1" applyAlignment="1">
      <alignment horizontal="center"/>
    </xf>
    <xf numFmtId="4" fontId="67" fillId="0" borderId="72" xfId="11" applyNumberFormat="1" applyFont="1" applyFill="1" applyBorder="1" applyAlignment="1">
      <alignment horizontal="center"/>
    </xf>
    <xf numFmtId="4" fontId="67" fillId="0" borderId="73" xfId="11" applyNumberFormat="1" applyFont="1" applyFill="1" applyBorder="1" applyAlignment="1">
      <alignment horizontal="center"/>
    </xf>
    <xf numFmtId="4" fontId="67" fillId="0" borderId="70" xfId="11" applyNumberFormat="1" applyFont="1" applyFill="1" applyBorder="1" applyAlignment="1">
      <alignment horizontal="center"/>
    </xf>
    <xf numFmtId="4" fontId="67" fillId="0" borderId="75" xfId="11" applyNumberFormat="1" applyFont="1" applyFill="1" applyBorder="1" applyAlignment="1">
      <alignment horizontal="center"/>
    </xf>
    <xf numFmtId="4" fontId="67" fillId="0" borderId="77" xfId="11" applyNumberFormat="1" applyFont="1" applyFill="1" applyBorder="1" applyAlignment="1">
      <alignment horizontal="center"/>
    </xf>
    <xf numFmtId="4" fontId="67" fillId="0" borderId="78" xfId="11" applyNumberFormat="1" applyFont="1" applyFill="1" applyBorder="1" applyAlignment="1">
      <alignment horizontal="center"/>
    </xf>
    <xf numFmtId="0" fontId="77" fillId="61" borderId="0" xfId="0" applyFont="1" applyFill="1"/>
    <xf numFmtId="0" fontId="77" fillId="61" borderId="0" xfId="0" applyFont="1" applyFill="1" applyBorder="1"/>
    <xf numFmtId="0" fontId="77" fillId="0" borderId="0" xfId="0" applyFont="1" applyFill="1"/>
    <xf numFmtId="10" fontId="77" fillId="0" borderId="0" xfId="0" applyNumberFormat="1" applyFont="1" applyFill="1"/>
    <xf numFmtId="0" fontId="69" fillId="59" borderId="37" xfId="0" applyFont="1" applyFill="1" applyBorder="1" applyAlignment="1">
      <alignment horizontal="right"/>
    </xf>
    <xf numFmtId="0" fontId="69" fillId="59" borderId="38" xfId="0" applyFont="1" applyFill="1" applyBorder="1" applyAlignment="1">
      <alignment horizontal="right"/>
    </xf>
    <xf numFmtId="0" fontId="69" fillId="62" borderId="0" xfId="267" applyFont="1" applyFill="1" applyBorder="1" applyAlignment="1" applyProtection="1">
      <alignment horizontal="left"/>
    </xf>
    <xf numFmtId="0" fontId="78" fillId="61" borderId="56" xfId="275" applyFont="1" applyFill="1" applyBorder="1" applyAlignment="1">
      <alignment horizontal="center" vertical="center"/>
    </xf>
    <xf numFmtId="0" fontId="78" fillId="61" borderId="68" xfId="275" applyFont="1" applyFill="1" applyBorder="1" applyAlignment="1">
      <alignment horizontal="center" vertical="center"/>
    </xf>
    <xf numFmtId="0" fontId="78" fillId="61" borderId="68" xfId="275" applyFont="1" applyFill="1" applyBorder="1" applyAlignment="1">
      <alignment horizontal="center" vertical="center" wrapText="1"/>
    </xf>
    <xf numFmtId="0" fontId="78" fillId="61" borderId="69" xfId="275" applyFont="1" applyFill="1" applyBorder="1" applyAlignment="1">
      <alignment horizontal="center" vertical="center" wrapText="1"/>
    </xf>
    <xf numFmtId="0" fontId="8" fillId="0" borderId="0" xfId="0" applyFont="1" applyFill="1"/>
    <xf numFmtId="166" fontId="67" fillId="59" borderId="45" xfId="0" applyNumberFormat="1" applyFont="1" applyFill="1" applyBorder="1" applyAlignment="1"/>
    <xf numFmtId="3" fontId="67" fillId="59" borderId="61" xfId="0" applyNumberFormat="1" applyFont="1" applyFill="1" applyBorder="1" applyAlignment="1">
      <alignment horizontal="right"/>
    </xf>
    <xf numFmtId="3" fontId="67" fillId="59" borderId="62" xfId="0" applyNumberFormat="1" applyFont="1" applyFill="1" applyBorder="1" applyAlignment="1">
      <alignment horizontal="right"/>
    </xf>
    <xf numFmtId="3" fontId="67" fillId="59" borderId="64" xfId="0" applyNumberFormat="1" applyFont="1" applyFill="1" applyBorder="1" applyAlignment="1">
      <alignment horizontal="right"/>
    </xf>
    <xf numFmtId="3" fontId="67" fillId="59" borderId="66" xfId="0" applyNumberFormat="1" applyFont="1" applyFill="1" applyBorder="1" applyAlignment="1">
      <alignment horizontal="right"/>
    </xf>
    <xf numFmtId="3" fontId="67" fillId="59" borderId="67" xfId="0" applyNumberFormat="1" applyFont="1" applyFill="1" applyBorder="1" applyAlignment="1">
      <alignment horizontal="right"/>
    </xf>
    <xf numFmtId="0" fontId="69" fillId="59" borderId="41" xfId="0" applyFont="1" applyFill="1" applyBorder="1" applyAlignment="1">
      <alignment horizontal="right"/>
    </xf>
    <xf numFmtId="0" fontId="69" fillId="59" borderId="42" xfId="0" applyFont="1" applyFill="1" applyBorder="1" applyAlignment="1">
      <alignment horizontal="right"/>
    </xf>
    <xf numFmtId="0" fontId="10" fillId="59" borderId="0" xfId="0" applyFont="1" applyFill="1"/>
    <xf numFmtId="0" fontId="10" fillId="59" borderId="0" xfId="0" applyFont="1" applyFill="1" applyBorder="1"/>
    <xf numFmtId="0" fontId="10" fillId="59" borderId="64" xfId="0" applyFont="1" applyFill="1" applyBorder="1"/>
    <xf numFmtId="0" fontId="75" fillId="59" borderId="0" xfId="0" applyFont="1" applyFill="1"/>
    <xf numFmtId="0" fontId="75" fillId="59" borderId="0" xfId="0" applyFont="1" applyFill="1" applyBorder="1" applyAlignment="1">
      <alignment horizontal="left"/>
    </xf>
    <xf numFmtId="0" fontId="10" fillId="59" borderId="0" xfId="0" applyFont="1" applyFill="1" applyAlignment="1">
      <alignment horizontal="center"/>
    </xf>
    <xf numFmtId="0" fontId="71" fillId="59" borderId="36" xfId="0" applyFont="1" applyFill="1" applyBorder="1" applyAlignment="1">
      <alignment horizontal="center"/>
    </xf>
    <xf numFmtId="0" fontId="71" fillId="59" borderId="37" xfId="0" applyFont="1" applyFill="1" applyBorder="1" applyAlignment="1">
      <alignment horizontal="right"/>
    </xf>
    <xf numFmtId="0" fontId="71" fillId="59" borderId="0" xfId="0" applyFont="1" applyFill="1" applyBorder="1" applyAlignment="1">
      <alignment horizontal="center"/>
    </xf>
    <xf numFmtId="0" fontId="71" fillId="59" borderId="0" xfId="0" applyFont="1" applyFill="1" applyBorder="1" applyAlignment="1">
      <alignment horizontal="right"/>
    </xf>
    <xf numFmtId="0" fontId="71" fillId="59" borderId="39" xfId="0" applyFont="1" applyFill="1" applyBorder="1" applyAlignment="1">
      <alignment horizontal="left"/>
    </xf>
    <xf numFmtId="0" fontId="71" fillId="59" borderId="40" xfId="0" applyFont="1" applyFill="1" applyBorder="1" applyAlignment="1">
      <alignment horizontal="left"/>
    </xf>
    <xf numFmtId="0" fontId="8" fillId="59" borderId="0" xfId="0" applyFont="1" applyFill="1"/>
    <xf numFmtId="3" fontId="69" fillId="59" borderId="41" xfId="0" applyNumberFormat="1" applyFont="1" applyFill="1" applyBorder="1" applyAlignment="1">
      <alignment horizontal="right"/>
    </xf>
    <xf numFmtId="3" fontId="69" fillId="59" borderId="61" xfId="0" applyNumberFormat="1" applyFont="1" applyFill="1" applyBorder="1" applyAlignment="1">
      <alignment horizontal="right"/>
    </xf>
    <xf numFmtId="38" fontId="69" fillId="59" borderId="61" xfId="265" applyNumberFormat="1" applyFont="1" applyFill="1" applyBorder="1" applyAlignment="1">
      <alignment horizontal="right" vertical="center"/>
    </xf>
    <xf numFmtId="38" fontId="69" fillId="59" borderId="62" xfId="265" applyNumberFormat="1" applyFont="1" applyFill="1" applyBorder="1" applyAlignment="1">
      <alignment horizontal="right" vertical="center"/>
    </xf>
    <xf numFmtId="3" fontId="69" fillId="59" borderId="0" xfId="0" applyNumberFormat="1" applyFont="1" applyFill="1" applyBorder="1" applyAlignment="1">
      <alignment horizontal="right"/>
    </xf>
    <xf numFmtId="3" fontId="69" fillId="59" borderId="64" xfId="0" applyNumberFormat="1" applyFont="1" applyFill="1" applyBorder="1" applyAlignment="1">
      <alignment horizontal="right"/>
    </xf>
    <xf numFmtId="0" fontId="67" fillId="59" borderId="40" xfId="0" applyFont="1" applyFill="1" applyBorder="1" applyAlignment="1">
      <alignment horizontal="left" indent="1"/>
    </xf>
    <xf numFmtId="0" fontId="67" fillId="59" borderId="44" xfId="0" applyFont="1" applyFill="1" applyBorder="1" applyAlignment="1">
      <alignment horizontal="left" indent="1"/>
    </xf>
    <xf numFmtId="3" fontId="69" fillId="59" borderId="45" xfId="0" applyNumberFormat="1" applyFont="1" applyFill="1" applyBorder="1" applyAlignment="1">
      <alignment horizontal="right"/>
    </xf>
    <xf numFmtId="3" fontId="69" fillId="59" borderId="69" xfId="0" applyNumberFormat="1" applyFont="1" applyFill="1" applyBorder="1" applyAlignment="1">
      <alignment horizontal="right"/>
    </xf>
    <xf numFmtId="171" fontId="67" fillId="59" borderId="37" xfId="3" applyNumberFormat="1" applyFont="1" applyFill="1" applyBorder="1" applyAlignment="1">
      <alignment horizontal="left" vertical="center"/>
    </xf>
    <xf numFmtId="171" fontId="67" fillId="59" borderId="37" xfId="3" applyNumberFormat="1" applyFont="1" applyFill="1" applyBorder="1" applyAlignment="1"/>
    <xf numFmtId="171" fontId="67" fillId="59" borderId="37" xfId="3" applyNumberFormat="1" applyFont="1" applyFill="1" applyBorder="1" applyAlignment="1">
      <alignment horizontal="center"/>
    </xf>
    <xf numFmtId="168" fontId="67" fillId="59" borderId="37" xfId="0" applyNumberFormat="1" applyFont="1" applyFill="1" applyBorder="1" applyAlignment="1">
      <alignment horizontal="center"/>
    </xf>
    <xf numFmtId="168" fontId="67" fillId="59" borderId="37" xfId="0" applyNumberFormat="1" applyFont="1" applyFill="1" applyBorder="1"/>
    <xf numFmtId="168" fontId="67" fillId="59" borderId="38" xfId="0" applyNumberFormat="1" applyFont="1" applyFill="1" applyBorder="1"/>
    <xf numFmtId="0" fontId="69" fillId="59" borderId="0" xfId="7" applyFont="1" applyFill="1" applyBorder="1" applyAlignment="1">
      <alignment horizontal="left" indent="1"/>
    </xf>
    <xf numFmtId="171" fontId="67" fillId="59" borderId="0" xfId="3" applyNumberFormat="1" applyFont="1" applyFill="1" applyBorder="1" applyAlignment="1">
      <alignment horizontal="center"/>
    </xf>
    <xf numFmtId="171" fontId="67" fillId="59" borderId="0" xfId="3" applyNumberFormat="1" applyFont="1" applyFill="1" applyBorder="1"/>
    <xf numFmtId="0" fontId="10" fillId="59" borderId="0" xfId="0" applyFont="1" applyFill="1" applyBorder="1" applyAlignment="1">
      <alignment vertical="center"/>
    </xf>
    <xf numFmtId="0" fontId="71" fillId="59" borderId="0" xfId="0" applyFont="1" applyFill="1" applyBorder="1" applyAlignment="1">
      <alignment horizontal="left"/>
    </xf>
    <xf numFmtId="3" fontId="69" fillId="59" borderId="62" xfId="0" applyNumberFormat="1" applyFont="1" applyFill="1" applyBorder="1" applyAlignment="1">
      <alignment horizontal="right"/>
    </xf>
    <xf numFmtId="3" fontId="69" fillId="59" borderId="2" xfId="0" applyNumberFormat="1" applyFont="1" applyFill="1" applyBorder="1" applyAlignment="1">
      <alignment horizontal="right"/>
    </xf>
    <xf numFmtId="3" fontId="69" fillId="59" borderId="68" xfId="0" applyNumberFormat="1" applyFont="1" applyFill="1" applyBorder="1" applyAlignment="1">
      <alignment horizontal="right"/>
    </xf>
    <xf numFmtId="10" fontId="67" fillId="59" borderId="0" xfId="11" applyNumberFormat="1" applyFont="1" applyFill="1"/>
    <xf numFmtId="10" fontId="67" fillId="59" borderId="0" xfId="11" applyNumberFormat="1" applyFont="1" applyFill="1" applyBorder="1"/>
    <xf numFmtId="0" fontId="10" fillId="59" borderId="0" xfId="0" applyFont="1" applyFill="1" applyBorder="1" applyAlignment="1">
      <alignment horizontal="center" vertical="center"/>
    </xf>
    <xf numFmtId="0" fontId="71" fillId="59" borderId="37" xfId="0" applyFont="1" applyFill="1" applyBorder="1" applyAlignment="1">
      <alignment horizontal="center"/>
    </xf>
    <xf numFmtId="0" fontId="69" fillId="59" borderId="41" xfId="0" applyFont="1" applyFill="1" applyBorder="1" applyAlignment="1">
      <alignment horizontal="center"/>
    </xf>
    <xf numFmtId="2" fontId="67" fillId="59" borderId="0" xfId="0" applyNumberFormat="1" applyFont="1" applyFill="1" applyBorder="1" applyAlignment="1">
      <alignment horizontal="right"/>
    </xf>
    <xf numFmtId="0" fontId="10" fillId="59" borderId="0" xfId="0" applyFont="1" applyFill="1" applyAlignment="1"/>
    <xf numFmtId="0" fontId="69" fillId="59" borderId="39" xfId="8" applyFont="1" applyFill="1" applyBorder="1"/>
    <xf numFmtId="0" fontId="67" fillId="59" borderId="0" xfId="8" applyFont="1" applyFill="1" applyBorder="1"/>
    <xf numFmtId="0" fontId="69" fillId="59" borderId="0" xfId="8" applyFont="1" applyFill="1" applyBorder="1"/>
    <xf numFmtId="0" fontId="69" fillId="59" borderId="0" xfId="8" applyFont="1" applyFill="1" applyBorder="1" applyAlignment="1">
      <alignment horizontal="right"/>
    </xf>
    <xf numFmtId="0" fontId="69" fillId="59" borderId="0" xfId="8" applyFont="1" applyFill="1"/>
    <xf numFmtId="0" fontId="67" fillId="59" borderId="0" xfId="8" applyFont="1" applyFill="1"/>
    <xf numFmtId="0" fontId="67" fillId="59" borderId="39" xfId="6" applyFont="1" applyFill="1" applyBorder="1"/>
    <xf numFmtId="166" fontId="67" fillId="59" borderId="41" xfId="3" applyNumberFormat="1" applyFont="1" applyFill="1" applyBorder="1" applyAlignment="1">
      <alignment horizontal="center"/>
    </xf>
    <xf numFmtId="166" fontId="67" fillId="59" borderId="41" xfId="3" applyNumberFormat="1" applyFont="1" applyFill="1" applyBorder="1"/>
    <xf numFmtId="166" fontId="67" fillId="59" borderId="42" xfId="3" applyNumberFormat="1" applyFont="1" applyFill="1" applyBorder="1" applyAlignment="1">
      <alignment horizontal="center"/>
    </xf>
    <xf numFmtId="0" fontId="67" fillId="59" borderId="40" xfId="6" applyFont="1" applyFill="1" applyBorder="1"/>
    <xf numFmtId="166" fontId="67" fillId="59" borderId="0" xfId="3" applyNumberFormat="1" applyFont="1" applyFill="1" applyBorder="1" applyAlignment="1">
      <alignment horizontal="center"/>
    </xf>
    <xf numFmtId="166" fontId="67" fillId="59" borderId="0" xfId="3" applyNumberFormat="1" applyFont="1" applyFill="1" applyBorder="1" applyAlignment="1"/>
    <xf numFmtId="166" fontId="67" fillId="59" borderId="0" xfId="266" applyNumberFormat="1" applyFont="1" applyFill="1" applyBorder="1" applyAlignment="1">
      <alignment vertical="center"/>
    </xf>
    <xf numFmtId="166" fontId="67" fillId="59" borderId="43" xfId="3" applyNumberFormat="1" applyFont="1" applyFill="1" applyBorder="1" applyAlignment="1"/>
    <xf numFmtId="0" fontId="67" fillId="59" borderId="40" xfId="6" applyFont="1" applyFill="1" applyBorder="1" applyAlignment="1">
      <alignment horizontal="left" indent="1"/>
    </xf>
    <xf numFmtId="0" fontId="9" fillId="59" borderId="0" xfId="0" applyFont="1" applyFill="1"/>
    <xf numFmtId="0" fontId="69" fillId="59" borderId="40" xfId="6" applyFont="1" applyFill="1" applyBorder="1"/>
    <xf numFmtId="166" fontId="69" fillId="59" borderId="0" xfId="3" applyNumberFormat="1" applyFont="1" applyFill="1" applyBorder="1" applyAlignment="1">
      <alignment horizontal="center"/>
    </xf>
    <xf numFmtId="0" fontId="69" fillId="59" borderId="0" xfId="0" applyFont="1" applyFill="1" applyBorder="1"/>
    <xf numFmtId="0" fontId="69" fillId="59" borderId="0" xfId="0" applyFont="1" applyFill="1" applyBorder="1" applyAlignment="1"/>
    <xf numFmtId="0" fontId="69" fillId="59" borderId="43" xfId="0" applyFont="1" applyFill="1" applyBorder="1" applyAlignment="1"/>
    <xf numFmtId="0" fontId="69" fillId="59" borderId="36" xfId="6" applyFont="1" applyFill="1" applyBorder="1"/>
    <xf numFmtId="166" fontId="69" fillId="59" borderId="37" xfId="8" applyNumberFormat="1" applyFont="1" applyFill="1" applyBorder="1"/>
    <xf numFmtId="166" fontId="69" fillId="59" borderId="38" xfId="8" applyNumberFormat="1" applyFont="1" applyFill="1" applyBorder="1"/>
    <xf numFmtId="0" fontId="69" fillId="59" borderId="56" xfId="0" applyFont="1" applyFill="1" applyBorder="1" applyAlignment="1">
      <alignment horizontal="center"/>
    </xf>
    <xf numFmtId="0" fontId="69" fillId="59" borderId="68" xfId="0" applyFont="1" applyFill="1" applyBorder="1" applyAlignment="1">
      <alignment horizontal="right"/>
    </xf>
    <xf numFmtId="0" fontId="69" fillId="59" borderId="85" xfId="0" applyFont="1" applyFill="1" applyBorder="1" applyAlignment="1">
      <alignment horizontal="right"/>
    </xf>
    <xf numFmtId="0" fontId="69" fillId="59" borderId="39" xfId="0" applyFont="1" applyFill="1" applyBorder="1"/>
    <xf numFmtId="0" fontId="69" fillId="59" borderId="40" xfId="8" applyFont="1" applyFill="1" applyBorder="1"/>
    <xf numFmtId="166" fontId="67" fillId="59" borderId="0" xfId="3" applyNumberFormat="1" applyFont="1" applyFill="1"/>
    <xf numFmtId="166" fontId="67" fillId="59" borderId="0" xfId="3" applyNumberFormat="1" applyFont="1" applyFill="1" applyBorder="1"/>
    <xf numFmtId="3" fontId="67" fillId="59" borderId="41" xfId="11" applyNumberFormat="1" applyFont="1" applyFill="1" applyBorder="1" applyAlignment="1">
      <alignment horizontal="right"/>
    </xf>
    <xf numFmtId="3" fontId="67" fillId="59" borderId="39" xfId="0" applyNumberFormat="1" applyFont="1" applyFill="1" applyBorder="1"/>
    <xf numFmtId="3" fontId="67" fillId="59" borderId="0" xfId="11" applyNumberFormat="1" applyFont="1" applyFill="1" applyBorder="1" applyAlignment="1">
      <alignment horizontal="right"/>
    </xf>
    <xf numFmtId="0" fontId="67" fillId="59" borderId="44" xfId="6" applyFont="1" applyFill="1" applyBorder="1"/>
    <xf numFmtId="3" fontId="67" fillId="59" borderId="45" xfId="11" applyNumberFormat="1" applyFont="1" applyFill="1" applyBorder="1" applyAlignment="1">
      <alignment horizontal="right"/>
    </xf>
    <xf numFmtId="0" fontId="67" fillId="59" borderId="0" xfId="6" applyFont="1" applyFill="1" applyBorder="1"/>
    <xf numFmtId="0" fontId="69" fillId="59" borderId="39" xfId="8" applyFont="1" applyFill="1" applyBorder="1" applyAlignment="1">
      <alignment horizontal="left" vertical="center"/>
    </xf>
    <xf numFmtId="166" fontId="69" fillId="59" borderId="0" xfId="3" applyNumberFormat="1" applyFont="1" applyFill="1"/>
    <xf numFmtId="0" fontId="69" fillId="59" borderId="40" xfId="9" applyFont="1" applyFill="1" applyBorder="1"/>
    <xf numFmtId="0" fontId="67" fillId="59" borderId="41" xfId="0" applyFont="1" applyFill="1" applyBorder="1"/>
    <xf numFmtId="0" fontId="10" fillId="59" borderId="41" xfId="0" applyFont="1" applyFill="1" applyBorder="1"/>
    <xf numFmtId="166" fontId="67" fillId="59" borderId="0" xfId="3" applyNumberFormat="1" applyFont="1" applyFill="1" applyBorder="1" applyAlignment="1">
      <alignment horizontal="right"/>
    </xf>
    <xf numFmtId="166" fontId="67" fillId="59" borderId="0" xfId="6" applyNumberFormat="1" applyFont="1" applyFill="1" applyBorder="1" applyAlignment="1">
      <alignment horizontal="right"/>
    </xf>
    <xf numFmtId="166" fontId="67" fillId="59" borderId="0" xfId="0" applyNumberFormat="1" applyFont="1" applyFill="1" applyBorder="1" applyAlignment="1">
      <alignment horizontal="right"/>
    </xf>
    <xf numFmtId="166" fontId="67" fillId="59" borderId="40" xfId="0" applyNumberFormat="1" applyFont="1" applyFill="1" applyBorder="1"/>
    <xf numFmtId="166" fontId="67" fillId="59" borderId="45" xfId="0" applyNumberFormat="1" applyFont="1" applyFill="1" applyBorder="1" applyAlignment="1">
      <alignment horizontal="right"/>
    </xf>
    <xf numFmtId="166" fontId="69" fillId="59" borderId="37" xfId="6" applyNumberFormat="1" applyFont="1" applyFill="1" applyBorder="1" applyAlignment="1">
      <alignment horizontal="right"/>
    </xf>
    <xf numFmtId="171" fontId="69" fillId="59" borderId="0" xfId="3" applyNumberFormat="1" applyFont="1" applyFill="1" applyBorder="1" applyAlignment="1">
      <alignment horizontal="right" vertical="center"/>
    </xf>
    <xf numFmtId="168" fontId="67" fillId="59" borderId="0" xfId="0" applyNumberFormat="1" applyFont="1" applyFill="1"/>
    <xf numFmtId="166" fontId="67" fillId="59" borderId="0" xfId="0" applyNumberFormat="1" applyFont="1" applyFill="1"/>
    <xf numFmtId="166" fontId="67" fillId="59" borderId="0" xfId="0" applyNumberFormat="1" applyFont="1" applyFill="1" applyBorder="1"/>
    <xf numFmtId="0" fontId="67" fillId="59" borderId="0" xfId="0" applyNumberFormat="1" applyFont="1" applyFill="1" applyBorder="1"/>
    <xf numFmtId="0" fontId="69" fillId="59" borderId="50" xfId="8" applyFont="1" applyFill="1" applyBorder="1" applyAlignment="1">
      <alignment horizontal="left" vertical="center"/>
    </xf>
    <xf numFmtId="0" fontId="69" fillId="59" borderId="38" xfId="0" applyFont="1" applyFill="1" applyBorder="1" applyAlignment="1">
      <alignment vertical="center" wrapText="1"/>
    </xf>
    <xf numFmtId="0" fontId="67" fillId="59" borderId="48" xfId="6" applyFont="1" applyFill="1" applyBorder="1"/>
    <xf numFmtId="170" fontId="67" fillId="59" borderId="39" xfId="11" applyNumberFormat="1" applyFont="1" applyFill="1" applyBorder="1" applyAlignment="1">
      <alignment horizontal="center"/>
    </xf>
    <xf numFmtId="9" fontId="67" fillId="59" borderId="0" xfId="0" applyNumberFormat="1" applyFont="1" applyFill="1" applyBorder="1"/>
    <xf numFmtId="166" fontId="67" fillId="59" borderId="0" xfId="11" applyNumberFormat="1" applyFont="1" applyFill="1" applyBorder="1"/>
    <xf numFmtId="3" fontId="67" fillId="59" borderId="0" xfId="11" applyNumberFormat="1" applyFont="1" applyFill="1" applyBorder="1" applyAlignment="1">
      <alignment horizontal="center" vertical="center"/>
    </xf>
    <xf numFmtId="170" fontId="67" fillId="59" borderId="0" xfId="11" applyNumberFormat="1" applyFont="1" applyFill="1" applyBorder="1" applyAlignment="1">
      <alignment horizontal="center" vertical="center"/>
    </xf>
    <xf numFmtId="0" fontId="67" fillId="59" borderId="48" xfId="6" applyFont="1" applyFill="1" applyBorder="1" applyAlignment="1">
      <alignment horizontal="left" indent="1"/>
    </xf>
    <xf numFmtId="166" fontId="69" fillId="59" borderId="0" xfId="0" applyNumberFormat="1" applyFont="1" applyFill="1" applyBorder="1" applyAlignment="1">
      <alignment horizontal="right"/>
    </xf>
    <xf numFmtId="166" fontId="69" fillId="59" borderId="0" xfId="6" applyNumberFormat="1" applyFont="1" applyFill="1" applyBorder="1"/>
    <xf numFmtId="0" fontId="67" fillId="59" borderId="49" xfId="6" applyFont="1" applyFill="1" applyBorder="1"/>
    <xf numFmtId="3" fontId="67" fillId="59" borderId="0" xfId="0" applyNumberFormat="1" applyFont="1" applyFill="1" applyAlignment="1">
      <alignment horizontal="center" vertical="center"/>
    </xf>
    <xf numFmtId="170" fontId="67" fillId="59" borderId="0" xfId="0" applyNumberFormat="1" applyFont="1" applyFill="1" applyAlignment="1">
      <alignment horizontal="center" vertical="center"/>
    </xf>
    <xf numFmtId="0" fontId="69" fillId="59" borderId="56" xfId="0" applyFont="1" applyFill="1" applyBorder="1" applyAlignment="1">
      <alignment horizontal="right"/>
    </xf>
    <xf numFmtId="0" fontId="69" fillId="59" borderId="39" xfId="0" applyFont="1" applyFill="1" applyBorder="1" applyAlignment="1">
      <alignment vertical="center"/>
    </xf>
    <xf numFmtId="0" fontId="67" fillId="59" borderId="0" xfId="0" applyFont="1" applyFill="1" applyBorder="1" applyAlignment="1">
      <alignment vertical="center"/>
    </xf>
    <xf numFmtId="0" fontId="69" fillId="59" borderId="44" xfId="8" applyFont="1" applyFill="1" applyBorder="1" applyAlignment="1">
      <alignment horizontal="center" vertical="center"/>
    </xf>
    <xf numFmtId="3" fontId="67" fillId="59" borderId="41" xfId="0" applyNumberFormat="1" applyFont="1" applyFill="1" applyBorder="1"/>
    <xf numFmtId="3" fontId="67" fillId="59" borderId="61" xfId="0" applyNumberFormat="1" applyFont="1" applyFill="1" applyBorder="1"/>
    <xf numFmtId="3" fontId="67" fillId="59" borderId="62" xfId="0" applyNumberFormat="1" applyFont="1" applyFill="1" applyBorder="1"/>
    <xf numFmtId="3" fontId="67" fillId="59" borderId="64" xfId="0" applyNumberFormat="1" applyFont="1" applyFill="1" applyBorder="1"/>
    <xf numFmtId="3" fontId="10" fillId="59" borderId="0" xfId="0" applyNumberFormat="1" applyFont="1" applyFill="1" applyBorder="1"/>
    <xf numFmtId="3" fontId="67" fillId="59" borderId="45" xfId="0" applyNumberFormat="1" applyFont="1" applyFill="1" applyBorder="1"/>
    <xf numFmtId="3" fontId="67" fillId="59" borderId="66" xfId="0" applyNumberFormat="1" applyFont="1" applyFill="1" applyBorder="1"/>
    <xf numFmtId="3" fontId="67" fillId="59" borderId="67" xfId="0" applyNumberFormat="1" applyFont="1" applyFill="1" applyBorder="1"/>
    <xf numFmtId="0" fontId="69" fillId="59" borderId="44" xfId="6" applyFont="1" applyFill="1" applyBorder="1"/>
    <xf numFmtId="0" fontId="69" fillId="59" borderId="0" xfId="6" applyFont="1" applyFill="1" applyBorder="1"/>
    <xf numFmtId="3" fontId="10" fillId="59" borderId="0" xfId="0" applyNumberFormat="1" applyFont="1" applyFill="1"/>
    <xf numFmtId="0" fontId="69" fillId="59" borderId="39" xfId="6" applyFont="1" applyFill="1" applyBorder="1"/>
    <xf numFmtId="171" fontId="67" fillId="59" borderId="41" xfId="3" applyNumberFormat="1" applyFont="1" applyFill="1" applyBorder="1"/>
    <xf numFmtId="171" fontId="67" fillId="59" borderId="42" xfId="3" applyNumberFormat="1" applyFont="1" applyFill="1" applyBorder="1"/>
    <xf numFmtId="171" fontId="67" fillId="59" borderId="45" xfId="3" applyNumberFormat="1" applyFont="1" applyFill="1" applyBorder="1"/>
    <xf numFmtId="171" fontId="67" fillId="59" borderId="46" xfId="3" applyNumberFormat="1" applyFont="1" applyFill="1" applyBorder="1"/>
    <xf numFmtId="168" fontId="67" fillId="59" borderId="0" xfId="0" applyNumberFormat="1" applyFont="1" applyFill="1" applyBorder="1"/>
    <xf numFmtId="168" fontId="67" fillId="59" borderId="41" xfId="0" applyNumberFormat="1" applyFont="1" applyFill="1" applyBorder="1"/>
    <xf numFmtId="168" fontId="67" fillId="59" borderId="41" xfId="0" applyNumberFormat="1" applyFont="1" applyFill="1" applyBorder="1" applyAlignment="1">
      <alignment horizontal="center"/>
    </xf>
    <xf numFmtId="168" fontId="67" fillId="59" borderId="0" xfId="0" applyNumberFormat="1" applyFont="1" applyFill="1" applyBorder="1" applyAlignment="1">
      <alignment horizontal="center"/>
    </xf>
    <xf numFmtId="169" fontId="67" fillId="59" borderId="0" xfId="11" applyNumberFormat="1" applyFont="1" applyFill="1" applyBorder="1" applyAlignment="1">
      <alignment horizontal="center"/>
    </xf>
    <xf numFmtId="0" fontId="67" fillId="59" borderId="45" xfId="0" applyFont="1" applyFill="1" applyBorder="1"/>
    <xf numFmtId="168" fontId="67" fillId="59" borderId="45" xfId="0" applyNumberFormat="1" applyFont="1" applyFill="1" applyBorder="1"/>
    <xf numFmtId="168" fontId="67" fillId="59" borderId="45" xfId="0" applyNumberFormat="1" applyFont="1" applyFill="1" applyBorder="1" applyAlignment="1">
      <alignment horizontal="center"/>
    </xf>
    <xf numFmtId="171" fontId="67" fillId="59" borderId="43" xfId="3" applyNumberFormat="1" applyFont="1" applyFill="1" applyBorder="1"/>
    <xf numFmtId="0" fontId="67" fillId="59" borderId="51" xfId="6" applyFont="1" applyFill="1" applyBorder="1"/>
    <xf numFmtId="37" fontId="67" fillId="59" borderId="54" xfId="0" applyNumberFormat="1" applyFont="1" applyFill="1" applyBorder="1"/>
    <xf numFmtId="37" fontId="67" fillId="59" borderId="41" xfId="0" applyNumberFormat="1" applyFont="1" applyFill="1" applyBorder="1"/>
    <xf numFmtId="3" fontId="67" fillId="59" borderId="42" xfId="0" applyNumberFormat="1" applyFont="1" applyFill="1" applyBorder="1"/>
    <xf numFmtId="0" fontId="67" fillId="59" borderId="52" xfId="6" applyFont="1" applyFill="1" applyBorder="1"/>
    <xf numFmtId="37" fontId="67" fillId="59" borderId="1" xfId="0" applyNumberFormat="1" applyFont="1" applyFill="1" applyBorder="1"/>
    <xf numFmtId="37" fontId="67" fillId="59" borderId="0" xfId="0" applyNumberFormat="1" applyFont="1" applyFill="1" applyBorder="1"/>
    <xf numFmtId="3" fontId="67" fillId="59" borderId="43" xfId="0" applyNumberFormat="1" applyFont="1" applyFill="1" applyBorder="1"/>
    <xf numFmtId="0" fontId="67" fillId="59" borderId="52" xfId="6" applyFont="1" applyFill="1" applyBorder="1" applyAlignment="1">
      <alignment horizontal="left" indent="1"/>
    </xf>
    <xf numFmtId="0" fontId="67" fillId="59" borderId="53" xfId="6" applyFont="1" applyFill="1" applyBorder="1"/>
    <xf numFmtId="37" fontId="67" fillId="59" borderId="55" xfId="0" applyNumberFormat="1" applyFont="1" applyFill="1" applyBorder="1"/>
    <xf numFmtId="37" fontId="67" fillId="59" borderId="45" xfId="0" applyNumberFormat="1" applyFont="1" applyFill="1" applyBorder="1"/>
    <xf numFmtId="3" fontId="67" fillId="59" borderId="46" xfId="0" applyNumberFormat="1" applyFont="1" applyFill="1" applyBorder="1"/>
    <xf numFmtId="3" fontId="69" fillId="59" borderId="37" xfId="0" applyNumberFormat="1" applyFont="1" applyFill="1" applyBorder="1"/>
    <xf numFmtId="3" fontId="69" fillId="59" borderId="50" xfId="0" applyNumberFormat="1" applyFont="1" applyFill="1" applyBorder="1"/>
    <xf numFmtId="3" fontId="69" fillId="59" borderId="38" xfId="0" applyNumberFormat="1" applyFont="1" applyFill="1" applyBorder="1"/>
    <xf numFmtId="0" fontId="69" fillId="59" borderId="50" xfId="0" applyFont="1" applyFill="1" applyBorder="1"/>
    <xf numFmtId="0" fontId="69" fillId="59" borderId="0" xfId="0" applyFont="1" applyFill="1" applyBorder="1" applyAlignment="1">
      <alignment vertical="center"/>
    </xf>
    <xf numFmtId="3" fontId="67" fillId="59" borderId="0" xfId="0" applyNumberFormat="1" applyFont="1" applyFill="1" applyBorder="1" applyAlignment="1">
      <alignment vertical="center"/>
    </xf>
    <xf numFmtId="0" fontId="69" fillId="59" borderId="40" xfId="8" applyFont="1" applyFill="1" applyBorder="1" applyAlignment="1">
      <alignment horizontal="center" vertical="center"/>
    </xf>
    <xf numFmtId="170" fontId="67" fillId="59" borderId="41" xfId="11" applyNumberFormat="1" applyFont="1" applyFill="1" applyBorder="1" applyAlignment="1">
      <alignment horizontal="center"/>
    </xf>
    <xf numFmtId="170" fontId="67" fillId="59" borderId="41" xfId="11" applyNumberFormat="1" applyFont="1" applyFill="1" applyBorder="1"/>
    <xf numFmtId="170" fontId="67" fillId="59" borderId="42" xfId="11" applyNumberFormat="1" applyFont="1" applyFill="1" applyBorder="1"/>
    <xf numFmtId="170" fontId="67" fillId="59" borderId="0" xfId="11" applyNumberFormat="1" applyFont="1" applyFill="1" applyBorder="1" applyAlignment="1">
      <alignment horizontal="center"/>
    </xf>
    <xf numFmtId="170" fontId="67" fillId="59" borderId="0" xfId="11" applyNumberFormat="1" applyFont="1" applyFill="1" applyBorder="1"/>
    <xf numFmtId="170" fontId="67" fillId="59" borderId="43" xfId="11" applyNumberFormat="1" applyFont="1" applyFill="1" applyBorder="1"/>
    <xf numFmtId="170" fontId="67" fillId="59" borderId="45" xfId="11" applyNumberFormat="1" applyFont="1" applyFill="1" applyBorder="1" applyAlignment="1">
      <alignment horizontal="center"/>
    </xf>
    <xf numFmtId="170" fontId="67" fillId="59" borderId="45" xfId="11" applyNumberFormat="1" applyFont="1" applyFill="1" applyBorder="1"/>
    <xf numFmtId="170" fontId="67" fillId="59" borderId="46" xfId="11" applyNumberFormat="1" applyFont="1" applyFill="1" applyBorder="1"/>
    <xf numFmtId="0" fontId="67" fillId="59" borderId="42" xfId="0" applyFont="1" applyFill="1" applyBorder="1"/>
    <xf numFmtId="0" fontId="69" fillId="59" borderId="37" xfId="0" applyFont="1" applyFill="1" applyBorder="1"/>
    <xf numFmtId="37" fontId="67" fillId="59" borderId="0" xfId="0" applyNumberFormat="1" applyFont="1" applyFill="1"/>
    <xf numFmtId="166" fontId="67" fillId="59" borderId="45" xfId="3" applyNumberFormat="1" applyFont="1" applyFill="1" applyBorder="1" applyAlignment="1">
      <alignment horizontal="center"/>
    </xf>
    <xf numFmtId="166" fontId="69" fillId="59" borderId="37" xfId="3" applyNumberFormat="1" applyFont="1" applyFill="1" applyBorder="1" applyAlignment="1">
      <alignment horizontal="center"/>
    </xf>
    <xf numFmtId="1" fontId="67" fillId="59" borderId="0" xfId="0" applyNumberFormat="1" applyFont="1" applyFill="1"/>
    <xf numFmtId="1" fontId="67" fillId="59" borderId="0" xfId="0" applyNumberFormat="1" applyFont="1" applyFill="1" applyBorder="1"/>
    <xf numFmtId="37" fontId="67" fillId="59" borderId="42" xfId="0" applyNumberFormat="1" applyFont="1" applyFill="1" applyBorder="1"/>
    <xf numFmtId="37" fontId="67" fillId="59" borderId="43" xfId="0" applyNumberFormat="1" applyFont="1" applyFill="1" applyBorder="1"/>
    <xf numFmtId="37" fontId="69" fillId="59" borderId="37" xfId="0" applyNumberFormat="1" applyFont="1" applyFill="1" applyBorder="1"/>
    <xf numFmtId="37" fontId="69" fillId="59" borderId="38" xfId="0" applyNumberFormat="1" applyFont="1" applyFill="1" applyBorder="1"/>
    <xf numFmtId="37" fontId="67" fillId="59" borderId="0" xfId="0" applyNumberFormat="1" applyFont="1" applyFill="1" applyBorder="1" applyAlignment="1">
      <alignment vertical="center"/>
    </xf>
    <xf numFmtId="10" fontId="67" fillId="59" borderId="0" xfId="0" applyNumberFormat="1" applyFont="1" applyFill="1" applyBorder="1"/>
    <xf numFmtId="166" fontId="67" fillId="59" borderId="41" xfId="0" applyNumberFormat="1" applyFont="1" applyFill="1" applyBorder="1"/>
    <xf numFmtId="166" fontId="67" fillId="59" borderId="42" xfId="0" applyNumberFormat="1" applyFont="1" applyFill="1" applyBorder="1"/>
    <xf numFmtId="41" fontId="67" fillId="59" borderId="0" xfId="0" applyNumberFormat="1" applyFont="1" applyFill="1" applyBorder="1"/>
    <xf numFmtId="41" fontId="67" fillId="59" borderId="43" xfId="0" applyNumberFormat="1" applyFont="1" applyFill="1" applyBorder="1"/>
    <xf numFmtId="10" fontId="67" fillId="59" borderId="45" xfId="11" applyNumberFormat="1" applyFont="1" applyFill="1" applyBorder="1"/>
    <xf numFmtId="10" fontId="67" fillId="59" borderId="46" xfId="11" applyNumberFormat="1" applyFont="1" applyFill="1" applyBorder="1"/>
    <xf numFmtId="166" fontId="67" fillId="59" borderId="43" xfId="3" applyNumberFormat="1" applyFont="1" applyFill="1" applyBorder="1" applyAlignment="1">
      <alignment horizontal="center"/>
    </xf>
    <xf numFmtId="0" fontId="67" fillId="59" borderId="37" xfId="0" applyFont="1" applyFill="1" applyBorder="1"/>
    <xf numFmtId="166" fontId="69" fillId="59" borderId="37" xfId="0" applyNumberFormat="1" applyFont="1" applyFill="1" applyBorder="1"/>
    <xf numFmtId="166" fontId="69" fillId="59" borderId="38" xfId="0" applyNumberFormat="1" applyFont="1" applyFill="1" applyBorder="1"/>
    <xf numFmtId="3" fontId="69" fillId="59" borderId="49" xfId="0" applyNumberFormat="1" applyFont="1" applyFill="1" applyBorder="1"/>
    <xf numFmtId="3" fontId="69" fillId="59" borderId="45" xfId="0" applyNumberFormat="1" applyFont="1" applyFill="1" applyBorder="1"/>
    <xf numFmtId="3" fontId="69" fillId="59" borderId="81" xfId="0" applyNumberFormat="1" applyFont="1" applyFill="1" applyBorder="1"/>
    <xf numFmtId="0" fontId="73" fillId="59" borderId="56" xfId="10" applyFont="1" applyFill="1" applyBorder="1" applyAlignment="1">
      <alignment horizontal="center" vertical="center"/>
    </xf>
    <xf numFmtId="0" fontId="73" fillId="59" borderId="68" xfId="10" applyFont="1" applyFill="1" applyBorder="1" applyAlignment="1">
      <alignment horizontal="center" vertical="center"/>
    </xf>
    <xf numFmtId="0" fontId="73" fillId="59" borderId="68" xfId="8" applyFont="1" applyFill="1" applyBorder="1" applyAlignment="1">
      <alignment horizontal="center" vertical="center"/>
    </xf>
    <xf numFmtId="0" fontId="69" fillId="59" borderId="68" xfId="0" applyFont="1" applyFill="1" applyBorder="1" applyAlignment="1">
      <alignment horizontal="center"/>
    </xf>
    <xf numFmtId="0" fontId="69" fillId="59" borderId="68" xfId="5" applyFont="1" applyFill="1" applyBorder="1" applyAlignment="1">
      <alignment horizontal="center" vertical="center" wrapText="1"/>
    </xf>
    <xf numFmtId="0" fontId="69" fillId="59" borderId="36" xfId="0" applyFont="1" applyFill="1" applyBorder="1"/>
    <xf numFmtId="0" fontId="67" fillId="59" borderId="40" xfId="7" applyFont="1" applyFill="1" applyBorder="1" applyAlignment="1">
      <alignment horizontal="left"/>
    </xf>
    <xf numFmtId="0" fontId="67" fillId="59" borderId="43" xfId="0" applyFont="1" applyFill="1" applyBorder="1"/>
    <xf numFmtId="0" fontId="75" fillId="59" borderId="39" xfId="8" applyFont="1" applyFill="1" applyBorder="1" applyAlignment="1"/>
    <xf numFmtId="0" fontId="75" fillId="59" borderId="40" xfId="7" applyFont="1" applyFill="1" applyBorder="1" applyAlignment="1">
      <alignment horizontal="left" indent="1"/>
    </xf>
    <xf numFmtId="0" fontId="75" fillId="59" borderId="40" xfId="7" applyFont="1" applyFill="1" applyBorder="1" applyAlignment="1">
      <alignment horizontal="left"/>
    </xf>
    <xf numFmtId="0" fontId="75" fillId="59" borderId="44" xfId="7" applyFont="1" applyFill="1" applyBorder="1" applyAlignment="1">
      <alignment horizontal="left"/>
    </xf>
    <xf numFmtId="0" fontId="67" fillId="59" borderId="46" xfId="0" applyFont="1" applyFill="1" applyBorder="1"/>
    <xf numFmtId="4" fontId="67" fillId="59" borderId="0" xfId="0" applyNumberFormat="1" applyFont="1" applyFill="1" applyBorder="1"/>
    <xf numFmtId="4" fontId="10" fillId="59" borderId="0" xfId="0" applyNumberFormat="1" applyFont="1" applyFill="1" applyBorder="1"/>
    <xf numFmtId="0" fontId="75" fillId="59" borderId="51" xfId="10" applyFont="1" applyFill="1" applyBorder="1"/>
    <xf numFmtId="0" fontId="75" fillId="59" borderId="52" xfId="7" applyFont="1" applyFill="1" applyBorder="1" applyAlignment="1">
      <alignment horizontal="left" indent="1"/>
    </xf>
    <xf numFmtId="0" fontId="75" fillId="59" borderId="52" xfId="7" applyFont="1" applyFill="1" applyBorder="1" applyAlignment="1">
      <alignment horizontal="left"/>
    </xf>
    <xf numFmtId="0" fontId="75" fillId="59" borderId="52" xfId="0" applyFont="1" applyFill="1" applyBorder="1" applyAlignment="1">
      <alignment horizontal="left" indent="1"/>
    </xf>
    <xf numFmtId="0" fontId="75" fillId="59" borderId="52" xfId="0" applyFont="1" applyFill="1" applyBorder="1"/>
    <xf numFmtId="0" fontId="75" fillId="59" borderId="52" xfId="0" applyFont="1" applyFill="1" applyBorder="1" applyAlignment="1">
      <alignment horizontal="left"/>
    </xf>
    <xf numFmtId="174" fontId="67" fillId="59" borderId="0" xfId="0" applyNumberFormat="1" applyFont="1" applyFill="1" applyBorder="1"/>
    <xf numFmtId="0" fontId="75" fillId="59" borderId="53" xfId="7" applyFont="1" applyFill="1" applyBorder="1" applyAlignment="1">
      <alignment horizontal="left"/>
    </xf>
    <xf numFmtId="0" fontId="67" fillId="59" borderId="39" xfId="10" applyFont="1" applyFill="1" applyBorder="1"/>
    <xf numFmtId="0" fontId="67" fillId="59" borderId="40" xfId="10" applyFont="1" applyFill="1" applyBorder="1" applyAlignment="1">
      <alignment horizontal="left" indent="1"/>
    </xf>
    <xf numFmtId="2" fontId="67" fillId="59" borderId="0" xfId="0" applyNumberFormat="1" applyFont="1" applyFill="1" applyBorder="1"/>
    <xf numFmtId="168" fontId="67" fillId="59" borderId="43" xfId="0" applyNumberFormat="1" applyFont="1" applyFill="1" applyBorder="1"/>
    <xf numFmtId="0" fontId="67" fillId="59" borderId="40" xfId="7" applyFont="1" applyFill="1" applyBorder="1" applyAlignment="1">
      <alignment horizontal="left" indent="1"/>
    </xf>
    <xf numFmtId="0" fontId="67" fillId="59" borderId="40" xfId="10" applyFont="1" applyFill="1" applyBorder="1"/>
    <xf numFmtId="0" fontId="69" fillId="59" borderId="0" xfId="0" applyFont="1" applyFill="1" applyBorder="1" applyAlignment="1">
      <alignment horizontal="left"/>
    </xf>
    <xf numFmtId="167" fontId="67" fillId="59" borderId="41" xfId="0" applyNumberFormat="1" applyFont="1" applyFill="1" applyBorder="1" applyAlignment="1">
      <alignment horizontal="center"/>
    </xf>
    <xf numFmtId="168" fontId="67" fillId="59" borderId="41" xfId="0" applyNumberFormat="1" applyFont="1" applyFill="1" applyBorder="1" applyAlignment="1">
      <alignment horizontal="right"/>
    </xf>
    <xf numFmtId="168" fontId="67" fillId="59" borderId="42" xfId="0" applyNumberFormat="1" applyFont="1" applyFill="1" applyBorder="1" applyAlignment="1">
      <alignment horizontal="right"/>
    </xf>
    <xf numFmtId="167" fontId="67" fillId="59" borderId="45" xfId="0" applyNumberFormat="1" applyFont="1" applyFill="1" applyBorder="1" applyAlignment="1">
      <alignment horizontal="center"/>
    </xf>
    <xf numFmtId="168" fontId="67" fillId="59" borderId="45" xfId="0" applyNumberFormat="1" applyFont="1" applyFill="1" applyBorder="1" applyAlignment="1">
      <alignment horizontal="right"/>
    </xf>
    <xf numFmtId="168" fontId="67" fillId="59" borderId="46" xfId="0" applyNumberFormat="1" applyFont="1" applyFill="1" applyBorder="1" applyAlignment="1">
      <alignment horizontal="right"/>
    </xf>
    <xf numFmtId="168" fontId="69" fillId="59" borderId="37" xfId="0" applyNumberFormat="1" applyFont="1" applyFill="1" applyBorder="1" applyAlignment="1">
      <alignment horizontal="center"/>
    </xf>
    <xf numFmtId="168" fontId="69" fillId="59" borderId="37" xfId="0" applyNumberFormat="1" applyFont="1" applyFill="1" applyBorder="1" applyAlignment="1">
      <alignment horizontal="right"/>
    </xf>
    <xf numFmtId="168" fontId="69" fillId="59" borderId="38" xfId="0" applyNumberFormat="1" applyFont="1" applyFill="1" applyBorder="1" applyAlignment="1">
      <alignment horizontal="right"/>
    </xf>
    <xf numFmtId="0" fontId="69" fillId="59" borderId="53" xfId="0" applyFont="1" applyFill="1" applyBorder="1"/>
    <xf numFmtId="10" fontId="69" fillId="59" borderId="45" xfId="11" applyNumberFormat="1" applyFont="1" applyFill="1" applyBorder="1" applyAlignment="1">
      <alignment horizontal="right"/>
    </xf>
    <xf numFmtId="10" fontId="69" fillId="59" borderId="46" xfId="11" applyNumberFormat="1" applyFont="1" applyFill="1" applyBorder="1" applyAlignment="1">
      <alignment horizontal="right"/>
    </xf>
    <xf numFmtId="168" fontId="67" fillId="59" borderId="41" xfId="0" applyNumberFormat="1" applyFont="1" applyFill="1" applyBorder="1" applyAlignment="1"/>
    <xf numFmtId="168" fontId="67" fillId="59" borderId="42" xfId="0" applyNumberFormat="1" applyFont="1" applyFill="1" applyBorder="1" applyAlignment="1"/>
    <xf numFmtId="168" fontId="67" fillId="59" borderId="45" xfId="0" applyNumberFormat="1" applyFont="1" applyFill="1" applyBorder="1" applyAlignment="1"/>
    <xf numFmtId="168" fontId="67" fillId="59" borderId="46" xfId="0" applyNumberFormat="1" applyFont="1" applyFill="1" applyBorder="1" applyAlignment="1"/>
    <xf numFmtId="168" fontId="69" fillId="59" borderId="37" xfId="0" applyNumberFormat="1" applyFont="1" applyFill="1" applyBorder="1" applyAlignment="1"/>
    <xf numFmtId="168" fontId="69" fillId="59" borderId="38" xfId="0" applyNumberFormat="1" applyFont="1" applyFill="1" applyBorder="1" applyAlignment="1"/>
    <xf numFmtId="0" fontId="67" fillId="59" borderId="45" xfId="0" applyFont="1" applyFill="1" applyBorder="1" applyAlignment="1"/>
    <xf numFmtId="10" fontId="69" fillId="59" borderId="45" xfId="11" applyNumberFormat="1" applyFont="1" applyFill="1" applyBorder="1" applyAlignment="1"/>
    <xf numFmtId="10" fontId="69" fillId="59" borderId="46" xfId="11" applyNumberFormat="1" applyFont="1" applyFill="1" applyBorder="1" applyAlignment="1"/>
    <xf numFmtId="0" fontId="69" fillId="59" borderId="50" xfId="0" applyFont="1" applyFill="1" applyBorder="1" applyAlignment="1">
      <alignment horizontal="left"/>
    </xf>
    <xf numFmtId="0" fontId="69" fillId="59" borderId="1" xfId="0" applyFont="1" applyFill="1" applyBorder="1" applyAlignment="1">
      <alignment horizontal="center"/>
    </xf>
    <xf numFmtId="0" fontId="67" fillId="59" borderId="39" xfId="7" applyFont="1" applyFill="1" applyBorder="1" applyAlignment="1">
      <alignment horizontal="left" indent="1"/>
    </xf>
    <xf numFmtId="2" fontId="67" fillId="59" borderId="41" xfId="0" applyNumberFormat="1" applyFont="1" applyFill="1" applyBorder="1" applyAlignment="1">
      <alignment horizontal="center"/>
    </xf>
    <xf numFmtId="2" fontId="67" fillId="59" borderId="42" xfId="0" applyNumberFormat="1" applyFont="1" applyFill="1" applyBorder="1" applyAlignment="1">
      <alignment horizontal="center"/>
    </xf>
    <xf numFmtId="2" fontId="67" fillId="59" borderId="0" xfId="0" applyNumberFormat="1" applyFont="1" applyFill="1" applyBorder="1" applyAlignment="1">
      <alignment horizontal="center"/>
    </xf>
    <xf numFmtId="2" fontId="67" fillId="59" borderId="43" xfId="0" applyNumberFormat="1" applyFont="1" applyFill="1" applyBorder="1" applyAlignment="1">
      <alignment horizontal="center"/>
    </xf>
    <xf numFmtId="2" fontId="67" fillId="59" borderId="45" xfId="0" applyNumberFormat="1" applyFont="1" applyFill="1" applyBorder="1" applyAlignment="1">
      <alignment horizontal="center"/>
    </xf>
    <xf numFmtId="2" fontId="67" fillId="59" borderId="46" xfId="0" applyNumberFormat="1" applyFont="1" applyFill="1" applyBorder="1" applyAlignment="1">
      <alignment horizontal="center"/>
    </xf>
    <xf numFmtId="0" fontId="69" fillId="59" borderId="37" xfId="0" applyFont="1" applyFill="1" applyBorder="1" applyAlignment="1">
      <alignment horizontal="left"/>
    </xf>
    <xf numFmtId="0" fontId="69" fillId="59" borderId="1" xfId="0" applyFont="1" applyFill="1" applyBorder="1" applyAlignment="1">
      <alignment horizontal="left"/>
    </xf>
    <xf numFmtId="2" fontId="67" fillId="59" borderId="45" xfId="0" applyNumberFormat="1" applyFont="1" applyFill="1" applyBorder="1"/>
    <xf numFmtId="2" fontId="67" fillId="59" borderId="46" xfId="0" applyNumberFormat="1" applyFont="1" applyFill="1" applyBorder="1"/>
    <xf numFmtId="37" fontId="69" fillId="59" borderId="37" xfId="0" applyNumberFormat="1" applyFont="1" applyFill="1" applyBorder="1" applyAlignment="1"/>
    <xf numFmtId="37" fontId="69" fillId="59" borderId="38" xfId="0" applyNumberFormat="1" applyFont="1" applyFill="1" applyBorder="1" applyAlignment="1"/>
    <xf numFmtId="0" fontId="69" fillId="59" borderId="39" xfId="8" applyFont="1" applyFill="1" applyBorder="1" applyAlignment="1">
      <alignment horizontal="center" vertical="center"/>
    </xf>
    <xf numFmtId="0" fontId="69" fillId="59" borderId="47" xfId="0" applyFont="1" applyFill="1" applyBorder="1" applyAlignment="1">
      <alignment horizontal="left"/>
    </xf>
    <xf numFmtId="0" fontId="69" fillId="59" borderId="55" xfId="0" applyFont="1" applyFill="1" applyBorder="1" applyAlignment="1">
      <alignment horizontal="center"/>
    </xf>
    <xf numFmtId="0" fontId="69" fillId="59" borderId="45" xfId="0" applyFont="1" applyFill="1" applyBorder="1" applyAlignment="1">
      <alignment horizontal="center"/>
    </xf>
    <xf numFmtId="167" fontId="67" fillId="59" borderId="42" xfId="0" applyNumberFormat="1" applyFont="1" applyFill="1" applyBorder="1" applyAlignment="1">
      <alignment horizontal="center"/>
    </xf>
    <xf numFmtId="167" fontId="67" fillId="59" borderId="0" xfId="0" applyNumberFormat="1" applyFont="1" applyFill="1" applyBorder="1" applyAlignment="1">
      <alignment horizontal="center"/>
    </xf>
    <xf numFmtId="167" fontId="67" fillId="59" borderId="43" xfId="0" applyNumberFormat="1" applyFont="1" applyFill="1" applyBorder="1" applyAlignment="1">
      <alignment horizontal="center"/>
    </xf>
    <xf numFmtId="168" fontId="69" fillId="59" borderId="41" xfId="0" applyNumberFormat="1" applyFont="1" applyFill="1" applyBorder="1" applyAlignment="1">
      <alignment horizontal="center"/>
    </xf>
    <xf numFmtId="167" fontId="69" fillId="59" borderId="41" xfId="0" applyNumberFormat="1" applyFont="1" applyFill="1" applyBorder="1" applyAlignment="1">
      <alignment horizontal="center"/>
    </xf>
    <xf numFmtId="167" fontId="69" fillId="59" borderId="42" xfId="0" applyNumberFormat="1" applyFont="1" applyFill="1" applyBorder="1" applyAlignment="1">
      <alignment horizontal="center"/>
    </xf>
    <xf numFmtId="10" fontId="69" fillId="59" borderId="45" xfId="11" applyNumberFormat="1" applyFont="1" applyFill="1" applyBorder="1" applyAlignment="1">
      <alignment horizontal="center"/>
    </xf>
    <xf numFmtId="10" fontId="69" fillId="59" borderId="46" xfId="11" applyNumberFormat="1" applyFont="1" applyFill="1" applyBorder="1" applyAlignment="1">
      <alignment horizontal="center"/>
    </xf>
    <xf numFmtId="169" fontId="69" fillId="59" borderId="45" xfId="11" applyNumberFormat="1" applyFont="1" applyFill="1" applyBorder="1" applyAlignment="1">
      <alignment horizontal="center"/>
    </xf>
    <xf numFmtId="169" fontId="69" fillId="59" borderId="46" xfId="11" applyNumberFormat="1" applyFont="1" applyFill="1" applyBorder="1" applyAlignment="1">
      <alignment horizontal="center"/>
    </xf>
    <xf numFmtId="169" fontId="67" fillId="59" borderId="0" xfId="0" applyNumberFormat="1" applyFont="1" applyFill="1"/>
    <xf numFmtId="168" fontId="67" fillId="59" borderId="0" xfId="0" applyNumberFormat="1" applyFont="1" applyFill="1" applyAlignment="1">
      <alignment horizontal="center"/>
    </xf>
    <xf numFmtId="0" fontId="67" fillId="59" borderId="44" xfId="10" applyFont="1" applyFill="1" applyBorder="1"/>
    <xf numFmtId="9" fontId="67" fillId="59" borderId="0" xfId="11" applyFont="1" applyFill="1" applyBorder="1"/>
    <xf numFmtId="9" fontId="67" fillId="59" borderId="0" xfId="0" applyNumberFormat="1" applyFont="1" applyFill="1"/>
    <xf numFmtId="0" fontId="69" fillId="59" borderId="39" xfId="8" applyFont="1" applyFill="1" applyBorder="1" applyAlignment="1">
      <alignment horizontal="left"/>
    </xf>
    <xf numFmtId="0" fontId="67" fillId="59" borderId="39" xfId="0" applyFont="1" applyFill="1" applyBorder="1" applyAlignment="1">
      <alignment horizontal="left"/>
    </xf>
    <xf numFmtId="0" fontId="67" fillId="59" borderId="40" xfId="6" applyFont="1" applyFill="1" applyBorder="1" applyAlignment="1"/>
    <xf numFmtId="166" fontId="10" fillId="59" borderId="0" xfId="3" applyNumberFormat="1" applyFont="1" applyFill="1"/>
    <xf numFmtId="3" fontId="67" fillId="59" borderId="41" xfId="0" applyNumberFormat="1" applyFont="1" applyFill="1" applyBorder="1" applyAlignment="1" applyProtection="1">
      <alignment horizontal="right" vertical="center"/>
      <protection locked="0"/>
    </xf>
    <xf numFmtId="3" fontId="67" fillId="59" borderId="42" xfId="0" applyNumberFormat="1" applyFont="1" applyFill="1" applyBorder="1" applyAlignment="1" applyProtection="1">
      <alignment horizontal="right" vertical="center"/>
      <protection locked="0"/>
    </xf>
    <xf numFmtId="3" fontId="67" fillId="59" borderId="0" xfId="0" applyNumberFormat="1" applyFont="1" applyFill="1" applyBorder="1" applyAlignment="1" applyProtection="1">
      <alignment horizontal="right" vertical="center"/>
      <protection locked="0"/>
    </xf>
    <xf numFmtId="3" fontId="67" fillId="59" borderId="43" xfId="0" applyNumberFormat="1" applyFont="1" applyFill="1" applyBorder="1" applyAlignment="1" applyProtection="1">
      <alignment horizontal="right" vertical="center"/>
      <protection locked="0"/>
    </xf>
    <xf numFmtId="169" fontId="67" fillId="59" borderId="41" xfId="0" applyNumberFormat="1" applyFont="1" applyFill="1" applyBorder="1" applyAlignment="1"/>
    <xf numFmtId="169" fontId="67" fillId="59" borderId="42" xfId="0" applyNumberFormat="1" applyFont="1" applyFill="1" applyBorder="1" applyAlignment="1"/>
    <xf numFmtId="169" fontId="67" fillId="59" borderId="0" xfId="0" applyNumberFormat="1" applyFont="1" applyFill="1" applyBorder="1" applyAlignment="1"/>
    <xf numFmtId="169" fontId="67" fillId="59" borderId="43" xfId="0" applyNumberFormat="1" applyFont="1" applyFill="1" applyBorder="1" applyAlignment="1"/>
    <xf numFmtId="169" fontId="67" fillId="59" borderId="45" xfId="0" applyNumberFormat="1" applyFont="1" applyFill="1" applyBorder="1" applyAlignment="1"/>
    <xf numFmtId="169" fontId="67" fillId="59" borderId="46" xfId="0" applyNumberFormat="1" applyFont="1" applyFill="1" applyBorder="1" applyAlignment="1"/>
    <xf numFmtId="167" fontId="67" fillId="59" borderId="41" xfId="0" applyNumberFormat="1" applyFont="1" applyFill="1" applyBorder="1" applyAlignment="1">
      <alignment horizontal="right"/>
    </xf>
    <xf numFmtId="167" fontId="67" fillId="59" borderId="45" xfId="0" applyNumberFormat="1" applyFont="1" applyFill="1" applyBorder="1" applyAlignment="1">
      <alignment horizontal="right"/>
    </xf>
    <xf numFmtId="167" fontId="69" fillId="59" borderId="37" xfId="0" applyNumberFormat="1" applyFont="1" applyFill="1" applyBorder="1" applyAlignment="1">
      <alignment horizontal="right"/>
    </xf>
    <xf numFmtId="0" fontId="67" fillId="59" borderId="37" xfId="0" applyFont="1" applyFill="1" applyBorder="1" applyAlignment="1">
      <alignment horizontal="right"/>
    </xf>
    <xf numFmtId="10" fontId="69" fillId="59" borderId="37" xfId="11" applyNumberFormat="1" applyFont="1" applyFill="1" applyBorder="1" applyAlignment="1">
      <alignment horizontal="right"/>
    </xf>
    <xf numFmtId="10" fontId="69" fillId="59" borderId="38" xfId="11" applyNumberFormat="1" applyFont="1" applyFill="1" applyBorder="1" applyAlignment="1">
      <alignment horizontal="right"/>
    </xf>
    <xf numFmtId="0" fontId="67" fillId="59" borderId="0" xfId="0" applyFont="1" applyFill="1" applyAlignment="1">
      <alignment horizontal="right"/>
    </xf>
    <xf numFmtId="167" fontId="10" fillId="59" borderId="0" xfId="0" applyNumberFormat="1" applyFont="1" applyFill="1"/>
    <xf numFmtId="167" fontId="67" fillId="59" borderId="42" xfId="0" applyNumberFormat="1" applyFont="1" applyFill="1" applyBorder="1" applyAlignment="1">
      <alignment horizontal="right"/>
    </xf>
    <xf numFmtId="167" fontId="67" fillId="59" borderId="46" xfId="0" applyNumberFormat="1" applyFont="1" applyFill="1" applyBorder="1" applyAlignment="1">
      <alignment horizontal="right"/>
    </xf>
    <xf numFmtId="167" fontId="69" fillId="59" borderId="38" xfId="0" applyNumberFormat="1" applyFont="1" applyFill="1" applyBorder="1" applyAlignment="1">
      <alignment horizontal="right"/>
    </xf>
    <xf numFmtId="0" fontId="77" fillId="59" borderId="0" xfId="0" applyFont="1" applyFill="1"/>
    <xf numFmtId="0" fontId="78" fillId="59" borderId="47" xfId="0" applyFont="1" applyFill="1" applyBorder="1" applyAlignment="1">
      <alignment horizontal="right"/>
    </xf>
    <xf numFmtId="0" fontId="78" fillId="59" borderId="41" xfId="0" applyFont="1" applyFill="1" applyBorder="1" applyAlignment="1">
      <alignment horizontal="right"/>
    </xf>
    <xf numFmtId="0" fontId="78" fillId="59" borderId="56" xfId="0" applyFont="1" applyFill="1" applyBorder="1"/>
    <xf numFmtId="0" fontId="78" fillId="59" borderId="69" xfId="0" applyFont="1" applyFill="1" applyBorder="1"/>
    <xf numFmtId="0" fontId="78" fillId="59" borderId="57" xfId="0" applyFont="1" applyFill="1" applyBorder="1" applyAlignment="1">
      <alignment vertical="center" wrapText="1"/>
    </xf>
    <xf numFmtId="0" fontId="77" fillId="59" borderId="60" xfId="0" applyFont="1" applyFill="1" applyBorder="1" applyAlignment="1">
      <alignment horizontal="right"/>
    </xf>
    <xf numFmtId="0" fontId="77" fillId="59" borderId="61" xfId="0" applyFont="1" applyFill="1" applyBorder="1" applyAlignment="1">
      <alignment horizontal="right"/>
    </xf>
    <xf numFmtId="0" fontId="77" fillId="59" borderId="60" xfId="0" applyFont="1" applyFill="1" applyBorder="1"/>
    <xf numFmtId="0" fontId="77" fillId="59" borderId="62" xfId="0" applyFont="1" applyFill="1" applyBorder="1"/>
    <xf numFmtId="0" fontId="78" fillId="59" borderId="58" xfId="0" applyFont="1" applyFill="1" applyBorder="1" applyAlignment="1">
      <alignment vertical="center" wrapText="1"/>
    </xf>
    <xf numFmtId="4" fontId="77" fillId="59" borderId="63" xfId="269" applyNumberFormat="1" applyFont="1" applyFill="1" applyBorder="1" applyAlignment="1">
      <alignment horizontal="right"/>
    </xf>
    <xf numFmtId="4" fontId="77" fillId="59" borderId="0" xfId="269" applyNumberFormat="1" applyFont="1" applyFill="1" applyBorder="1" applyAlignment="1">
      <alignment horizontal="right"/>
    </xf>
    <xf numFmtId="0" fontId="77" fillId="59" borderId="0" xfId="0" applyFont="1" applyFill="1" applyBorder="1" applyAlignment="1">
      <alignment horizontal="right"/>
    </xf>
    <xf numFmtId="0" fontId="77" fillId="59" borderId="63" xfId="0" applyFont="1" applyFill="1" applyBorder="1"/>
    <xf numFmtId="0" fontId="77" fillId="59" borderId="64" xfId="0" applyFont="1" applyFill="1" applyBorder="1"/>
    <xf numFmtId="0" fontId="77" fillId="59" borderId="58" xfId="0" applyFont="1" applyFill="1" applyBorder="1" applyAlignment="1">
      <alignment wrapText="1"/>
    </xf>
    <xf numFmtId="0" fontId="77" fillId="59" borderId="58" xfId="0" applyFont="1" applyFill="1" applyBorder="1" applyAlignment="1"/>
    <xf numFmtId="0" fontId="77" fillId="59" borderId="59" xfId="0" applyFont="1" applyFill="1" applyBorder="1" applyAlignment="1"/>
    <xf numFmtId="0" fontId="77" fillId="59" borderId="65" xfId="0" applyFont="1" applyFill="1" applyBorder="1" applyAlignment="1">
      <alignment horizontal="right"/>
    </xf>
    <xf numFmtId="10" fontId="77" fillId="59" borderId="66" xfId="273" applyNumberFormat="1" applyFont="1" applyFill="1" applyBorder="1" applyAlignment="1">
      <alignment horizontal="right" vertical="center"/>
    </xf>
    <xf numFmtId="0" fontId="77" fillId="59" borderId="65" xfId="0" applyFont="1" applyFill="1" applyBorder="1"/>
    <xf numFmtId="0" fontId="77" fillId="59" borderId="67" xfId="0" applyFont="1" applyFill="1" applyBorder="1"/>
    <xf numFmtId="0" fontId="77" fillId="59" borderId="0" xfId="0" applyFont="1" applyFill="1" applyBorder="1" applyAlignment="1">
      <alignment horizontal="center" vertical="center" wrapText="1"/>
    </xf>
    <xf numFmtId="0" fontId="77" fillId="59" borderId="0" xfId="0" applyFont="1" applyFill="1" applyBorder="1" applyAlignment="1">
      <alignment horizontal="left"/>
    </xf>
    <xf numFmtId="10" fontId="77" fillId="59" borderId="0" xfId="273" applyNumberFormat="1" applyFont="1" applyFill="1" applyBorder="1" applyAlignment="1">
      <alignment horizontal="right" vertical="center"/>
    </xf>
    <xf numFmtId="0" fontId="77" fillId="59" borderId="0" xfId="0" applyFont="1" applyFill="1" applyBorder="1"/>
    <xf numFmtId="0" fontId="78" fillId="59" borderId="39" xfId="0" applyFont="1" applyFill="1" applyBorder="1" applyAlignment="1">
      <alignment vertical="center" wrapText="1"/>
    </xf>
    <xf numFmtId="0" fontId="77" fillId="59" borderId="39" xfId="0" applyFont="1" applyFill="1" applyBorder="1" applyAlignment="1">
      <alignment wrapText="1"/>
    </xf>
    <xf numFmtId="2" fontId="77" fillId="59" borderId="41" xfId="269" applyNumberFormat="1" applyFont="1" applyFill="1" applyBorder="1" applyAlignment="1">
      <alignment horizontal="right" vertical="center"/>
    </xf>
    <xf numFmtId="0" fontId="77" fillId="59" borderId="44" xfId="0" applyFont="1" applyFill="1" applyBorder="1" applyAlignment="1"/>
    <xf numFmtId="0" fontId="77" fillId="59" borderId="45" xfId="0" applyFont="1" applyFill="1" applyBorder="1" applyAlignment="1">
      <alignment horizontal="right"/>
    </xf>
    <xf numFmtId="10" fontId="77" fillId="59" borderId="45" xfId="273" applyNumberFormat="1" applyFont="1" applyFill="1" applyBorder="1" applyAlignment="1">
      <alignment horizontal="right" vertical="center"/>
    </xf>
    <xf numFmtId="0" fontId="77" fillId="59" borderId="0" xfId="0" applyFont="1" applyFill="1" applyBorder="1" applyAlignment="1"/>
    <xf numFmtId="0" fontId="78" fillId="59" borderId="39" xfId="0" applyFont="1" applyFill="1" applyBorder="1" applyAlignment="1">
      <alignment wrapText="1"/>
    </xf>
    <xf numFmtId="0" fontId="77" fillId="59" borderId="39" xfId="0" applyFont="1" applyFill="1" applyBorder="1"/>
    <xf numFmtId="0" fontId="77" fillId="59" borderId="41" xfId="0" applyFont="1" applyFill="1" applyBorder="1" applyAlignment="1">
      <alignment horizontal="right"/>
    </xf>
    <xf numFmtId="10" fontId="77" fillId="59" borderId="41" xfId="273" applyNumberFormat="1" applyFont="1" applyFill="1" applyBorder="1" applyAlignment="1">
      <alignment horizontal="right" vertical="center"/>
    </xf>
    <xf numFmtId="0" fontId="77" fillId="59" borderId="44" xfId="0" applyFont="1" applyFill="1" applyBorder="1"/>
    <xf numFmtId="0" fontId="78" fillId="59" borderId="36" xfId="0" applyFont="1" applyFill="1" applyBorder="1" applyAlignment="1">
      <alignment vertical="center" wrapText="1"/>
    </xf>
    <xf numFmtId="0" fontId="77" fillId="59" borderId="37" xfId="0" applyFont="1" applyFill="1" applyBorder="1" applyAlignment="1">
      <alignment horizontal="right"/>
    </xf>
    <xf numFmtId="10" fontId="77" fillId="59" borderId="37" xfId="0" applyNumberFormat="1" applyFont="1" applyFill="1" applyBorder="1" applyAlignment="1">
      <alignment horizontal="right"/>
    </xf>
    <xf numFmtId="10" fontId="77" fillId="59" borderId="38" xfId="0" applyNumberFormat="1" applyFont="1" applyFill="1" applyBorder="1" applyAlignment="1">
      <alignment horizontal="right"/>
    </xf>
    <xf numFmtId="0" fontId="77" fillId="59" borderId="0" xfId="0" applyFont="1" applyFill="1" applyAlignment="1">
      <alignment horizontal="right"/>
    </xf>
    <xf numFmtId="10" fontId="77" fillId="59" borderId="0" xfId="0" applyNumberFormat="1" applyFont="1" applyFill="1" applyAlignment="1">
      <alignment horizontal="right"/>
    </xf>
    <xf numFmtId="0" fontId="78" fillId="59" borderId="36" xfId="0" applyFont="1" applyFill="1" applyBorder="1" applyAlignment="1">
      <alignment wrapText="1"/>
    </xf>
    <xf numFmtId="10" fontId="77" fillId="59" borderId="39" xfId="273" applyNumberFormat="1" applyFont="1" applyFill="1" applyBorder="1" applyAlignment="1">
      <alignment horizontal="right" vertical="center"/>
    </xf>
    <xf numFmtId="10" fontId="77" fillId="59" borderId="44" xfId="273" applyNumberFormat="1" applyFont="1" applyFill="1" applyBorder="1" applyAlignment="1">
      <alignment horizontal="right" vertical="center"/>
    </xf>
    <xf numFmtId="10" fontId="77" fillId="59" borderId="0" xfId="0" applyNumberFormat="1" applyFont="1" applyFill="1"/>
    <xf numFmtId="10" fontId="77" fillId="59" borderId="0" xfId="11" applyNumberFormat="1" applyFont="1" applyFill="1"/>
    <xf numFmtId="0" fontId="78" fillId="59" borderId="50" xfId="0" applyFont="1" applyFill="1" applyBorder="1" applyAlignment="1">
      <alignment horizontal="center"/>
    </xf>
    <xf numFmtId="0" fontId="78" fillId="59" borderId="79" xfId="0" applyFont="1" applyFill="1" applyBorder="1" applyAlignment="1">
      <alignment horizontal="right"/>
    </xf>
    <xf numFmtId="0" fontId="78" fillId="59" borderId="80" xfId="0" applyFont="1" applyFill="1" applyBorder="1" applyAlignment="1">
      <alignment horizontal="right"/>
    </xf>
    <xf numFmtId="0" fontId="78" fillId="59" borderId="81" xfId="0" applyFont="1" applyFill="1" applyBorder="1" applyAlignment="1">
      <alignment horizontal="right"/>
    </xf>
    <xf numFmtId="10" fontId="77" fillId="59" borderId="0" xfId="11" applyNumberFormat="1" applyFont="1" applyFill="1" applyBorder="1" applyAlignment="1">
      <alignment horizontal="right"/>
    </xf>
    <xf numFmtId="10" fontId="77" fillId="59" borderId="0" xfId="0" applyNumberFormat="1" applyFont="1" applyFill="1" applyBorder="1" applyAlignment="1">
      <alignment horizontal="right"/>
    </xf>
    <xf numFmtId="10" fontId="77" fillId="59" borderId="64" xfId="0" applyNumberFormat="1" applyFont="1" applyFill="1" applyBorder="1" applyAlignment="1">
      <alignment horizontal="right"/>
    </xf>
    <xf numFmtId="10" fontId="77" fillId="59" borderId="64" xfId="11" applyNumberFormat="1" applyFont="1" applyFill="1" applyBorder="1" applyAlignment="1">
      <alignment horizontal="right"/>
    </xf>
    <xf numFmtId="10" fontId="77" fillId="59" borderId="64" xfId="11" applyNumberFormat="1" applyFont="1" applyFill="1" applyBorder="1"/>
    <xf numFmtId="0" fontId="78" fillId="59" borderId="50" xfId="0" applyFont="1" applyFill="1" applyBorder="1"/>
    <xf numFmtId="10" fontId="78" fillId="59" borderId="82" xfId="11" applyNumberFormat="1" applyFont="1" applyFill="1" applyBorder="1" applyAlignment="1">
      <alignment horizontal="right"/>
    </xf>
    <xf numFmtId="10" fontId="78" fillId="59" borderId="83" xfId="11" applyNumberFormat="1" applyFont="1" applyFill="1" applyBorder="1" applyAlignment="1">
      <alignment horizontal="right"/>
    </xf>
    <xf numFmtId="10" fontId="78" fillId="59" borderId="84" xfId="11" applyNumberFormat="1" applyFont="1" applyFill="1" applyBorder="1" applyAlignment="1">
      <alignment horizontal="right"/>
    </xf>
    <xf numFmtId="0" fontId="79" fillId="59" borderId="0" xfId="0" applyFont="1" applyFill="1" applyBorder="1"/>
    <xf numFmtId="173" fontId="77" fillId="59" borderId="0" xfId="0" applyNumberFormat="1" applyFont="1" applyFill="1"/>
    <xf numFmtId="0" fontId="78" fillId="59" borderId="36" xfId="0" applyFont="1" applyFill="1" applyBorder="1" applyAlignment="1">
      <alignment horizontal="left"/>
    </xf>
    <xf numFmtId="0" fontId="78" fillId="59" borderId="37" xfId="0" applyFont="1" applyFill="1" applyBorder="1" applyAlignment="1">
      <alignment horizontal="right"/>
    </xf>
    <xf numFmtId="0" fontId="78" fillId="59" borderId="38" xfId="0" applyFont="1" applyFill="1" applyBorder="1" applyAlignment="1">
      <alignment horizontal="right"/>
    </xf>
    <xf numFmtId="0" fontId="77" fillId="59" borderId="40" xfId="0" applyFont="1" applyFill="1" applyBorder="1" applyAlignment="1">
      <alignment vertical="center"/>
    </xf>
    <xf numFmtId="10" fontId="77" fillId="59" borderId="0" xfId="11" applyNumberFormat="1" applyFont="1" applyFill="1" applyBorder="1" applyAlignment="1">
      <alignment horizontal="right" vertical="center"/>
    </xf>
    <xf numFmtId="10" fontId="77" fillId="59" borderId="43" xfId="0" applyNumberFormat="1" applyFont="1" applyFill="1" applyBorder="1" applyAlignment="1">
      <alignment horizontal="right"/>
    </xf>
    <xf numFmtId="0" fontId="78" fillId="59" borderId="36" xfId="0" applyFont="1" applyFill="1" applyBorder="1" applyAlignment="1">
      <alignment vertical="center"/>
    </xf>
    <xf numFmtId="10" fontId="78" fillId="59" borderId="37" xfId="11" applyNumberFormat="1" applyFont="1" applyFill="1" applyBorder="1" applyAlignment="1">
      <alignment horizontal="right" vertical="center"/>
    </xf>
    <xf numFmtId="10" fontId="78" fillId="59" borderId="38" xfId="11" applyNumberFormat="1" applyFont="1" applyFill="1" applyBorder="1" applyAlignment="1">
      <alignment horizontal="right" vertical="center"/>
    </xf>
    <xf numFmtId="10" fontId="77" fillId="59" borderId="0" xfId="0" quotePrefix="1" applyNumberFormat="1" applyFont="1" applyFill="1"/>
    <xf numFmtId="10" fontId="77" fillId="59" borderId="0" xfId="0" applyNumberFormat="1" applyFont="1" applyFill="1" applyBorder="1"/>
    <xf numFmtId="0" fontId="78" fillId="59" borderId="0" xfId="0" applyFont="1" applyFill="1" applyBorder="1" applyAlignment="1">
      <alignment horizontal="center"/>
    </xf>
    <xf numFmtId="10" fontId="78" fillId="59" borderId="0" xfId="0" applyNumberFormat="1" applyFont="1" applyFill="1" applyBorder="1" applyAlignment="1">
      <alignment horizontal="center"/>
    </xf>
    <xf numFmtId="2" fontId="77" fillId="59" borderId="0" xfId="0" applyNumberFormat="1" applyFont="1" applyFill="1"/>
    <xf numFmtId="170" fontId="77" fillId="59" borderId="0" xfId="11" applyNumberFormat="1" applyFont="1" applyFill="1" applyBorder="1"/>
    <xf numFmtId="1" fontId="77" fillId="59" borderId="0" xfId="0" applyNumberFormat="1" applyFont="1" applyFill="1" applyBorder="1"/>
    <xf numFmtId="0" fontId="77" fillId="59" borderId="40" xfId="0" applyFont="1" applyFill="1" applyBorder="1"/>
    <xf numFmtId="10" fontId="77" fillId="59" borderId="0" xfId="11" applyNumberFormat="1" applyFont="1" applyFill="1" applyBorder="1"/>
    <xf numFmtId="171" fontId="67" fillId="59" borderId="0" xfId="3" applyNumberFormat="1" applyFont="1" applyFill="1" applyBorder="1" applyAlignment="1">
      <alignment horizontal="right" vertical="center"/>
    </xf>
    <xf numFmtId="169" fontId="67" fillId="59" borderId="0" xfId="0" applyNumberFormat="1" applyFont="1" applyFill="1" applyBorder="1" applyAlignment="1">
      <alignment horizontal="right"/>
    </xf>
    <xf numFmtId="168" fontId="67" fillId="59" borderId="0" xfId="0" applyNumberFormat="1" applyFont="1" applyFill="1" applyBorder="1" applyAlignment="1">
      <alignment horizontal="right"/>
    </xf>
    <xf numFmtId="0" fontId="10" fillId="59" borderId="43" xfId="0" applyFont="1" applyFill="1" applyBorder="1"/>
    <xf numFmtId="9" fontId="77" fillId="0" borderId="0" xfId="11" applyFont="1" applyFill="1"/>
    <xf numFmtId="170" fontId="69" fillId="59" borderId="0" xfId="11" applyNumberFormat="1" applyFont="1" applyFill="1" applyAlignment="1">
      <alignment horizontal="right"/>
    </xf>
    <xf numFmtId="9" fontId="69" fillId="59" borderId="0" xfId="11" applyFont="1" applyFill="1" applyBorder="1" applyAlignment="1">
      <alignment horizontal="right"/>
    </xf>
    <xf numFmtId="3" fontId="67" fillId="0" borderId="43" xfId="0" applyNumberFormat="1" applyFont="1" applyFill="1" applyBorder="1"/>
    <xf numFmtId="3" fontId="222" fillId="0" borderId="0" xfId="0" applyNumberFormat="1" applyFont="1"/>
    <xf numFmtId="166" fontId="67" fillId="59" borderId="0" xfId="193" applyNumberFormat="1" applyFont="1" applyFill="1" applyBorder="1" applyAlignment="1">
      <alignment horizontal="right"/>
    </xf>
    <xf numFmtId="170" fontId="69" fillId="59" borderId="64" xfId="11" applyNumberFormat="1" applyFont="1" applyFill="1" applyBorder="1" applyAlignment="1">
      <alignment horizontal="right"/>
    </xf>
    <xf numFmtId="1" fontId="69" fillId="59" borderId="38" xfId="3" applyNumberFormat="1" applyFont="1" applyFill="1" applyBorder="1" applyAlignment="1">
      <alignment horizontal="right"/>
    </xf>
    <xf numFmtId="0" fontId="67" fillId="0" borderId="40" xfId="0" applyFont="1" applyFill="1" applyBorder="1"/>
    <xf numFmtId="0" fontId="67" fillId="0" borderId="44" xfId="0" applyFont="1" applyFill="1" applyBorder="1" applyAlignment="1">
      <alignment horizontal="left"/>
    </xf>
    <xf numFmtId="0" fontId="69" fillId="0" borderId="40" xfId="0" applyFont="1" applyFill="1" applyBorder="1"/>
    <xf numFmtId="2" fontId="67" fillId="59" borderId="41" xfId="0" applyNumberFormat="1" applyFont="1" applyFill="1" applyBorder="1" applyAlignment="1">
      <alignment horizontal="right"/>
    </xf>
    <xf numFmtId="0" fontId="67" fillId="0" borderId="40" xfId="0" applyFont="1" applyFill="1" applyBorder="1" applyAlignment="1">
      <alignment horizontal="left" indent="1"/>
    </xf>
    <xf numFmtId="0" fontId="67" fillId="0" borderId="44" xfId="0" applyFont="1" applyFill="1" applyBorder="1" applyAlignment="1">
      <alignment horizontal="left" indent="1"/>
    </xf>
    <xf numFmtId="3" fontId="67" fillId="59" borderId="40" xfId="0" applyNumberFormat="1" applyFont="1" applyFill="1" applyBorder="1"/>
    <xf numFmtId="3" fontId="67" fillId="59" borderId="44" xfId="0" applyNumberFormat="1" applyFont="1" applyFill="1" applyBorder="1"/>
    <xf numFmtId="166" fontId="69" fillId="59" borderId="36" xfId="0" applyNumberFormat="1" applyFont="1" applyFill="1" applyBorder="1"/>
    <xf numFmtId="3" fontId="8" fillId="59" borderId="0" xfId="0" applyNumberFormat="1" applyFont="1" applyFill="1" applyBorder="1"/>
    <xf numFmtId="3" fontId="8" fillId="59" borderId="64" xfId="0" applyNumberFormat="1" applyFont="1" applyFill="1" applyBorder="1"/>
    <xf numFmtId="3" fontId="8" fillId="59" borderId="0" xfId="0" applyNumberFormat="1" applyFont="1" applyFill="1"/>
    <xf numFmtId="168" fontId="67" fillId="59" borderId="61" xfId="0" applyNumberFormat="1" applyFont="1" applyFill="1" applyBorder="1"/>
    <xf numFmtId="168" fontId="67" fillId="59" borderId="62" xfId="0" applyNumberFormat="1" applyFont="1" applyFill="1" applyBorder="1"/>
    <xf numFmtId="168" fontId="67" fillId="59" borderId="64" xfId="0" applyNumberFormat="1" applyFont="1" applyFill="1" applyBorder="1"/>
    <xf numFmtId="168" fontId="67" fillId="59" borderId="66" xfId="0" applyNumberFormat="1" applyFont="1" applyFill="1" applyBorder="1"/>
    <xf numFmtId="168" fontId="67" fillId="59" borderId="67" xfId="0" applyNumberFormat="1" applyFont="1" applyFill="1" applyBorder="1"/>
    <xf numFmtId="0" fontId="73" fillId="0" borderId="56" xfId="10" applyFont="1" applyFill="1" applyBorder="1" applyAlignment="1">
      <alignment horizontal="center" vertical="center"/>
    </xf>
    <xf numFmtId="0" fontId="73" fillId="0" borderId="68" xfId="10" applyFont="1" applyFill="1" applyBorder="1" applyAlignment="1">
      <alignment horizontal="center" vertical="center"/>
    </xf>
    <xf numFmtId="0" fontId="73" fillId="0" borderId="68" xfId="8" applyFont="1" applyFill="1" applyBorder="1" applyAlignment="1">
      <alignment horizontal="center" vertical="center"/>
    </xf>
    <xf numFmtId="0" fontId="69" fillId="0" borderId="68" xfId="0" applyFont="1" applyFill="1" applyBorder="1" applyAlignment="1">
      <alignment horizontal="center"/>
    </xf>
    <xf numFmtId="0" fontId="69" fillId="0" borderId="68" xfId="5" applyFont="1" applyFill="1" applyBorder="1" applyAlignment="1">
      <alignment horizontal="center" vertical="center" wrapText="1"/>
    </xf>
    <xf numFmtId="0" fontId="69" fillId="0" borderId="37" xfId="0" applyFont="1" applyFill="1" applyBorder="1" applyAlignment="1">
      <alignment horizontal="right"/>
    </xf>
    <xf numFmtId="0" fontId="69" fillId="0" borderId="38" xfId="0" applyFont="1" applyFill="1" applyBorder="1" applyAlignment="1">
      <alignment horizontal="right"/>
    </xf>
    <xf numFmtId="0" fontId="69" fillId="0" borderId="39" xfId="10" applyFont="1" applyFill="1" applyBorder="1" applyAlignment="1">
      <alignment horizontal="left" vertical="center"/>
    </xf>
    <xf numFmtId="0" fontId="69" fillId="0" borderId="0" xfId="0" applyFont="1" applyFill="1"/>
    <xf numFmtId="0" fontId="69" fillId="0" borderId="40" xfId="10" applyFont="1" applyFill="1" applyBorder="1" applyAlignment="1">
      <alignment horizontal="left" vertical="center"/>
    </xf>
    <xf numFmtId="0" fontId="67" fillId="0" borderId="51" xfId="0" applyFont="1" applyFill="1" applyBorder="1"/>
    <xf numFmtId="3" fontId="67" fillId="0" borderId="41" xfId="0" applyNumberFormat="1" applyFont="1" applyFill="1" applyBorder="1"/>
    <xf numFmtId="0" fontId="67" fillId="0" borderId="41" xfId="0" applyFont="1" applyFill="1" applyBorder="1"/>
    <xf numFmtId="0" fontId="67" fillId="0" borderId="61" xfId="0" applyFont="1" applyFill="1" applyBorder="1"/>
    <xf numFmtId="0" fontId="10" fillId="0" borderId="61" xfId="0" applyFont="1" applyFill="1" applyBorder="1"/>
    <xf numFmtId="0" fontId="8" fillId="0" borderId="61" xfId="0" applyFont="1" applyFill="1" applyBorder="1"/>
    <xf numFmtId="0" fontId="8" fillId="0" borderId="62" xfId="0" applyFont="1" applyFill="1" applyBorder="1"/>
    <xf numFmtId="0" fontId="67" fillId="0" borderId="52" xfId="0" applyFont="1" applyFill="1" applyBorder="1"/>
    <xf numFmtId="0" fontId="8" fillId="0" borderId="0" xfId="0" applyFont="1" applyFill="1" applyBorder="1"/>
    <xf numFmtId="0" fontId="8" fillId="0" borderId="64" xfId="0" applyFont="1" applyFill="1" applyBorder="1"/>
    <xf numFmtId="3" fontId="67" fillId="0" borderId="0" xfId="0" applyNumberFormat="1" applyFont="1" applyFill="1" applyBorder="1"/>
    <xf numFmtId="3" fontId="67" fillId="0" borderId="64" xfId="0" applyNumberFormat="1" applyFont="1" applyFill="1" applyBorder="1"/>
    <xf numFmtId="0" fontId="67" fillId="0" borderId="48" xfId="7" applyFont="1" applyFill="1" applyBorder="1" applyAlignment="1">
      <alignment horizontal="left"/>
    </xf>
    <xf numFmtId="3" fontId="67" fillId="0" borderId="1" xfId="0" applyNumberFormat="1" applyFont="1" applyFill="1" applyBorder="1"/>
    <xf numFmtId="0" fontId="67" fillId="0" borderId="48" xfId="0" applyFont="1" applyFill="1" applyBorder="1" applyAlignment="1">
      <alignment horizontal="left"/>
    </xf>
    <xf numFmtId="0" fontId="67" fillId="0" borderId="49" xfId="7" applyFont="1" applyFill="1" applyBorder="1" applyAlignment="1">
      <alignment horizontal="left"/>
    </xf>
    <xf numFmtId="3" fontId="67" fillId="0" borderId="55" xfId="0" applyNumberFormat="1" applyFont="1" applyFill="1" applyBorder="1"/>
    <xf numFmtId="3" fontId="67" fillId="0" borderId="45" xfId="0" applyNumberFormat="1" applyFont="1" applyFill="1" applyBorder="1"/>
    <xf numFmtId="0" fontId="67" fillId="0" borderId="45" xfId="0" applyFont="1" applyFill="1" applyBorder="1"/>
    <xf numFmtId="0" fontId="67" fillId="0" borderId="66" xfId="0" applyFont="1" applyFill="1" applyBorder="1"/>
    <xf numFmtId="0" fontId="10" fillId="0" borderId="66" xfId="0" applyFont="1" applyFill="1" applyBorder="1"/>
    <xf numFmtId="0" fontId="8" fillId="0" borderId="66" xfId="0" applyFont="1" applyFill="1" applyBorder="1"/>
    <xf numFmtId="0" fontId="8" fillId="0" borderId="67" xfId="0" applyFont="1" applyFill="1" applyBorder="1"/>
    <xf numFmtId="0" fontId="69" fillId="0" borderId="36" xfId="0" applyFont="1" applyFill="1" applyBorder="1"/>
    <xf numFmtId="3" fontId="69" fillId="0" borderId="37" xfId="0" applyNumberFormat="1" applyFont="1" applyFill="1" applyBorder="1"/>
    <xf numFmtId="3" fontId="69" fillId="0" borderId="38" xfId="0" applyNumberFormat="1" applyFont="1" applyFill="1" applyBorder="1"/>
    <xf numFmtId="0" fontId="69" fillId="0" borderId="36" xfId="10" applyFont="1" applyFill="1" applyBorder="1" applyAlignment="1">
      <alignment horizontal="left" vertical="center"/>
    </xf>
    <xf numFmtId="0" fontId="69" fillId="0" borderId="37" xfId="0" applyFont="1" applyFill="1" applyBorder="1"/>
    <xf numFmtId="168" fontId="69" fillId="0" borderId="37" xfId="0" applyNumberFormat="1" applyFont="1" applyFill="1" applyBorder="1"/>
    <xf numFmtId="168" fontId="69" fillId="0" borderId="38" xfId="0" applyNumberFormat="1" applyFont="1" applyFill="1" applyBorder="1"/>
    <xf numFmtId="3" fontId="67" fillId="0" borderId="0" xfId="0" applyNumberFormat="1" applyFont="1" applyFill="1"/>
    <xf numFmtId="0" fontId="69" fillId="0" borderId="0" xfId="0" applyFont="1" applyFill="1" applyBorder="1"/>
    <xf numFmtId="0" fontId="67" fillId="0" borderId="39" xfId="0" applyFont="1" applyFill="1" applyBorder="1"/>
    <xf numFmtId="166" fontId="67" fillId="0" borderId="0" xfId="180" applyNumberFormat="1" applyFont="1" applyFill="1" applyBorder="1"/>
    <xf numFmtId="37" fontId="67" fillId="0" borderId="0" xfId="0" applyNumberFormat="1" applyFont="1" applyFill="1" applyBorder="1"/>
    <xf numFmtId="166" fontId="67" fillId="0" borderId="0" xfId="180" applyNumberFormat="1" applyFont="1" applyFill="1" applyBorder="1" applyAlignment="1">
      <alignment vertical="center"/>
    </xf>
    <xf numFmtId="1" fontId="67" fillId="0" borderId="0" xfId="0" applyNumberFormat="1" applyFont="1" applyFill="1" applyBorder="1"/>
    <xf numFmtId="0" fontId="67" fillId="0" borderId="40" xfId="7" applyFont="1" applyFill="1" applyBorder="1" applyAlignment="1">
      <alignment horizontal="left"/>
    </xf>
    <xf numFmtId="0" fontId="67" fillId="0" borderId="40" xfId="0" applyFont="1" applyFill="1" applyBorder="1" applyAlignment="1">
      <alignment horizontal="left"/>
    </xf>
    <xf numFmtId="0" fontId="67" fillId="0" borderId="44" xfId="7" applyFont="1" applyFill="1" applyBorder="1" applyAlignment="1">
      <alignment horizontal="left"/>
    </xf>
    <xf numFmtId="3" fontId="67" fillId="0" borderId="45" xfId="7" applyNumberFormat="1" applyFont="1" applyFill="1" applyBorder="1" applyAlignment="1">
      <alignment horizontal="right"/>
    </xf>
    <xf numFmtId="3" fontId="67" fillId="0" borderId="0" xfId="7" applyNumberFormat="1" applyFont="1" applyFill="1" applyBorder="1" applyAlignment="1">
      <alignment horizontal="right"/>
    </xf>
    <xf numFmtId="0" fontId="69" fillId="0" borderId="0" xfId="0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 wrapText="1"/>
    </xf>
    <xf numFmtId="186" fontId="67" fillId="0" borderId="0" xfId="101" applyNumberFormat="1" applyFont="1" applyFill="1" applyBorder="1" applyAlignment="1">
      <alignment vertical="center"/>
    </xf>
    <xf numFmtId="3" fontId="10" fillId="0" borderId="0" xfId="0" applyNumberFormat="1" applyFont="1" applyFill="1" applyBorder="1"/>
    <xf numFmtId="3" fontId="8" fillId="0" borderId="0" xfId="0" applyNumberFormat="1" applyFont="1" applyFill="1" applyBorder="1"/>
    <xf numFmtId="3" fontId="8" fillId="0" borderId="64" xfId="0" applyNumberFormat="1" applyFont="1" applyFill="1" applyBorder="1"/>
    <xf numFmtId="1" fontId="73" fillId="0" borderId="0" xfId="0" quotePrefix="1" applyNumberFormat="1" applyFont="1" applyFill="1" applyBorder="1" applyAlignment="1"/>
    <xf numFmtId="0" fontId="72" fillId="0" borderId="50" xfId="0" applyFont="1" applyFill="1" applyBorder="1"/>
    <xf numFmtId="0" fontId="72" fillId="0" borderId="37" xfId="0" applyFont="1" applyFill="1" applyBorder="1" applyAlignment="1"/>
    <xf numFmtId="0" fontId="67" fillId="0" borderId="37" xfId="0" applyFont="1" applyFill="1" applyBorder="1"/>
    <xf numFmtId="3" fontId="72" fillId="0" borderId="37" xfId="0" applyNumberFormat="1" applyFont="1" applyFill="1" applyBorder="1" applyAlignment="1"/>
    <xf numFmtId="3" fontId="67" fillId="0" borderId="37" xfId="0" applyNumberFormat="1" applyFont="1" applyFill="1" applyBorder="1"/>
    <xf numFmtId="3" fontId="72" fillId="0" borderId="38" xfId="0" applyNumberFormat="1" applyFont="1" applyFill="1" applyBorder="1" applyAlignment="1"/>
    <xf numFmtId="0" fontId="72" fillId="0" borderId="0" xfId="0" applyFont="1" applyFill="1" applyBorder="1"/>
    <xf numFmtId="0" fontId="72" fillId="0" borderId="0" xfId="0" applyFont="1" applyFill="1" applyBorder="1" applyAlignment="1"/>
    <xf numFmtId="3" fontId="72" fillId="0" borderId="0" xfId="0" applyNumberFormat="1" applyFont="1" applyFill="1" applyBorder="1" applyAlignment="1"/>
    <xf numFmtId="0" fontId="69" fillId="0" borderId="39" xfId="10" applyFont="1" applyFill="1" applyBorder="1" applyAlignment="1">
      <alignment horizontal="left" vertical="center" wrapText="1"/>
    </xf>
    <xf numFmtId="0" fontId="67" fillId="0" borderId="42" xfId="0" applyFont="1" applyFill="1" applyBorder="1"/>
    <xf numFmtId="0" fontId="67" fillId="0" borderId="43" xfId="0" applyFont="1" applyFill="1" applyBorder="1"/>
    <xf numFmtId="0" fontId="67" fillId="0" borderId="44" xfId="0" applyFont="1" applyFill="1" applyBorder="1"/>
    <xf numFmtId="3" fontId="67" fillId="0" borderId="46" xfId="0" applyNumberFormat="1" applyFont="1" applyFill="1" applyBorder="1"/>
    <xf numFmtId="3" fontId="67" fillId="0" borderId="66" xfId="0" applyNumberFormat="1" applyFont="1" applyFill="1" applyBorder="1"/>
    <xf numFmtId="4" fontId="8" fillId="59" borderId="0" xfId="0" applyNumberFormat="1" applyFont="1" applyFill="1" applyBorder="1"/>
    <xf numFmtId="166" fontId="8" fillId="59" borderId="0" xfId="3" applyNumberFormat="1" applyFont="1" applyFill="1"/>
    <xf numFmtId="167" fontId="8" fillId="59" borderId="0" xfId="0" applyNumberFormat="1" applyFont="1" applyFill="1"/>
    <xf numFmtId="2" fontId="67" fillId="0" borderId="62" xfId="0" applyNumberFormat="1" applyFont="1" applyFill="1" applyBorder="1" applyAlignment="1">
      <alignment horizontal="right"/>
    </xf>
    <xf numFmtId="2" fontId="223" fillId="59" borderId="0" xfId="0" applyNumberFormat="1" applyFont="1" applyFill="1" applyBorder="1" applyAlignment="1">
      <alignment vertical="center"/>
    </xf>
    <xf numFmtId="2" fontId="67" fillId="59" borderId="61" xfId="0" applyNumberFormat="1" applyFont="1" applyFill="1" applyBorder="1" applyAlignment="1">
      <alignment horizontal="right"/>
    </xf>
    <xf numFmtId="170" fontId="67" fillId="59" borderId="40" xfId="11" applyNumberFormat="1" applyFont="1" applyFill="1" applyBorder="1" applyAlignment="1">
      <alignment horizontal="center"/>
    </xf>
    <xf numFmtId="170" fontId="67" fillId="59" borderId="44" xfId="11" applyNumberFormat="1" applyFont="1" applyFill="1" applyBorder="1" applyAlignment="1">
      <alignment horizontal="center"/>
    </xf>
    <xf numFmtId="10" fontId="67" fillId="0" borderId="64" xfId="11" applyNumberFormat="1" applyFont="1" applyFill="1" applyBorder="1"/>
    <xf numFmtId="0" fontId="69" fillId="62" borderId="0" xfId="267" applyFont="1" applyFill="1" applyBorder="1" applyAlignment="1" applyProtection="1">
      <alignment horizontal="left"/>
    </xf>
    <xf numFmtId="0" fontId="68" fillId="62" borderId="27" xfId="0" applyFont="1" applyFill="1" applyBorder="1" applyAlignment="1">
      <alignment horizontal="center" vertical="center" wrapText="1"/>
    </xf>
    <xf numFmtId="0" fontId="68" fillId="62" borderId="25" xfId="0" applyFont="1" applyFill="1" applyBorder="1" applyAlignment="1">
      <alignment horizontal="center" vertical="center" wrapText="1"/>
    </xf>
    <xf numFmtId="0" fontId="68" fillId="62" borderId="26" xfId="0" applyFont="1" applyFill="1" applyBorder="1" applyAlignment="1">
      <alignment horizontal="center" vertical="center" wrapText="1"/>
    </xf>
    <xf numFmtId="0" fontId="67" fillId="59" borderId="0" xfId="0" applyFont="1" applyFill="1" applyBorder="1" applyAlignment="1">
      <alignment horizontal="center" vertical="center"/>
    </xf>
    <xf numFmtId="0" fontId="81" fillId="61" borderId="63" xfId="267" applyFont="1" applyFill="1" applyBorder="1" applyAlignment="1">
      <alignment horizontal="center" vertical="center" wrapText="1"/>
    </xf>
    <xf numFmtId="0" fontId="15" fillId="61" borderId="56" xfId="275" applyFont="1" applyFill="1" applyBorder="1" applyAlignment="1">
      <alignment horizontal="center"/>
    </xf>
    <xf numFmtId="0" fontId="15" fillId="61" borderId="68" xfId="275" applyFont="1" applyFill="1" applyBorder="1" applyAlignment="1">
      <alignment horizontal="center"/>
    </xf>
    <xf numFmtId="0" fontId="15" fillId="61" borderId="69" xfId="275" applyFont="1" applyFill="1" applyBorder="1" applyAlignment="1">
      <alignment horizontal="center"/>
    </xf>
    <xf numFmtId="0" fontId="80" fillId="59" borderId="56" xfId="0" applyFont="1" applyFill="1" applyBorder="1" applyAlignment="1">
      <alignment horizontal="left" indent="1"/>
    </xf>
    <xf numFmtId="0" fontId="80" fillId="59" borderId="68" xfId="0" applyFont="1" applyFill="1" applyBorder="1" applyAlignment="1">
      <alignment horizontal="left" indent="1"/>
    </xf>
    <xf numFmtId="0" fontId="80" fillId="59" borderId="69" xfId="0" applyFont="1" applyFill="1" applyBorder="1" applyAlignment="1">
      <alignment horizontal="left" indent="1"/>
    </xf>
    <xf numFmtId="10" fontId="80" fillId="59" borderId="45" xfId="11" applyNumberFormat="1" applyFont="1" applyFill="1" applyBorder="1" applyAlignment="1">
      <alignment horizontal="center"/>
    </xf>
    <xf numFmtId="10" fontId="80" fillId="59" borderId="46" xfId="11" applyNumberFormat="1" applyFont="1" applyFill="1" applyBorder="1" applyAlignment="1">
      <alignment horizontal="center"/>
    </xf>
    <xf numFmtId="0" fontId="77" fillId="59" borderId="48" xfId="0" applyFont="1" applyFill="1" applyBorder="1" applyAlignment="1">
      <alignment horizontal="left" indent="1"/>
    </xf>
    <xf numFmtId="0" fontId="77" fillId="59" borderId="0" xfId="0" applyFont="1" applyFill="1" applyBorder="1" applyAlignment="1">
      <alignment horizontal="left" indent="1"/>
    </xf>
    <xf numFmtId="0" fontId="77" fillId="59" borderId="43" xfId="0" applyFont="1" applyFill="1" applyBorder="1" applyAlignment="1">
      <alignment horizontal="left" indent="1"/>
    </xf>
    <xf numFmtId="10" fontId="77" fillId="59" borderId="48" xfId="11" applyNumberFormat="1" applyFont="1" applyFill="1" applyBorder="1" applyAlignment="1">
      <alignment horizontal="center"/>
    </xf>
    <xf numFmtId="10" fontId="77" fillId="59" borderId="43" xfId="11" applyNumberFormat="1" applyFont="1" applyFill="1" applyBorder="1" applyAlignment="1">
      <alignment horizontal="center"/>
    </xf>
    <xf numFmtId="17" fontId="78" fillId="59" borderId="50" xfId="0" applyNumberFormat="1" applyFont="1" applyFill="1" applyBorder="1" applyAlignment="1">
      <alignment horizontal="center" vertical="center" wrapText="1"/>
    </xf>
    <xf numFmtId="17" fontId="78" fillId="59" borderId="37" xfId="0" applyNumberFormat="1" applyFont="1" applyFill="1" applyBorder="1" applyAlignment="1">
      <alignment horizontal="center" vertical="center" wrapText="1"/>
    </xf>
    <xf numFmtId="17" fontId="78" fillId="59" borderId="38" xfId="0" applyNumberFormat="1" applyFont="1" applyFill="1" applyBorder="1" applyAlignment="1">
      <alignment horizontal="center" vertical="center" wrapText="1"/>
    </xf>
    <xf numFmtId="0" fontId="77" fillId="59" borderId="47" xfId="0" applyFont="1" applyFill="1" applyBorder="1" applyAlignment="1">
      <alignment horizontal="left" indent="1"/>
    </xf>
    <xf numFmtId="0" fontId="77" fillId="59" borderId="41" xfId="0" applyFont="1" applyFill="1" applyBorder="1" applyAlignment="1">
      <alignment horizontal="left" indent="1"/>
    </xf>
    <xf numFmtId="0" fontId="77" fillId="59" borderId="42" xfId="0" applyFont="1" applyFill="1" applyBorder="1" applyAlignment="1">
      <alignment horizontal="left" indent="1"/>
    </xf>
    <xf numFmtId="10" fontId="77" fillId="59" borderId="47" xfId="11" applyNumberFormat="1" applyFont="1" applyFill="1" applyBorder="1" applyAlignment="1">
      <alignment horizontal="center"/>
    </xf>
    <xf numFmtId="10" fontId="77" fillId="59" borderId="42" xfId="11" applyNumberFormat="1" applyFont="1" applyFill="1" applyBorder="1" applyAlignment="1">
      <alignment horizontal="center"/>
    </xf>
    <xf numFmtId="10" fontId="77" fillId="59" borderId="49" xfId="11" applyNumberFormat="1" applyFont="1" applyFill="1" applyBorder="1" applyAlignment="1">
      <alignment horizontal="center"/>
    </xf>
    <xf numFmtId="10" fontId="77" fillId="59" borderId="46" xfId="11" applyNumberFormat="1" applyFont="1" applyFill="1" applyBorder="1" applyAlignment="1">
      <alignment horizontal="center"/>
    </xf>
  </cellXfs>
  <cellStyles count="62251">
    <cellStyle name="          _x000d__x000a_386grabber=VGA.3GR_x000d__x000a_" xfId="280"/>
    <cellStyle name="          _x000d__x000a_386grabber=VGA.3GR_x000d__x000a_ 2" xfId="281"/>
    <cellStyle name="_x000a_shell=progma" xfId="282"/>
    <cellStyle name="_x000a_shell=progma 2" xfId="283"/>
    <cellStyle name="_x000d__x000a_JournalTemplate=C:\COMFO\CTALK\JOURSTD.TPL_x000d__x000a_LbStateAddress=3 3 0 251 1 89 2 311_x000d__x000a_LbStateJou" xfId="284"/>
    <cellStyle name="!oneda_SUCRE_16-30" xfId="285"/>
    <cellStyle name="$/mm" xfId="286"/>
    <cellStyle name="%" xfId="287"/>
    <cellStyle name="%_DataCenter09 integrado" xfId="288"/>
    <cellStyle name="%_Estimacion Noviembre 08" xfId="289"/>
    <cellStyle name="%_Fábrica09 integrado" xfId="290"/>
    <cellStyle name="%_Fábrica09 integradov2" xfId="291"/>
    <cellStyle name="%_GesRed09 integrado" xfId="292"/>
    <cellStyle name="%_GesRed09 integrado 1" xfId="293"/>
    <cellStyle name="%_GesRed09 integradov0" xfId="294"/>
    <cellStyle name="%_Libro1" xfId="295"/>
    <cellStyle name="%_Libro2" xfId="296"/>
    <cellStyle name="%_Libro2_GesRed09 integrado" xfId="297"/>
    <cellStyle name="%_Libro2_GesRed09 integrado 1" xfId="298"/>
    <cellStyle name="%_Libro2_Resto09_integrado" xfId="299"/>
    <cellStyle name="%_PLAN ESTRATEGICO 2010-2012 V7 (ültimo)" xfId="300"/>
    <cellStyle name="%_Planif09 integrado" xfId="301"/>
    <cellStyle name="%_PPTO OPEX TDP 09_ajustes" xfId="302"/>
    <cellStyle name="%_Resto09_integrado" xfId="303"/>
    <cellStyle name="%_Sistemas09" xfId="304"/>
    <cellStyle name="%_Sistemas09 integrado" xfId="305"/>
    <cellStyle name="%_Sistemas09 integrado1" xfId="306"/>
    <cellStyle name="%_TC 2009-2012" xfId="307"/>
    <cellStyle name="(4)  STM-1  (LECT)_x000d__x000a_PL-4579-M-039-99_x000d__x000a_FALTA  APE" xfId="150"/>
    <cellStyle name="(4)  STM-1  (LECT)_x000d__x000a_PL-4579-M-039-99_x000d__x000a_FALTA  APE 2" xfId="308"/>
    <cellStyle name="(4)  STM-1  (LECT);;PL-4579-M-039-99;;FALTA  APE" xfId="309"/>
    <cellStyle name="(4) STM-1 (LECT)_x000d__x000a_PL-4579-M-039-99_x000d__x000a_FALTA APE" xfId="1"/>
    <cellStyle name="(4) STM-1 (LECT)_x000d__x000a_PL-4579-M-039-99_x000d__x000a_FALTA APE 10" xfId="310"/>
    <cellStyle name="(4) STM-1 (LECT)_x000d__x000a_PL-4579-M-039-99_x000d__x000a_FALTA APE 11" xfId="311"/>
    <cellStyle name="(4) STM-1 (LECT)_x000d__x000a_PL-4579-M-039-99_x000d__x000a_FALTA APE 12" xfId="312"/>
    <cellStyle name="(4) STM-1 (LECT)_x000d__x000a_PL-4579-M-039-99_x000d__x000a_FALTA APE 13" xfId="313"/>
    <cellStyle name="(4) STM-1 (LECT)_x000d__x000a_PL-4579-M-039-99_x000d__x000a_FALTA APE 14" xfId="314"/>
    <cellStyle name="(4) STM-1 (LECT)_x000d__x000a_PL-4579-M-039-99_x000d__x000a_FALTA APE 15" xfId="315"/>
    <cellStyle name="(4) STM-1 (LECT)_x000d__x000a_PL-4579-M-039-99_x000d__x000a_FALTA APE 16" xfId="316"/>
    <cellStyle name="(4) STM-1 (LECT)_x000d__x000a_PL-4579-M-039-99_x000d__x000a_FALTA APE 17" xfId="317"/>
    <cellStyle name="(4) STM-1 (LECT)_x000d__x000a_PL-4579-M-039-99_x000d__x000a_FALTA APE 18" xfId="318"/>
    <cellStyle name="(4) STM-1 (LECT)_x000d__x000a_PL-4579-M-039-99_x000d__x000a_FALTA APE 18 2" xfId="319"/>
    <cellStyle name="(4) STM-1 (LECT)_x000d__x000a_PL-4579-M-039-99_x000d__x000a_FALTA APE 18 3" xfId="320"/>
    <cellStyle name="(4) STM-1 (LECT)_x000d__x000a_PL-4579-M-039-99_x000d__x000a_FALTA APE 18 4" xfId="321"/>
    <cellStyle name="(4) STM-1 (LECT)_x000d__x000a_PL-4579-M-039-99_x000d__x000a_FALTA APE 18 5" xfId="322"/>
    <cellStyle name="(4) STM-1 (LECT)_x000d__x000a_PL-4579-M-039-99_x000d__x000a_FALTA APE 18 6" xfId="323"/>
    <cellStyle name="(4) STM-1 (LECT)_x000d__x000a_PL-4579-M-039-99_x000d__x000a_FALTA APE 18 8" xfId="324"/>
    <cellStyle name="(4) STM-1 (LECT)_x000d__x000a_PL-4579-M-039-99_x000d__x000a_FALTA APE 18 9" xfId="325"/>
    <cellStyle name="(4) STM-1 (LECT)_x000d__x000a_PL-4579-M-039-99_x000d__x000a_FALTA APE 19" xfId="326"/>
    <cellStyle name="(4) STM-1 (LECT)_x000d__x000a_PL-4579-M-039-99_x000d__x000a_FALTA APE 19 4" xfId="327"/>
    <cellStyle name="(4) STM-1 (LECT)_x000d__x000a_PL-4579-M-039-99_x000d__x000a_FALTA APE 19 5" xfId="328"/>
    <cellStyle name="(4) STM-1 (LECT)_x000d__x000a_PL-4579-M-039-99_x000d__x000a_FALTA APE 19 6" xfId="329"/>
    <cellStyle name="(4) STM-1 (LECT)_x000d__x000a_PL-4579-M-039-99_x000d__x000a_FALTA APE 19 7" xfId="330"/>
    <cellStyle name="(4) STM-1 (LECT)_x000d__x000a_PL-4579-M-039-99_x000d__x000a_FALTA APE 2" xfId="53"/>
    <cellStyle name="(4) STM-1 (LECT)_x000d__x000a_PL-4579-M-039-99_x000d__x000a_FALTA APE 2 10" xfId="332"/>
    <cellStyle name="(4) STM-1 (LECT)_x000d__x000a_PL-4579-M-039-99_x000d__x000a_FALTA APE 2 11" xfId="333"/>
    <cellStyle name="(4) STM-1 (LECT)_x000d__x000a_PL-4579-M-039-99_x000d__x000a_FALTA APE 2 12" xfId="334"/>
    <cellStyle name="(4) STM-1 (LECT)_x000d__x000a_PL-4579-M-039-99_x000d__x000a_FALTA APE 2 13" xfId="335"/>
    <cellStyle name="(4) STM-1 (LECT)_x000d__x000a_PL-4579-M-039-99_x000d__x000a_FALTA APE 2 14" xfId="336"/>
    <cellStyle name="(4) STM-1 (LECT)_x000d__x000a_PL-4579-M-039-99_x000d__x000a_FALTA APE 2 15" xfId="331"/>
    <cellStyle name="(4) STM-1 (LECT)_x000d__x000a_PL-4579-M-039-99_x000d__x000a_FALTA APE 2 16" xfId="337"/>
    <cellStyle name="(4) STM-1 (LECT)_x000d__x000a_PL-4579-M-039-99_x000d__x000a_FALTA APE 2 2" xfId="338"/>
    <cellStyle name="(4) STM-1 (LECT)_x000d__x000a_PL-4579-M-039-99_x000d__x000a_FALTA APE 2 2 10" xfId="339"/>
    <cellStyle name="(4) STM-1 (LECT)_x000d__x000a_PL-4579-M-039-99_x000d__x000a_FALTA APE 2 2 11" xfId="340"/>
    <cellStyle name="(4) STM-1 (LECT)_x000d__x000a_PL-4579-M-039-99_x000d__x000a_FALTA APE 2 2 12" xfId="341"/>
    <cellStyle name="(4) STM-1 (LECT)_x000d__x000a_PL-4579-M-039-99_x000d__x000a_FALTA APE 2 2 13" xfId="342"/>
    <cellStyle name="(4) STM-1 (LECT)_x000d__x000a_PL-4579-M-039-99_x000d__x000a_FALTA APE 2 2 14" xfId="343"/>
    <cellStyle name="(4) STM-1 (LECT)_x000d__x000a_PL-4579-M-039-99_x000d__x000a_FALTA APE 2 2 15" xfId="344"/>
    <cellStyle name="(4) STM-1 (LECT)_x000d__x000a_PL-4579-M-039-99_x000d__x000a_FALTA APE 2 2 16" xfId="345"/>
    <cellStyle name="(4) STM-1 (LECT)_x000d__x000a_PL-4579-M-039-99_x000d__x000a_FALTA APE 2 2 2" xfId="346"/>
    <cellStyle name="(4) STM-1 (LECT)_x000d__x000a_PL-4579-M-039-99_x000d__x000a_FALTA APE 2 2 2 2" xfId="347"/>
    <cellStyle name="(4) STM-1 (LECT)_x000d__x000a_PL-4579-M-039-99_x000d__x000a_FALTA APE 2 2 2 2 2" xfId="348"/>
    <cellStyle name="(4) STM-1 (LECT)_x000d__x000a_PL-4579-M-039-99_x000d__x000a_FALTA APE 2 2 2 3" xfId="349"/>
    <cellStyle name="(4) STM-1 (LECT)_x000d__x000a_PL-4579-M-039-99_x000d__x000a_FALTA APE 2 2 2 4" xfId="350"/>
    <cellStyle name="(4) STM-1 (LECT)_x000d__x000a_PL-4579-M-039-99_x000d__x000a_FALTA APE 2 2 2 5" xfId="351"/>
    <cellStyle name="(4) STM-1 (LECT)_x000d__x000a_PL-4579-M-039-99_x000d__x000a_FALTA APE 2 2 2 6" xfId="352"/>
    <cellStyle name="(4) STM-1 (LECT)_x000d__x000a_PL-4579-M-039-99_x000d__x000a_FALTA APE 2 2 21" xfId="353"/>
    <cellStyle name="(4) STM-1 (LECT)_x000d__x000a_PL-4579-M-039-99_x000d__x000a_FALTA APE 2 2 22" xfId="354"/>
    <cellStyle name="(4) STM-1 (LECT)_x000d__x000a_PL-4579-M-039-99_x000d__x000a_FALTA APE 2 2 23" xfId="355"/>
    <cellStyle name="(4) STM-1 (LECT)_x000d__x000a_PL-4579-M-039-99_x000d__x000a_FALTA APE 2 2 25" xfId="356"/>
    <cellStyle name="(4) STM-1 (LECT)_x000d__x000a_PL-4579-M-039-99_x000d__x000a_FALTA APE 2 2 3" xfId="357"/>
    <cellStyle name="(4) STM-1 (LECT)_x000d__x000a_PL-4579-M-039-99_x000d__x000a_FALTA APE 2 2 3 2" xfId="358"/>
    <cellStyle name="(4) STM-1 (LECT)_x000d__x000a_PL-4579-M-039-99_x000d__x000a_FALTA APE 2 2 4" xfId="359"/>
    <cellStyle name="(4) STM-1 (LECT)_x000d__x000a_PL-4579-M-039-99_x000d__x000a_FALTA APE 2 2 5" xfId="360"/>
    <cellStyle name="(4) STM-1 (LECT)_x000d__x000a_PL-4579-M-039-99_x000d__x000a_FALTA APE 2 2 6" xfId="361"/>
    <cellStyle name="(4) STM-1 (LECT)_x000d__x000a_PL-4579-M-039-99_x000d__x000a_FALTA APE 2 2 7" xfId="362"/>
    <cellStyle name="(4) STM-1 (LECT)_x000d__x000a_PL-4579-M-039-99_x000d__x000a_FALTA APE 2 2 8" xfId="363"/>
    <cellStyle name="(4) STM-1 (LECT)_x000d__x000a_PL-4579-M-039-99_x000d__x000a_FALTA APE 2 2 9" xfId="364"/>
    <cellStyle name="(4) STM-1 (LECT)_x000d__x000a_PL-4579-M-039-99_x000d__x000a_FALTA APE 2 21" xfId="365"/>
    <cellStyle name="(4) STM-1 (LECT)_x000d__x000a_PL-4579-M-039-99_x000d__x000a_FALTA APE 2 23" xfId="366"/>
    <cellStyle name="(4) STM-1 (LECT)_x000d__x000a_PL-4579-M-039-99_x000d__x000a_FALTA APE 2 25" xfId="367"/>
    <cellStyle name="(4) STM-1 (LECT)_x000d__x000a_PL-4579-M-039-99_x000d__x000a_FALTA APE 2 3" xfId="368"/>
    <cellStyle name="(4) STM-1 (LECT)_x000d__x000a_PL-4579-M-039-99_x000d__x000a_FALTA APE 2 3 12" xfId="369"/>
    <cellStyle name="(4) STM-1 (LECT)_x000d__x000a_PL-4579-M-039-99_x000d__x000a_FALTA APE 2 3 2" xfId="370"/>
    <cellStyle name="(4) STM-1 (LECT)_x000d__x000a_PL-4579-M-039-99_x000d__x000a_FALTA APE 2 3 3" xfId="371"/>
    <cellStyle name="(4) STM-1 (LECT)_x000d__x000a_PL-4579-M-039-99_x000d__x000a_FALTA APE 2 3 5" xfId="372"/>
    <cellStyle name="(4) STM-1 (LECT)_x000d__x000a_PL-4579-M-039-99_x000d__x000a_FALTA APE 2 3 6" xfId="373"/>
    <cellStyle name="(4) STM-1 (LECT)_x000d__x000a_PL-4579-M-039-99_x000d__x000a_FALTA APE 2 3 7" xfId="374"/>
    <cellStyle name="(4) STM-1 (LECT)_x000d__x000a_PL-4579-M-039-99_x000d__x000a_FALTA APE 2 3 8" xfId="375"/>
    <cellStyle name="(4) STM-1 (LECT)_x000d__x000a_PL-4579-M-039-99_x000d__x000a_FALTA APE 2 4" xfId="376"/>
    <cellStyle name="(4) STM-1 (LECT)_x000d__x000a_PL-4579-M-039-99_x000d__x000a_FALTA APE 2 4 2" xfId="377"/>
    <cellStyle name="(4) STM-1 (LECT)_x000d__x000a_PL-4579-M-039-99_x000d__x000a_FALTA APE 2 4 2 4" xfId="378"/>
    <cellStyle name="(4) STM-1 (LECT)_x000d__x000a_PL-4579-M-039-99_x000d__x000a_FALTA APE 2 4 2 5" xfId="379"/>
    <cellStyle name="(4) STM-1 (LECT)_x000d__x000a_PL-4579-M-039-99_x000d__x000a_FALTA APE 2 4 2 6" xfId="380"/>
    <cellStyle name="(4) STM-1 (LECT)_x000d__x000a_PL-4579-M-039-99_x000d__x000a_FALTA APE 2 4 2 7" xfId="381"/>
    <cellStyle name="(4) STM-1 (LECT)_x000d__x000a_PL-4579-M-039-99_x000d__x000a_FALTA APE 2 4 4" xfId="382"/>
    <cellStyle name="(4) STM-1 (LECT)_x000d__x000a_PL-4579-M-039-99_x000d__x000a_FALTA APE 2 4 5" xfId="383"/>
    <cellStyle name="(4) STM-1 (LECT)_x000d__x000a_PL-4579-M-039-99_x000d__x000a_FALTA APE 2 4 6" xfId="384"/>
    <cellStyle name="(4) STM-1 (LECT)_x000d__x000a_PL-4579-M-039-99_x000d__x000a_FALTA APE 2 4 7" xfId="385"/>
    <cellStyle name="(4) STM-1 (LECT)_x000d__x000a_PL-4579-M-039-99_x000d__x000a_FALTA APE 2 5" xfId="386"/>
    <cellStyle name="(4) STM-1 (LECT)_x000d__x000a_PL-4579-M-039-99_x000d__x000a_FALTA APE 2 5 3" xfId="387"/>
    <cellStyle name="(4) STM-1 (LECT)_x000d__x000a_PL-4579-M-039-99_x000d__x000a_FALTA APE 2 5 4" xfId="388"/>
    <cellStyle name="(4) STM-1 (LECT)_x000d__x000a_PL-4579-M-039-99_x000d__x000a_FALTA APE 2 5 5" xfId="389"/>
    <cellStyle name="(4) STM-1 (LECT)_x000d__x000a_PL-4579-M-039-99_x000d__x000a_FALTA APE 2 5 6" xfId="390"/>
    <cellStyle name="(4) STM-1 (LECT)_x000d__x000a_PL-4579-M-039-99_x000d__x000a_FALTA APE 2 5 7" xfId="391"/>
    <cellStyle name="(4) STM-1 (LECT)_x000d__x000a_PL-4579-M-039-99_x000d__x000a_FALTA APE 2 6" xfId="392"/>
    <cellStyle name="(4) STM-1 (LECT)_x000d__x000a_PL-4579-M-039-99_x000d__x000a_FALTA APE 2 6 3" xfId="393"/>
    <cellStyle name="(4) STM-1 (LECT)_x000d__x000a_PL-4579-M-039-99_x000d__x000a_FALTA APE 2 6 4" xfId="394"/>
    <cellStyle name="(4) STM-1 (LECT)_x000d__x000a_PL-4579-M-039-99_x000d__x000a_FALTA APE 2 6 5" xfId="395"/>
    <cellStyle name="(4) STM-1 (LECT)_x000d__x000a_PL-4579-M-039-99_x000d__x000a_FALTA APE 2 6 6" xfId="396"/>
    <cellStyle name="(4) STM-1 (LECT)_x000d__x000a_PL-4579-M-039-99_x000d__x000a_FALTA APE 2 6 7" xfId="397"/>
    <cellStyle name="(4) STM-1 (LECT)_x000d__x000a_PL-4579-M-039-99_x000d__x000a_FALTA APE 2 7" xfId="398"/>
    <cellStyle name="(4) STM-1 (LECT)_x000d__x000a_PL-4579-M-039-99_x000d__x000a_FALTA APE 2 8" xfId="399"/>
    <cellStyle name="(4) STM-1 (LECT)_x000d__x000a_PL-4579-M-039-99_x000d__x000a_FALTA APE 2 9" xfId="400"/>
    <cellStyle name="(4) STM-1 (LECT)_x000d__x000a_PL-4579-M-039-99_x000d__x000a_FALTA APE 20 4" xfId="401"/>
    <cellStyle name="(4) STM-1 (LECT)_x000d__x000a_PL-4579-M-039-99_x000d__x000a_FALTA APE 20 5" xfId="402"/>
    <cellStyle name="(4) STM-1 (LECT)_x000d__x000a_PL-4579-M-039-99_x000d__x000a_FALTA APE 20 6" xfId="403"/>
    <cellStyle name="(4) STM-1 (LECT)_x000d__x000a_PL-4579-M-039-99_x000d__x000a_FALTA APE 20 7" xfId="404"/>
    <cellStyle name="(4) STM-1 (LECT)_x000d__x000a_PL-4579-M-039-99_x000d__x000a_FALTA APE 21" xfId="405"/>
    <cellStyle name="(4) STM-1 (LECT)_x000d__x000a_PL-4579-M-039-99_x000d__x000a_FALTA APE 21 4" xfId="406"/>
    <cellStyle name="(4) STM-1 (LECT)_x000d__x000a_PL-4579-M-039-99_x000d__x000a_FALTA APE 21 5" xfId="407"/>
    <cellStyle name="(4) STM-1 (LECT)_x000d__x000a_PL-4579-M-039-99_x000d__x000a_FALTA APE 21 6" xfId="408"/>
    <cellStyle name="(4) STM-1 (LECT)_x000d__x000a_PL-4579-M-039-99_x000d__x000a_FALTA APE 21 7" xfId="409"/>
    <cellStyle name="(4) STM-1 (LECT)_x000d__x000a_PL-4579-M-039-99_x000d__x000a_FALTA APE 22" xfId="410"/>
    <cellStyle name="(4) STM-1 (LECT)_x000d__x000a_PL-4579-M-039-99_x000d__x000a_FALTA APE 22 3" xfId="411"/>
    <cellStyle name="(4) STM-1 (LECT)_x000d__x000a_PL-4579-M-039-99_x000d__x000a_FALTA APE 22 4" xfId="412"/>
    <cellStyle name="(4) STM-1 (LECT)_x000d__x000a_PL-4579-M-039-99_x000d__x000a_FALTA APE 22 5" xfId="413"/>
    <cellStyle name="(4) STM-1 (LECT)_x000d__x000a_PL-4579-M-039-99_x000d__x000a_FALTA APE 22 6" xfId="414"/>
    <cellStyle name="(4) STM-1 (LECT)_x000d__x000a_PL-4579-M-039-99_x000d__x000a_FALTA APE 23" xfId="415"/>
    <cellStyle name="(4) STM-1 (LECT)_x000d__x000a_PL-4579-M-039-99_x000d__x000a_FALTA APE 23 2" xfId="416"/>
    <cellStyle name="(4) STM-1 (LECT)_x000d__x000a_PL-4579-M-039-99_x000d__x000a_FALTA APE 23 3" xfId="417"/>
    <cellStyle name="(4) STM-1 (LECT)_x000d__x000a_PL-4579-M-039-99_x000d__x000a_FALTA APE 23 5" xfId="418"/>
    <cellStyle name="(4) STM-1 (LECT)_x000d__x000a_PL-4579-M-039-99_x000d__x000a_FALTA APE 23 6" xfId="419"/>
    <cellStyle name="(4) STM-1 (LECT)_x000d__x000a_PL-4579-M-039-99_x000d__x000a_FALTA APE 3" xfId="420"/>
    <cellStyle name="(4) STM-1 (LECT)_x000d__x000a_PL-4579-M-039-99_x000d__x000a_FALTA APE 3 10" xfId="421"/>
    <cellStyle name="(4) STM-1 (LECT)_x000d__x000a_PL-4579-M-039-99_x000d__x000a_FALTA APE 3 10 2" xfId="422"/>
    <cellStyle name="(4) STM-1 (LECT)_x000d__x000a_PL-4579-M-039-99_x000d__x000a_FALTA APE 3 11" xfId="423"/>
    <cellStyle name="(4) STM-1 (LECT)_x000d__x000a_PL-4579-M-039-99_x000d__x000a_FALTA APE 3 12" xfId="424"/>
    <cellStyle name="(4) STM-1 (LECT)_x000d__x000a_PL-4579-M-039-99_x000d__x000a_FALTA APE 3 15" xfId="425"/>
    <cellStyle name="(4) STM-1 (LECT)_x000d__x000a_PL-4579-M-039-99_x000d__x000a_FALTA APE 3 2" xfId="426"/>
    <cellStyle name="(4) STM-1 (LECT)_x000d__x000a_PL-4579-M-039-99_x000d__x000a_FALTA APE 3 2 10" xfId="427"/>
    <cellStyle name="(4) STM-1 (LECT)_x000d__x000a_PL-4579-M-039-99_x000d__x000a_FALTA APE 3 2 14" xfId="428"/>
    <cellStyle name="(4) STM-1 (LECT)_x000d__x000a_PL-4579-M-039-99_x000d__x000a_FALTA APE 3 2 2" xfId="429"/>
    <cellStyle name="(4) STM-1 (LECT)_x000d__x000a_PL-4579-M-039-99_x000d__x000a_FALTA APE 3 2 3" xfId="430"/>
    <cellStyle name="(4) STM-1 (LECT)_x000d__x000a_PL-4579-M-039-99_x000d__x000a_FALTA APE 3 2 3 2" xfId="431"/>
    <cellStyle name="(4) STM-1 (LECT)_x000d__x000a_PL-4579-M-039-99_x000d__x000a_FALTA APE 3 2 3 2 2" xfId="432"/>
    <cellStyle name="(4) STM-1 (LECT)_x000d__x000a_PL-4579-M-039-99_x000d__x000a_FALTA APE 3 2 3 2 3" xfId="433"/>
    <cellStyle name="(4) STM-1 (LECT)_x000d__x000a_PL-4579-M-039-99_x000d__x000a_FALTA APE 3 2 3 3" xfId="434"/>
    <cellStyle name="(4) STM-1 (LECT)_x000d__x000a_PL-4579-M-039-99_x000d__x000a_FALTA APE 3 2 3 4" xfId="435"/>
    <cellStyle name="(4) STM-1 (LECT)_x000d__x000a_PL-4579-M-039-99_x000d__x000a_FALTA APE 3 2 3 4 2" xfId="436"/>
    <cellStyle name="(4) STM-1 (LECT)_x000d__x000a_PL-4579-M-039-99_x000d__x000a_FALTA APE 3 2 4" xfId="437"/>
    <cellStyle name="(4) STM-1 (LECT)_x000d__x000a_PL-4579-M-039-99_x000d__x000a_FALTA APE 3 2 4 2" xfId="438"/>
    <cellStyle name="(4) STM-1 (LECT)_x000d__x000a_PL-4579-M-039-99_x000d__x000a_FALTA APE 3 2 4 3" xfId="439"/>
    <cellStyle name="(4) STM-1 (LECT)_x000d__x000a_PL-4579-M-039-99_x000d__x000a_FALTA APE 3 2 5" xfId="440"/>
    <cellStyle name="(4) STM-1 (LECT)_x000d__x000a_PL-4579-M-039-99_x000d__x000a_FALTA APE 3 2 5 2" xfId="441"/>
    <cellStyle name="(4) STM-1 (LECT)_x000d__x000a_PL-4579-M-039-99_x000d__x000a_FALTA APE 3 2 6" xfId="442"/>
    <cellStyle name="(4) STM-1 (LECT)_x000d__x000a_PL-4579-M-039-99_x000d__x000a_FALTA APE 3 2 7" xfId="443"/>
    <cellStyle name="(4) STM-1 (LECT)_x000d__x000a_PL-4579-M-039-99_x000d__x000a_FALTA APE 3 2 8" xfId="444"/>
    <cellStyle name="(4) STM-1 (LECT)_x000d__x000a_PL-4579-M-039-99_x000d__x000a_FALTA APE 3 2 9" xfId="445"/>
    <cellStyle name="(4) STM-1 (LECT)_x000d__x000a_PL-4579-M-039-99_x000d__x000a_FALTA APE 3 3" xfId="446"/>
    <cellStyle name="(4) STM-1 (LECT)_x000d__x000a_PL-4579-M-039-99_x000d__x000a_FALTA APE 3 3 11" xfId="447"/>
    <cellStyle name="(4) STM-1 (LECT)_x000d__x000a_PL-4579-M-039-99_x000d__x000a_FALTA APE 3 3 12" xfId="448"/>
    <cellStyle name="(4) STM-1 (LECT)_x000d__x000a_PL-4579-M-039-99_x000d__x000a_FALTA APE 3 3 2" xfId="449"/>
    <cellStyle name="(4) STM-1 (LECT)_x000d__x000a_PL-4579-M-039-99_x000d__x000a_FALTA APE 3 3 3" xfId="450"/>
    <cellStyle name="(4) STM-1 (LECT)_x000d__x000a_PL-4579-M-039-99_x000d__x000a_FALTA APE 3 3 4" xfId="451"/>
    <cellStyle name="(4) STM-1 (LECT)_x000d__x000a_PL-4579-M-039-99_x000d__x000a_FALTA APE 3 3 5" xfId="452"/>
    <cellStyle name="(4) STM-1 (LECT)_x000d__x000a_PL-4579-M-039-99_x000d__x000a_FALTA APE 3 3 6" xfId="453"/>
    <cellStyle name="(4) STM-1 (LECT)_x000d__x000a_PL-4579-M-039-99_x000d__x000a_FALTA APE 3 3 7" xfId="454"/>
    <cellStyle name="(4) STM-1 (LECT)_x000d__x000a_PL-4579-M-039-99_x000d__x000a_FALTA APE 3 3 8" xfId="455"/>
    <cellStyle name="(4) STM-1 (LECT)_x000d__x000a_PL-4579-M-039-99_x000d__x000a_FALTA APE 3 3 9" xfId="456"/>
    <cellStyle name="(4) STM-1 (LECT)_x000d__x000a_PL-4579-M-039-99_x000d__x000a_FALTA APE 3 4" xfId="457"/>
    <cellStyle name="(4) STM-1 (LECT)_x000d__x000a_PL-4579-M-039-99_x000d__x000a_FALTA APE 3 5" xfId="458"/>
    <cellStyle name="(4) STM-1 (LECT)_x000d__x000a_PL-4579-M-039-99_x000d__x000a_FALTA APE 3 6" xfId="459"/>
    <cellStyle name="(4) STM-1 (LECT)_x000d__x000a_PL-4579-M-039-99_x000d__x000a_FALTA APE 3 6 2" xfId="460"/>
    <cellStyle name="(4) STM-1 (LECT)_x000d__x000a_PL-4579-M-039-99_x000d__x000a_FALTA APE 3 6 3" xfId="461"/>
    <cellStyle name="(4) STM-1 (LECT)_x000d__x000a_PL-4579-M-039-99_x000d__x000a_FALTA APE 3 6 4" xfId="462"/>
    <cellStyle name="(4) STM-1 (LECT)_x000d__x000a_PL-4579-M-039-99_x000d__x000a_FALTA APE 3 6 5" xfId="463"/>
    <cellStyle name="(4) STM-1 (LECT)_x000d__x000a_PL-4579-M-039-99_x000d__x000a_FALTA APE 3 6 6" xfId="464"/>
    <cellStyle name="(4) STM-1 (LECT)_x000d__x000a_PL-4579-M-039-99_x000d__x000a_FALTA APE 3 6 7" xfId="465"/>
    <cellStyle name="(4) STM-1 (LECT)_x000d__x000a_PL-4579-M-039-99_x000d__x000a_FALTA APE 3 6 8" xfId="466"/>
    <cellStyle name="(4) STM-1 (LECT)_x000d__x000a_PL-4579-M-039-99_x000d__x000a_FALTA APE 3 6 9" xfId="467"/>
    <cellStyle name="(4) STM-1 (LECT)_x000d__x000a_PL-4579-M-039-99_x000d__x000a_FALTA APE 3 7" xfId="468"/>
    <cellStyle name="(4) STM-1 (LECT)_x000d__x000a_PL-4579-M-039-99_x000d__x000a_FALTA APE 3 7 4" xfId="469"/>
    <cellStyle name="(4) STM-1 (LECT)_x000d__x000a_PL-4579-M-039-99_x000d__x000a_FALTA APE 3 7 5" xfId="470"/>
    <cellStyle name="(4) STM-1 (LECT)_x000d__x000a_PL-4579-M-039-99_x000d__x000a_FALTA APE 3 7 6" xfId="471"/>
    <cellStyle name="(4) STM-1 (LECT)_x000d__x000a_PL-4579-M-039-99_x000d__x000a_FALTA APE 3 7 7" xfId="472"/>
    <cellStyle name="(4) STM-1 (LECT)_x000d__x000a_PL-4579-M-039-99_x000d__x000a_FALTA APE 3 8" xfId="473"/>
    <cellStyle name="(4) STM-1 (LECT)_x000d__x000a_PL-4579-M-039-99_x000d__x000a_FALTA APE 3 8 2" xfId="474"/>
    <cellStyle name="(4) STM-1 (LECT)_x000d__x000a_PL-4579-M-039-99_x000d__x000a_FALTA APE 3 8 3" xfId="475"/>
    <cellStyle name="(4) STM-1 (LECT)_x000d__x000a_PL-4579-M-039-99_x000d__x000a_FALTA APE 3 9 2" xfId="476"/>
    <cellStyle name="(4) STM-1 (LECT)_x000d__x000a_PL-4579-M-039-99_x000d__x000a_FALTA APE 3 9 3" xfId="477"/>
    <cellStyle name="(4) STM-1 (LECT)_x000d__x000a_PL-4579-M-039-99_x000d__x000a_FALTA APE 3_TUP" xfId="478"/>
    <cellStyle name="(4) STM-1 (LECT)_x000d__x000a_PL-4579-M-039-99_x000d__x000a_FALTA APE 33" xfId="479"/>
    <cellStyle name="(4) STM-1 (LECT)_x000d__x000a_PL-4579-M-039-99_x000d__x000a_FALTA APE 34" xfId="480"/>
    <cellStyle name="(4) STM-1 (LECT)_x000d__x000a_PL-4579-M-039-99_x000d__x000a_FALTA APE 36" xfId="481"/>
    <cellStyle name="(4) STM-1 (LECT)_x000d__x000a_PL-4579-M-039-99_x000d__x000a_FALTA APE 4" xfId="482"/>
    <cellStyle name="(4) STM-1 (LECT)_x000d__x000a_PL-4579-M-039-99_x000d__x000a_FALTA APE 5" xfId="483"/>
    <cellStyle name="(4) STM-1 (LECT)_x000d__x000a_PL-4579-M-039-99_x000d__x000a_FALTA APE 6" xfId="484"/>
    <cellStyle name="(4) STM-1 (LECT)_x000d__x000a_PL-4579-M-039-99_x000d__x000a_FALTA APE 7" xfId="485"/>
    <cellStyle name="(4) STM-1 (LECT)_x000d__x000a_PL-4579-M-039-99_x000d__x000a_FALTA APE 8" xfId="486"/>
    <cellStyle name="(4) STM-1 (LECT)_x000d__x000a_PL-4579-M-039-99_x000d__x000a_FALTA APE 9" xfId="487"/>
    <cellStyle name="(4) STM-1 (LECT)_x000d__x000a_PL-4579-M-039-99_x000d__x000a_FALTA APE_2008-3 Trim-08  consolidado- MTC" xfId="488"/>
    <cellStyle name="?? [0.00]_laroux" xfId="489"/>
    <cellStyle name="???? [0.00]_laroux" xfId="490"/>
    <cellStyle name="????_laroux" xfId="491"/>
    <cellStyle name="??_??" xfId="492"/>
    <cellStyle name="_~0516654" xfId="493"/>
    <cellStyle name="_~1337590" xfId="494"/>
    <cellStyle name="_~1370513" xfId="495"/>
    <cellStyle name="_~1822181" xfId="496"/>
    <cellStyle name="_~2131495" xfId="497"/>
    <cellStyle name="_~3545718" xfId="498"/>
    <cellStyle name="_~3690437" xfId="499"/>
    <cellStyle name="_~3961931" xfId="500"/>
    <cellStyle name="_~4066028" xfId="501"/>
    <cellStyle name="_~7976926" xfId="502"/>
    <cellStyle name="_~8067450" xfId="503"/>
    <cellStyle name="_~9387078" xfId="504"/>
    <cellStyle name="_~9387078_GesRed09 integrado" xfId="505"/>
    <cellStyle name="_~9387078_GesRed09 integrado 1" xfId="506"/>
    <cellStyle name="_~9387078_Resto09_integrado" xfId="507"/>
    <cellStyle name="_0 - 3G Spain BOM Summary" xfId="508"/>
    <cellStyle name="_01 - PER v Soporte" xfId="509"/>
    <cellStyle name="_01 - TASA v Soporte" xfId="510"/>
    <cellStyle name="_01 - TCh v Soporte" xfId="511"/>
    <cellStyle name="_1_GesRed" xfId="512"/>
    <cellStyle name="_1_GesRed(Noviembre)" xfId="513"/>
    <cellStyle name="_1xRTT 3rd Carrier B-Form V.02 221102" xfId="514"/>
    <cellStyle name="_2. Planillas de Cotizacion Muxes (Ericsson, Rev.A)" xfId="515"/>
    <cellStyle name="_2. Planillas de Cotizacion Muxes (Ericsson, Rev.A)_DataCenter09 integrado" xfId="516"/>
    <cellStyle name="_2. Planillas de Cotizacion Muxes (Ericsson, Rev.A)_Estimacion Noviembre 08" xfId="517"/>
    <cellStyle name="_2. Planillas de Cotizacion Muxes (Ericsson, Rev.A)_Fábrica09 integrado" xfId="518"/>
    <cellStyle name="_2. Planillas de Cotizacion Muxes (Ericsson, Rev.A)_Fábrica09 integradov2" xfId="519"/>
    <cellStyle name="_2. Planillas de Cotizacion Muxes (Ericsson, Rev.A)_GesRed09 integrado" xfId="520"/>
    <cellStyle name="_2. Planillas de Cotizacion Muxes (Ericsson, Rev.A)_GesRed09 integrado 1" xfId="521"/>
    <cellStyle name="_2. Planillas de Cotizacion Muxes (Ericsson, Rev.A)_GesRed09 integradov0" xfId="522"/>
    <cellStyle name="_2. Planillas de Cotizacion Muxes (Ericsson, Rev.A)_Libro1" xfId="523"/>
    <cellStyle name="_2. Planillas de Cotizacion Muxes (Ericsson, Rev.A)_Libro2" xfId="524"/>
    <cellStyle name="_2. Planillas de Cotizacion Muxes (Ericsson, Rev.A)_Libro2_GesRed09 integrado" xfId="525"/>
    <cellStyle name="_2. Planillas de Cotizacion Muxes (Ericsson, Rev.A)_Libro2_GesRed09 integrado 1" xfId="526"/>
    <cellStyle name="_2. Planillas de Cotizacion Muxes (Ericsson, Rev.A)_Libro2_Resto09_integrado" xfId="527"/>
    <cellStyle name="_2. Planillas de Cotizacion Muxes (Ericsson, Rev.A)_PLAN ESTRATEGICO 2010-2012 V7 (ültimo)" xfId="528"/>
    <cellStyle name="_2. Planillas de Cotizacion Muxes (Ericsson, Rev.A)_Planif09 integrado" xfId="529"/>
    <cellStyle name="_2. Planillas de Cotizacion Muxes (Ericsson, Rev.A)_Resto09_integrado" xfId="530"/>
    <cellStyle name="_2. Planillas de Cotizacion Muxes (Ericsson, Rev.A)_Sistemas09" xfId="531"/>
    <cellStyle name="_2. Planillas de Cotizacion Muxes (Ericsson, Rev.A)_Sistemas09 integrado" xfId="532"/>
    <cellStyle name="_2. Planillas de Cotizacion Muxes (Ericsson, Rev.A)_Sistemas09 integrado1" xfId="533"/>
    <cellStyle name="_2.Planilla de Cotización Radios (Ericsson, Rev.A)" xfId="534"/>
    <cellStyle name="_2.Planilla de Cotización Radios (Ericsson, Rev.A)_DataCenter09 integrado" xfId="535"/>
    <cellStyle name="_2.Planilla de Cotización Radios (Ericsson, Rev.A)_Estimacion Noviembre 08" xfId="536"/>
    <cellStyle name="_2.Planilla de Cotización Radios (Ericsson, Rev.A)_Fábrica09 integrado" xfId="537"/>
    <cellStyle name="_2.Planilla de Cotización Radios (Ericsson, Rev.A)_Fábrica09 integradov2" xfId="538"/>
    <cellStyle name="_2.Planilla de Cotización Radios (Ericsson, Rev.A)_GesRed09 integrado" xfId="539"/>
    <cellStyle name="_2.Planilla de Cotización Radios (Ericsson, Rev.A)_GesRed09 integrado 1" xfId="540"/>
    <cellStyle name="_2.Planilla de Cotización Radios (Ericsson, Rev.A)_GesRed09 integradov0" xfId="541"/>
    <cellStyle name="_2.Planilla de Cotización Radios (Ericsson, Rev.A)_Libro1" xfId="542"/>
    <cellStyle name="_2.Planilla de Cotización Radios (Ericsson, Rev.A)_Libro2" xfId="543"/>
    <cellStyle name="_2.Planilla de Cotización Radios (Ericsson, Rev.A)_Libro2_GesRed09 integrado" xfId="544"/>
    <cellStyle name="_2.Planilla de Cotización Radios (Ericsson, Rev.A)_Libro2_GesRed09 integrado 1" xfId="545"/>
    <cellStyle name="_2.Planilla de Cotización Radios (Ericsson, Rev.A)_Libro2_Resto09_integrado" xfId="546"/>
    <cellStyle name="_2.Planilla de Cotización Radios (Ericsson, Rev.A)_PLAN ESTRATEGICO 2010-2012 V7 (ültimo)" xfId="547"/>
    <cellStyle name="_2.Planilla de Cotización Radios (Ericsson, Rev.A)_Planif09 integrado" xfId="548"/>
    <cellStyle name="_2.Planilla de Cotización Radios (Ericsson, Rev.A)_Resto09_integrado" xfId="549"/>
    <cellStyle name="_2.Planilla de Cotización Radios (Ericsson, Rev.A)_Sistemas09" xfId="550"/>
    <cellStyle name="_2.Planilla de Cotización Radios (Ericsson, Rev.A)_Sistemas09 integrado" xfId="551"/>
    <cellStyle name="_2.Planilla de Cotización Radios (Ericsson, Rev.A)_Sistemas09 integrado1" xfId="552"/>
    <cellStyle name="_2006 RESUMO GSM - PROJETO OTIMIZADO DEPOIS DE REUNIAO EM PORTUGAL - GARANTIA ATÉ DEZ 2007 revA" xfId="553"/>
    <cellStyle name="_20080318_1716_SLA_Brasil_Red_Envio_2008_v3" xfId="554"/>
    <cellStyle name="_4.1 a Price list 25" xfId="555"/>
    <cellStyle name="_4.1 a Price list 25_DataCenter09 integrado" xfId="556"/>
    <cellStyle name="_4.1 a Price list 25_Estimacion Noviembre 08" xfId="557"/>
    <cellStyle name="_4.1 a Price list 25_Fábrica09 integrado" xfId="558"/>
    <cellStyle name="_4.1 a Price list 25_Fábrica09 integradov2" xfId="559"/>
    <cellStyle name="_4.1 a Price list 25_GesRed09 integrado" xfId="560"/>
    <cellStyle name="_4.1 a Price list 25_GesRed09 integrado 1" xfId="561"/>
    <cellStyle name="_4.1 a Price list 25_GesRed09 integradov0" xfId="562"/>
    <cellStyle name="_4.1 a Price list 25_Libro1" xfId="563"/>
    <cellStyle name="_4.1 a Price list 25_Libro2" xfId="564"/>
    <cellStyle name="_4.1 a Price list 25_Libro2_GesRed09 integrado" xfId="565"/>
    <cellStyle name="_4.1 a Price list 25_Libro2_GesRed09 integrado 1" xfId="566"/>
    <cellStyle name="_4.1 a Price list 25_Libro2_Resto09_integrado" xfId="567"/>
    <cellStyle name="_4.1 a Price list 25_PLAN ESTRATEGICO 2010-2012 V7 (ültimo)" xfId="568"/>
    <cellStyle name="_4.1 a Price list 25_Planif09 integrado" xfId="569"/>
    <cellStyle name="_4.1 a Price list 25_Resto09_integrado" xfId="570"/>
    <cellStyle name="_4.1 a Price list 25_Sistemas09" xfId="571"/>
    <cellStyle name="_4.1 a Price list 25_Sistemas09 integrado" xfId="572"/>
    <cellStyle name="_4.1 a Price list 25_Sistemas09 integrado1" xfId="573"/>
    <cellStyle name="_ADICIONALES Rev FA (2)" xfId="574"/>
    <cellStyle name="_Ahorro - TC Escenarios PxQ Ppto 2008 v1" xfId="575"/>
    <cellStyle name="_Altas AF 30.06.09 mail v2" xfId="576"/>
    <cellStyle name="_Altas AF ene 09 zr07 + TREI" xfId="577"/>
    <cellStyle name="_altas pc07" xfId="578"/>
    <cellStyle name="_altas pc07 2" xfId="579"/>
    <cellStyle name="_altas pc07_Copia de Cantidades de EEBBs PO2008_vfinal1 (2)" xfId="580"/>
    <cellStyle name="_Ampliaciones" xfId="581"/>
    <cellStyle name="_Ampliaciones_DataCenter09 integrado" xfId="582"/>
    <cellStyle name="_Ampliaciones_Estimacion Noviembre 08" xfId="583"/>
    <cellStyle name="_Ampliaciones_Fábrica09 integrado" xfId="584"/>
    <cellStyle name="_Ampliaciones_Fábrica09 integradov2" xfId="585"/>
    <cellStyle name="_Ampliaciones_GesRed09 integrado" xfId="586"/>
    <cellStyle name="_Ampliaciones_GesRed09 integrado 1" xfId="587"/>
    <cellStyle name="_Ampliaciones_GesRed09 integradov0" xfId="588"/>
    <cellStyle name="_Ampliaciones_Libro1" xfId="589"/>
    <cellStyle name="_Ampliaciones_Libro2" xfId="590"/>
    <cellStyle name="_Ampliaciones_Libro2_GesRed09 integrado" xfId="591"/>
    <cellStyle name="_Ampliaciones_Libro2_GesRed09 integrado 1" xfId="592"/>
    <cellStyle name="_Ampliaciones_Libro2_Resto09_integrado" xfId="593"/>
    <cellStyle name="_Ampliaciones_PLAN ESTRATEGICO 2010-2012 V7 (ültimo)" xfId="594"/>
    <cellStyle name="_Ampliaciones_Planif09 integrado" xfId="595"/>
    <cellStyle name="_Ampliaciones_Resto09_integrado" xfId="596"/>
    <cellStyle name="_Ampliaciones_Sistemas09" xfId="597"/>
    <cellStyle name="_Ampliaciones_Sistemas09 integrado" xfId="598"/>
    <cellStyle name="_Ampliaciones_Sistemas09 integrado1" xfId="599"/>
    <cellStyle name="_Anexo 16.7.2 Planilha de Preços Unitários Rede GSM  Darw" xfId="600"/>
    <cellStyle name="_Anexo 16.7.2 Planilha de Preços Unitários Rede GSM  Darw_Estimacion Noviembre 08" xfId="601"/>
    <cellStyle name="_Anexo 16.7.2 Planilha de Preços Unitários Rede GSM  Darw_Estimacion Noviembre 08_DataCenter09 integrado" xfId="602"/>
    <cellStyle name="_Anexo 16.7.2 Planilha de Preços Unitários Rede GSM  Darw_Estimacion Noviembre 08_Fábrica09 integrado" xfId="603"/>
    <cellStyle name="_Anexo 16.7.2 Planilha de Preços Unitários Rede GSM  Darw_Estimacion Noviembre 08_Fábrica09 integradov2" xfId="604"/>
    <cellStyle name="_Anexo 16.7.2 Planilha de Preços Unitários Rede GSM  Darw_Estimacion Noviembre 08_GesRed09 integrado" xfId="605"/>
    <cellStyle name="_Anexo 16.7.2 Planilha de Preços Unitários Rede GSM  Darw_Estimacion Noviembre 08_GesRed09 integrado 1" xfId="606"/>
    <cellStyle name="_Anexo 16.7.2 Planilha de Preços Unitários Rede GSM  Darw_Estimacion Noviembre 08_GesRed09 integradov0" xfId="607"/>
    <cellStyle name="_Anexo 16.7.2 Planilha de Preços Unitários Rede GSM  Darw_Estimacion Noviembre 08_Libro1" xfId="608"/>
    <cellStyle name="_Anexo 16.7.2 Planilha de Preços Unitários Rede GSM  Darw_Estimacion Noviembre 08_Libro2" xfId="609"/>
    <cellStyle name="_Anexo 16.7.2 Planilha de Preços Unitários Rede GSM  Darw_Estimacion Noviembre 08_PLAN ESTRATEGICO 2010-2012 V7 (ültimo)" xfId="610"/>
    <cellStyle name="_Anexo 16.7.2 Planilha de Preços Unitários Rede GSM  Darw_Estimacion Noviembre 08_Planif09 integrado" xfId="611"/>
    <cellStyle name="_Anexo 16.7.2 Planilha de Preços Unitários Rede GSM  Darw_Estimacion Noviembre 08_Resto09_integrado" xfId="612"/>
    <cellStyle name="_Anexo 16.7.2 Planilha de Preços Unitários Rede GSM  Darw_Estimacion Noviembre 08_Sistemas09" xfId="613"/>
    <cellStyle name="_Anexo 16.7.2 Planilha de Preços Unitários Rede GSM  Darw_Estimacion Noviembre 08_Sistemas09 integrado" xfId="614"/>
    <cellStyle name="_Anexo 16.7.2 Planilha de Preços Unitários Rede GSM  Darw_Estimacion Noviembre 08_Sistemas09 integrado1" xfId="615"/>
    <cellStyle name="_Anexo 16.7.2 Planilha de Preços Unitários Rede GSM  Darw_GesRed09 integrado" xfId="616"/>
    <cellStyle name="_Anexo 16.7.2 Planilha de Preços Unitários Rede GSM  Darw_Infra 2007 - disminución de tecnología x apagado (3)" xfId="617"/>
    <cellStyle name="_Anexo 16.7.2 Planilha de Preços Unitários Rede GSM  Darw_Infra 2007 - disminución de tecnología x apagado (3)_Base Infraestructura TM 2008" xfId="618"/>
    <cellStyle name="_Anexo 16.7.2 Planilha de Preços Unitários Rede GSM  Darw_Libro2" xfId="619"/>
    <cellStyle name="_Anexo 16.7.2 Planilha de Preços Unitários Rede GSM  Darw_Libro2_GesRed09 integrado" xfId="620"/>
    <cellStyle name="_Anexo 16.7.2 Planilha de Preços Unitários Rede GSM  Darw_Libro2_GesRed09 integrado 1" xfId="621"/>
    <cellStyle name="_Anexo 16.7.2 Planilha de Preços Unitários Rede GSM  Darw_Libro2_Resto09_integrado" xfId="622"/>
    <cellStyle name="_ANS 2007 Plantilla al 18-12-06" xfId="623"/>
    <cellStyle name="_ANX_II Precios(1)_Rev D (NRO MUCA)" xfId="624"/>
    <cellStyle name="_ANX_II Precios(1)_Rev D (SS+HWS MUCA)" xfId="625"/>
    <cellStyle name="_ANX_II PRECIOS(Svs)" xfId="626"/>
    <cellStyle name="_ANX_II PRECIOS(SVS)_Nov 2, 2006_Rev. A" xfId="627"/>
    <cellStyle name="_AVERIAS PROYECTADAS 2010" xfId="628"/>
    <cellStyle name="_Base de Cambio de Titularidad Provincias 2008" xfId="629"/>
    <cellStyle name="_Base Total - Prov1" xfId="630"/>
    <cellStyle name="_BASE TOTAL 2008 14 ABRIL" xfId="631"/>
    <cellStyle name="_BASE TOTAL 2008 14 ABRIL_Comparativo del PPTO On Line Vs Real2" xfId="632"/>
    <cellStyle name="_BASE TOTAL 2008_110408" xfId="633"/>
    <cellStyle name="_BASE TOTAL 2008_110408_Comparativo del PPTO On Line Vs Real2" xfId="634"/>
    <cellStyle name="_Bases instaladas_Multi Country" xfId="635"/>
    <cellStyle name="_BOM - Mux" xfId="636"/>
    <cellStyle name="_BoM Muxes STM-n 18-Ene-06 ERICSS1" xfId="637"/>
    <cellStyle name="_BoM Muxes STM-n 18-Ene-06 ERICSS1_DataCenter09 integrado" xfId="638"/>
    <cellStyle name="_BoM Muxes STM-n 18-Ene-06 ERICSS1_Estimacion Noviembre 08" xfId="639"/>
    <cellStyle name="_BoM Muxes STM-n 18-Ene-06 ERICSS1_Fábrica09 integrado" xfId="640"/>
    <cellStyle name="_BoM Muxes STM-n 18-Ene-06 ERICSS1_Fábrica09 integradov2" xfId="641"/>
    <cellStyle name="_BoM Muxes STM-n 18-Ene-06 ERICSS1_GesRed09 integrado" xfId="642"/>
    <cellStyle name="_BoM Muxes STM-n 18-Ene-06 ERICSS1_GesRed09 integrado 1" xfId="643"/>
    <cellStyle name="_BoM Muxes STM-n 18-Ene-06 ERICSS1_GesRed09 integradov0" xfId="644"/>
    <cellStyle name="_BoM Muxes STM-n 18-Ene-06 ERICSS1_Libro1" xfId="645"/>
    <cellStyle name="_BoM Muxes STM-n 18-Ene-06 ERICSS1_Libro2" xfId="646"/>
    <cellStyle name="_BoM Muxes STM-n 18-Ene-06 ERICSS1_Libro2_GesRed09 integrado" xfId="647"/>
    <cellStyle name="_BoM Muxes STM-n 18-Ene-06 ERICSS1_Libro2_GesRed09 integrado 1" xfId="648"/>
    <cellStyle name="_BoM Muxes STM-n 18-Ene-06 ERICSS1_Libro2_Resto09_integrado" xfId="649"/>
    <cellStyle name="_BoM Muxes STM-n 18-Ene-06 ERICSS1_PLAN ESTRATEGICO 2010-2012 V7 (ültimo)" xfId="650"/>
    <cellStyle name="_BoM Muxes STM-n 18-Ene-06 ERICSS1_Planif09 integrado" xfId="651"/>
    <cellStyle name="_BoM Muxes STM-n 18-Ene-06 ERICSS1_Resto09_integrado" xfId="652"/>
    <cellStyle name="_BoM Muxes STM-n 18-Ene-06 ERICSS1_Sistemas09" xfId="653"/>
    <cellStyle name="_BoM Muxes STM-n 18-Ene-06 ERICSS1_Sistemas09 integrado" xfId="654"/>
    <cellStyle name="_BoM Muxes STM-n 18-Ene-06 ERICSS1_Sistemas09 integrado1" xfId="655"/>
    <cellStyle name="_Book1" xfId="656"/>
    <cellStyle name="_Book1_Estimacion Noviembre 08" xfId="657"/>
    <cellStyle name="_Book1_Estimacion Noviembre 08_DataCenter09 integrado" xfId="658"/>
    <cellStyle name="_Book1_Estimacion Noviembre 08_Fábrica09 integrado" xfId="659"/>
    <cellStyle name="_Book1_Estimacion Noviembre 08_Fábrica09 integradov2" xfId="660"/>
    <cellStyle name="_Book1_Estimacion Noviembre 08_GesRed09 integrado" xfId="661"/>
    <cellStyle name="_Book1_Estimacion Noviembre 08_GesRed09 integrado 1" xfId="662"/>
    <cellStyle name="_Book1_Estimacion Noviembre 08_GesRed09 integradov0" xfId="663"/>
    <cellStyle name="_Book1_Estimacion Noviembre 08_Libro1" xfId="664"/>
    <cellStyle name="_Book1_Estimacion Noviembre 08_Libro2" xfId="665"/>
    <cellStyle name="_Book1_Estimacion Noviembre 08_PLAN ESTRATEGICO 2010-2012 V7 (ültimo)" xfId="666"/>
    <cellStyle name="_Book1_Estimacion Noviembre 08_Planif09 integrado" xfId="667"/>
    <cellStyle name="_Book1_Estimacion Noviembre 08_Resto09_integrado" xfId="668"/>
    <cellStyle name="_Book1_Estimacion Noviembre 08_Sistemas09" xfId="669"/>
    <cellStyle name="_Book1_Estimacion Noviembre 08_Sistemas09 integrado" xfId="670"/>
    <cellStyle name="_Book1_Estimacion Noviembre 08_Sistemas09 integrado1" xfId="671"/>
    <cellStyle name="_Book1_GesRed09 integrado" xfId="672"/>
    <cellStyle name="_Book1_Libro2" xfId="673"/>
    <cellStyle name="_Book1_Libro2_GesRed09 integrado" xfId="674"/>
    <cellStyle name="_Book1_Libro2_GesRed09 integrado 1" xfId="675"/>
    <cellStyle name="_Book1_Libro2_Resto09_integrado" xfId="676"/>
    <cellStyle name="_Brechas y Oportunidades - Datacenter" xfId="677"/>
    <cellStyle name="_BTS comp and discount structure V.11" xfId="678"/>
    <cellStyle name="_BTS comp and discount structure V.11_Estimacion Noviembre 08" xfId="679"/>
    <cellStyle name="_BTS comp and discount structure V.11_Estimacion Noviembre 08_DataCenter09 integrado" xfId="680"/>
    <cellStyle name="_BTS comp and discount structure V.11_Estimacion Noviembre 08_Fábrica09 integrado" xfId="681"/>
    <cellStyle name="_BTS comp and discount structure V.11_Estimacion Noviembre 08_Fábrica09 integradov2" xfId="682"/>
    <cellStyle name="_BTS comp and discount structure V.11_Estimacion Noviembre 08_GesRed09 integrado" xfId="683"/>
    <cellStyle name="_BTS comp and discount structure V.11_Estimacion Noviembre 08_GesRed09 integrado 1" xfId="684"/>
    <cellStyle name="_BTS comp and discount structure V.11_Estimacion Noviembre 08_GesRed09 integradov0" xfId="685"/>
    <cellStyle name="_BTS comp and discount structure V.11_Estimacion Noviembre 08_Libro1" xfId="686"/>
    <cellStyle name="_BTS comp and discount structure V.11_Estimacion Noviembre 08_Libro2" xfId="687"/>
    <cellStyle name="_BTS comp and discount structure V.11_Estimacion Noviembre 08_PLAN ESTRATEGICO 2010-2012 V7 (ültimo)" xfId="688"/>
    <cellStyle name="_BTS comp and discount structure V.11_Estimacion Noviembre 08_Planif09 integrado" xfId="689"/>
    <cellStyle name="_BTS comp and discount structure V.11_Estimacion Noviembre 08_Resto09_integrado" xfId="690"/>
    <cellStyle name="_BTS comp and discount structure V.11_Estimacion Noviembre 08_Sistemas09" xfId="691"/>
    <cellStyle name="_BTS comp and discount structure V.11_Estimacion Noviembre 08_Sistemas09 integrado" xfId="692"/>
    <cellStyle name="_BTS comp and discount structure V.11_Estimacion Noviembre 08_Sistemas09 integrado1" xfId="693"/>
    <cellStyle name="_BTS comp and discount structure V.11_GesRed09 integrado" xfId="694"/>
    <cellStyle name="_BTS comp and discount structure V.11_Infra 2007 - disminución de tecnología x apagado (3)" xfId="695"/>
    <cellStyle name="_BTS comp and discount structure V.11_Infra 2007 - disminución de tecnología x apagado (3)_Base Infraestructura TM 2008" xfId="696"/>
    <cellStyle name="_BTS comp and discount structure V.11_Libro2" xfId="697"/>
    <cellStyle name="_BTS comp and discount structure V.11_Libro2_GesRed09 integrado" xfId="698"/>
    <cellStyle name="_BTS comp and discount structure V.11_Libro2_GesRed09 integrado 1" xfId="699"/>
    <cellStyle name="_BTS comp and discount structure V.11_Libro2_Resto09_integrado" xfId="700"/>
    <cellStyle name="_CAL CE041 01 06 REV B OA" xfId="701"/>
    <cellStyle name="_CAL CE041 03 06 OE" xfId="702"/>
    <cellStyle name="_Call-Observadas" xfId="703"/>
    <cellStyle name="_Cambio T" xfId="704"/>
    <cellStyle name="_Campaña Duos y Trios Negocios Rev.03 (prov)" xfId="705"/>
    <cellStyle name="_Campaña Duos y Trios Negocios Rev.03 (prov) 2" xfId="706"/>
    <cellStyle name="_Campaña Duos y Trios Negocios Rev.03 (prov) 2 2" xfId="707"/>
    <cellStyle name="_Campaña Duos y Trios Negocios Rev.03 (prov) 2 3" xfId="708"/>
    <cellStyle name="_Campaña Duos y Trios Negocios Rev.03 (prov) 2_Pauta Positive Option - 29.03.2010" xfId="709"/>
    <cellStyle name="_Campaña Duos y Trios Negocios Rev.03 (prov) 3" xfId="710"/>
    <cellStyle name="_Campaña Duos y Trios Negocios Rev.03 (prov) 3 2" xfId="711"/>
    <cellStyle name="_Campaña Duos y Trios Negocios Rev.03 (prov) 3 3" xfId="712"/>
    <cellStyle name="_Campaña Duos y Trios Negocios Rev.03 (prov) 3_Pauta Positive Option - 29.03.2010" xfId="713"/>
    <cellStyle name="_Campaña Duos y Trios Negocios Rev.03 (prov) 4" xfId="714"/>
    <cellStyle name="_Campaña Duos y Trios Negocios Rev.03 (prov) 4 2" xfId="715"/>
    <cellStyle name="_Campaña Duos y Trios Negocios Rev.03 (prov) 4 3" xfId="716"/>
    <cellStyle name="_Campaña Duos y Trios Negocios Rev.03 (prov) 4_Pauta Positive Option - 29.03.2010" xfId="717"/>
    <cellStyle name="_Campaña Duos y Trios Negocios Rev.03 (prov) 5" xfId="718"/>
    <cellStyle name="_Campaña Duos y Trios Negocios Rev.03 (prov) 5 2" xfId="719"/>
    <cellStyle name="_Campaña Duos y Trios Negocios Rev.03 (prov) 5 3" xfId="720"/>
    <cellStyle name="_Campaña Duos y Trios Negocios Rev.03 (prov) 5_Pauta Positive Option - 29.03.2010" xfId="721"/>
    <cellStyle name="_Campaña Duos y Trios Negocios Rev.03 (prov) 6" xfId="722"/>
    <cellStyle name="_Campaña Duos y Trios Negocios Rev.03 (prov) 6 2" xfId="723"/>
    <cellStyle name="_Campaña Duos y Trios Negocios Rev.03 (prov) 6 3" xfId="724"/>
    <cellStyle name="_Campaña Duos y Trios Negocios Rev.03 (prov) 6_Pauta Positive Option - 29.03.2010" xfId="725"/>
    <cellStyle name="_Campaña Duos y Trios Negocios Rev.03 (prov) 7" xfId="726"/>
    <cellStyle name="_Campaña Duos y Trios Negocios Rev.03 (prov) 7 2" xfId="727"/>
    <cellStyle name="_Campaña Duos y Trios Negocios Rev.03 (prov) 7 3" xfId="728"/>
    <cellStyle name="_Campaña Duos y Trios Negocios Rev.03 (prov) 7_Pauta Positive Option - 29.03.2010" xfId="729"/>
    <cellStyle name="_Campaña Duos y Trios Negocios Rev.03 (prov) 8" xfId="730"/>
    <cellStyle name="_Campaña Duos y Trios Negocios Rev.03 (prov) 9" xfId="731"/>
    <cellStyle name="_Campaña Duos y Trios Negocios Rev.03 (prov)_Pauta Positive Option - 29.03.2010" xfId="732"/>
    <cellStyle name="_Campaña Negocios Duos y Trios Rev.04 (no enviado)" xfId="733"/>
    <cellStyle name="_canjes enero" xfId="734"/>
    <cellStyle name="_canjes enero_DETALLE INVERSION 2010 (Estimado Cierre 15Nov)" xfId="735"/>
    <cellStyle name="_Canjes TML MN Ene Dic 2007 20122007" xfId="736"/>
    <cellStyle name="_Canjes TML MN Ene Dic 2007 20122007_DETALLE INVERSION 2010 (Estimado Cierre 15Nov)" xfId="737"/>
    <cellStyle name="_Cantidades de EEBBs PO2008_vf (3)" xfId="738"/>
    <cellStyle name="_Cantidades Operadoras Moviles_Muxes" xfId="739"/>
    <cellStyle name="_Cantidades Operadoras Moviles_Radios" xfId="740"/>
    <cellStyle name="_CANTON1" xfId="741"/>
    <cellStyle name="_CANTON2" xfId="742"/>
    <cellStyle name="_Cantv NGN RA 310305" xfId="743"/>
    <cellStyle name="_CAPEX 2007 EG_14-12-06_Rev6" xfId="744"/>
    <cellStyle name="_CA-Separación" xfId="745"/>
    <cellStyle name="_CA-Separación_DataCenter09 integrado" xfId="746"/>
    <cellStyle name="_CA-Separación_Estimacion Noviembre 08" xfId="747"/>
    <cellStyle name="_CA-Separación_Fábrica09 integrado" xfId="748"/>
    <cellStyle name="_CA-Separación_Fábrica09 integradov2" xfId="749"/>
    <cellStyle name="_CA-Separación_GesRed09 integrado" xfId="750"/>
    <cellStyle name="_CA-Separación_GesRed09 integrado 1" xfId="751"/>
    <cellStyle name="_CA-Separación_GesRed09 integradov0" xfId="752"/>
    <cellStyle name="_CA-Separación_Libro1" xfId="753"/>
    <cellStyle name="_CA-Separación_Libro2" xfId="754"/>
    <cellStyle name="_CA-Separación_Libro2_GesRed09 integrado" xfId="755"/>
    <cellStyle name="_CA-Separación_Libro2_GesRed09 integrado 1" xfId="756"/>
    <cellStyle name="_CA-Separación_Libro2_Resto09_integrado" xfId="757"/>
    <cellStyle name="_CA-Separación_PLAN ESTRATEGICO 2010-2012 V7 (ültimo)" xfId="758"/>
    <cellStyle name="_CA-Separación_Planif09 integrado" xfId="759"/>
    <cellStyle name="_CA-Separación_Resto09_integrado" xfId="760"/>
    <cellStyle name="_CA-Separación_Sistemas09" xfId="761"/>
    <cellStyle name="_CA-Separación_Sistemas09 integrado" xfId="762"/>
    <cellStyle name="_CA-Separación_Sistemas09 integrado1" xfId="763"/>
    <cellStyle name="_CCPPs_General" xfId="764"/>
    <cellStyle name="_CCPPs_General 2" xfId="765"/>
    <cellStyle name="_CCPPs_General_Alex" xfId="766"/>
    <cellStyle name="_CCPPs_General_Alex 2" xfId="767"/>
    <cellStyle name="_CCPPs_General_I. T. Fija 1" xfId="768"/>
    <cellStyle name="_CCPPs_General_I. T. Fija 1 2" xfId="769"/>
    <cellStyle name="_CCPPs_General_TRÁFICO" xfId="770"/>
    <cellStyle name="_CCPPs_General_TRÁFICO 2" xfId="771"/>
    <cellStyle name="_CCPPs_General_TRÁFICO 2 2" xfId="772"/>
    <cellStyle name="_CCPPs_General_TRÁFICO 3" xfId="773"/>
    <cellStyle name="_CCPPs_General_TRÁFICO 3 2" xfId="774"/>
    <cellStyle name="_CECO´s Altas Ene a Jun09 consolidado" xfId="775"/>
    <cellStyle name="_Cecos (ADM, REDES y STC)" xfId="776"/>
    <cellStyle name="_CeCos STC - Contabilidad Separada" xfId="777"/>
    <cellStyle name="_Centrales" xfId="778"/>
    <cellStyle name="_Cierre v3" xfId="779"/>
    <cellStyle name="_Cierre_Ingresos_ITX_Feb09_porenviar_con_asientos" xfId="780"/>
    <cellStyle name="_Cierrev4 (base julio)" xfId="781"/>
    <cellStyle name="_Cimentación Torre 16set29" xfId="782"/>
    <cellStyle name="_Clase 22050000 - Altas de Servicios de Abonados" xfId="783"/>
    <cellStyle name="_Comcel Phase 5 B-Form" xfId="784"/>
    <cellStyle name="_Comparativo de Ppto 2008" xfId="785"/>
    <cellStyle name="_Consol Red" xfId="786"/>
    <cellStyle name="_CONSOLIDADO CCPPs y distritos_PO2007" xfId="787"/>
    <cellStyle name="_Consolidado Proyectos 2007" xfId="788"/>
    <cellStyle name="_Continente Azul" xfId="789"/>
    <cellStyle name="_CONTROL DE EQUIPAMIENTO_R1_R3_100703" xfId="790"/>
    <cellStyle name="_CONTROL DE EQUIPAMIENTO_R1_R3_100703_Estimacion Noviembre 08" xfId="791"/>
    <cellStyle name="_CONTROL DE EQUIPAMIENTO_R1_R3_100703_Estimacion Noviembre 08_DataCenter09 integrado" xfId="792"/>
    <cellStyle name="_CONTROL DE EQUIPAMIENTO_R1_R3_100703_Estimacion Noviembre 08_Fábrica09 integrado" xfId="793"/>
    <cellStyle name="_CONTROL DE EQUIPAMIENTO_R1_R3_100703_Estimacion Noviembre 08_Fábrica09 integradov2" xfId="794"/>
    <cellStyle name="_CONTROL DE EQUIPAMIENTO_R1_R3_100703_Estimacion Noviembre 08_GesRed09 integrado" xfId="795"/>
    <cellStyle name="_CONTROL DE EQUIPAMIENTO_R1_R3_100703_Estimacion Noviembre 08_GesRed09 integrado 1" xfId="796"/>
    <cellStyle name="_CONTROL DE EQUIPAMIENTO_R1_R3_100703_Estimacion Noviembre 08_GesRed09 integradov0" xfId="797"/>
    <cellStyle name="_CONTROL DE EQUIPAMIENTO_R1_R3_100703_Estimacion Noviembre 08_Libro1" xfId="798"/>
    <cellStyle name="_CONTROL DE EQUIPAMIENTO_R1_R3_100703_Estimacion Noviembre 08_Libro2" xfId="799"/>
    <cellStyle name="_CONTROL DE EQUIPAMIENTO_R1_R3_100703_Estimacion Noviembre 08_PLAN ESTRATEGICO 2010-2012 V7 (ültimo)" xfId="800"/>
    <cellStyle name="_CONTROL DE EQUIPAMIENTO_R1_R3_100703_Estimacion Noviembre 08_Planif09 integrado" xfId="801"/>
    <cellStyle name="_CONTROL DE EQUIPAMIENTO_R1_R3_100703_Estimacion Noviembre 08_Resto09_integrado" xfId="802"/>
    <cellStyle name="_CONTROL DE EQUIPAMIENTO_R1_R3_100703_Estimacion Noviembre 08_Sistemas09" xfId="803"/>
    <cellStyle name="_CONTROL DE EQUIPAMIENTO_R1_R3_100703_Estimacion Noviembre 08_Sistemas09 integrado" xfId="804"/>
    <cellStyle name="_CONTROL DE EQUIPAMIENTO_R1_R3_100703_Estimacion Noviembre 08_Sistemas09 integrado1" xfId="805"/>
    <cellStyle name="_CONTROL DE EQUIPAMIENTO_R1_R3_100703_GesRed09 integrado" xfId="806"/>
    <cellStyle name="_CONTROL DE EQUIPAMIENTO_R1_R3_100703_Libro2" xfId="807"/>
    <cellStyle name="_CONTROL DE EQUIPAMIENTO_R1_R3_100703_Libro2_GesRed09 integrado" xfId="808"/>
    <cellStyle name="_CONTROL DE EQUIPAMIENTO_R1_R3_100703_Libro2_GesRed09 integrado 1" xfId="809"/>
    <cellStyle name="_CONTROL DE EQUIPAMIENTO_R1_R3_100703_Libro2_Resto09_integrado" xfId="810"/>
    <cellStyle name="_control de obras 30 01 07" xfId="811"/>
    <cellStyle name="_CONTROL07" xfId="812"/>
    <cellStyle name="_Cópia de Cópia de Orçamento Movil 2007 A 2010 v4" xfId="813"/>
    <cellStyle name="_cost 05-06 GSM-GPRS-TELECSA REV 1" xfId="814"/>
    <cellStyle name="_cost 21-06 NGN - ETAPA TEE" xfId="815"/>
    <cellStyle name="_cost 91-06  GSM- WCDMA CORE -TELEFONICA-REGIONAL-REV.2" xfId="816"/>
    <cellStyle name="_cost-73-06 WCDMA-TELEFONICA VENEZ" xfId="817"/>
    <cellStyle name="_cost-73-06 WCDMA-TELEFONICA VENEZ -rev. 1" xfId="818"/>
    <cellStyle name="_Costeo Proyectos y Sistemas 2007" xfId="819"/>
    <cellStyle name="_costos de producción por cliente v5" xfId="820"/>
    <cellStyle name="_costos de producción por cliente v6_1" xfId="821"/>
    <cellStyle name="_Costos repuestos tercerización marzo - diciembre 2008" xfId="822"/>
    <cellStyle name="_Costos repuestos tercerización marzo - diciembre 2008_DataCenter09 integrado" xfId="823"/>
    <cellStyle name="_Costos repuestos tercerización marzo - diciembre 2008_Estimacion Noviembre 08" xfId="824"/>
    <cellStyle name="_Costos repuestos tercerización marzo - diciembre 2008_Fábrica09 integrado" xfId="825"/>
    <cellStyle name="_Costos repuestos tercerización marzo - diciembre 2008_Fábrica09 integradov2" xfId="826"/>
    <cellStyle name="_Costos repuestos tercerización marzo - diciembre 2008_GesRed09 integrado" xfId="827"/>
    <cellStyle name="_Costos repuestos tercerización marzo - diciembre 2008_GesRed09 integrado 1" xfId="828"/>
    <cellStyle name="_Costos repuestos tercerización marzo - diciembre 2008_GesRed09 integradov0" xfId="829"/>
    <cellStyle name="_Costos repuestos tercerización marzo - diciembre 2008_Libro1" xfId="830"/>
    <cellStyle name="_Costos repuestos tercerización marzo - diciembre 2008_Libro2" xfId="831"/>
    <cellStyle name="_Costos repuestos tercerización marzo - diciembre 2008_Libro2_GesRed09 integrado" xfId="832"/>
    <cellStyle name="_Costos repuestos tercerización marzo - diciembre 2008_Libro2_GesRed09 integrado 1" xfId="833"/>
    <cellStyle name="_Costos repuestos tercerización marzo - diciembre 2008_Libro2_Resto09_integrado" xfId="834"/>
    <cellStyle name="_Costos repuestos tercerización marzo - diciembre 2008_PLAN ESTRATEGICO 2010-2012 V7 (ültimo)" xfId="835"/>
    <cellStyle name="_Costos repuestos tercerización marzo - diciembre 2008_Planif09 integrado" xfId="836"/>
    <cellStyle name="_Costos repuestos tercerización marzo - diciembre 2008_Resto09_integrado" xfId="837"/>
    <cellStyle name="_Costos repuestos tercerización marzo - diciembre 2008_Sistemas09" xfId="838"/>
    <cellStyle name="_Costos repuestos tercerización marzo - diciembre 2008_Sistemas09 integrado" xfId="839"/>
    <cellStyle name="_Costos repuestos tercerización marzo - diciembre 2008_Sistemas09 integrado1" xfId="840"/>
    <cellStyle name="_COT SMA LIC RADIO CFE 130306 (2)" xfId="841"/>
    <cellStyle name="_CRONO NUEVO SOMBRA_7" xfId="842"/>
    <cellStyle name="_CRONOGRAMA DE LIQUIDACION " xfId="843"/>
    <cellStyle name="_Cronograma sombra azul por semana Abril Mayo Rev 2" xfId="844"/>
    <cellStyle name="_Cronograma_Urbano_v4" xfId="845"/>
    <cellStyle name="_Cuadro de mando Dr Speedy Residencial 2007" xfId="846"/>
    <cellStyle name="_Cuadro de mando Dr Speedy Residencial 2007_~3596565" xfId="847"/>
    <cellStyle name="_Cuadro de mando Dr Speedy Residencial 2007_~3596565_Estimacion Noviembre 08" xfId="848"/>
    <cellStyle name="_Cuadro de mando Dr Speedy Residencial 2007_~3596565_Estimacion Noviembre 08_DataCenter09 integrado" xfId="849"/>
    <cellStyle name="_Cuadro de mando Dr Speedy Residencial 2007_~3596565_Estimacion Noviembre 08_Fábrica09 integrado" xfId="850"/>
    <cellStyle name="_Cuadro de mando Dr Speedy Residencial 2007_~3596565_Estimacion Noviembre 08_Fábrica09 integradov2" xfId="851"/>
    <cellStyle name="_Cuadro de mando Dr Speedy Residencial 2007_~3596565_Estimacion Noviembre 08_GesRed09 integrado" xfId="852"/>
    <cellStyle name="_Cuadro de mando Dr Speedy Residencial 2007_~3596565_Estimacion Noviembre 08_GesRed09 integrado 1" xfId="853"/>
    <cellStyle name="_Cuadro de mando Dr Speedy Residencial 2007_~3596565_Estimacion Noviembre 08_GesRed09 integradov0" xfId="854"/>
    <cellStyle name="_Cuadro de mando Dr Speedy Residencial 2007_~3596565_Estimacion Noviembre 08_Libro1" xfId="855"/>
    <cellStyle name="_Cuadro de mando Dr Speedy Residencial 2007_~3596565_Estimacion Noviembre 08_Libro2" xfId="856"/>
    <cellStyle name="_Cuadro de mando Dr Speedy Residencial 2007_~3596565_Estimacion Noviembre 08_PLAN ESTRATEGICO 2010-2012 V7 (ültimo)" xfId="857"/>
    <cellStyle name="_Cuadro de mando Dr Speedy Residencial 2007_~3596565_Estimacion Noviembre 08_Planif09 integrado" xfId="858"/>
    <cellStyle name="_Cuadro de mando Dr Speedy Residencial 2007_~3596565_Estimacion Noviembre 08_Resto09_integrado" xfId="859"/>
    <cellStyle name="_Cuadro de mando Dr Speedy Residencial 2007_~3596565_Estimacion Noviembre 08_Sistemas09" xfId="860"/>
    <cellStyle name="_Cuadro de mando Dr Speedy Residencial 2007_~3596565_Estimacion Noviembre 08_Sistemas09 integrado" xfId="861"/>
    <cellStyle name="_Cuadro de mando Dr Speedy Residencial 2007_~3596565_Estimacion Noviembre 08_Sistemas09 integrado1" xfId="862"/>
    <cellStyle name="_Cuadro de mando Dr Speedy Residencial 2007_~3596565_GesRed09 integrado" xfId="863"/>
    <cellStyle name="_Cuadro de mando Dr Speedy Residencial 2007_~3596565_Libro2" xfId="864"/>
    <cellStyle name="_Cuadro de mando Dr Speedy Residencial 2007_~3596565_Libro2_GesRed09 integrado" xfId="865"/>
    <cellStyle name="_Cuadro de mando Dr Speedy Residencial 2007_~3596565_Libro2_GesRed09 integrado 1" xfId="866"/>
    <cellStyle name="_Cuadro de mando Dr Speedy Residencial 2007_~3596565_Libro2_Resto09_integrado" xfId="867"/>
    <cellStyle name="_Cuadro de mando Dr Speedy Residencial 2007_~5445168" xfId="868"/>
    <cellStyle name="_Cuadro de mando Dr Speedy Residencial 2007_~5445168_Estimacion Noviembre 08" xfId="869"/>
    <cellStyle name="_Cuadro de mando Dr Speedy Residencial 2007_~5445168_Estimacion Noviembre 08_DataCenter09 integrado" xfId="870"/>
    <cellStyle name="_Cuadro de mando Dr Speedy Residencial 2007_~5445168_Estimacion Noviembre 08_Fábrica09 integrado" xfId="871"/>
    <cellStyle name="_Cuadro de mando Dr Speedy Residencial 2007_~5445168_Estimacion Noviembre 08_Fábrica09 integradov2" xfId="872"/>
    <cellStyle name="_Cuadro de mando Dr Speedy Residencial 2007_~5445168_Estimacion Noviembre 08_GesRed09 integrado" xfId="873"/>
    <cellStyle name="_Cuadro de mando Dr Speedy Residencial 2007_~5445168_Estimacion Noviembre 08_GesRed09 integrado 1" xfId="874"/>
    <cellStyle name="_Cuadro de mando Dr Speedy Residencial 2007_~5445168_Estimacion Noviembre 08_GesRed09 integradov0" xfId="875"/>
    <cellStyle name="_Cuadro de mando Dr Speedy Residencial 2007_~5445168_Estimacion Noviembre 08_Libro1" xfId="876"/>
    <cellStyle name="_Cuadro de mando Dr Speedy Residencial 2007_~5445168_Estimacion Noviembre 08_Libro2" xfId="877"/>
    <cellStyle name="_Cuadro de mando Dr Speedy Residencial 2007_~5445168_Estimacion Noviembre 08_PLAN ESTRATEGICO 2010-2012 V7 (ültimo)" xfId="878"/>
    <cellStyle name="_Cuadro de mando Dr Speedy Residencial 2007_~5445168_Estimacion Noviembre 08_Planif09 integrado" xfId="879"/>
    <cellStyle name="_Cuadro de mando Dr Speedy Residencial 2007_~5445168_Estimacion Noviembre 08_Resto09_integrado" xfId="880"/>
    <cellStyle name="_Cuadro de mando Dr Speedy Residencial 2007_~5445168_Estimacion Noviembre 08_Sistemas09" xfId="881"/>
    <cellStyle name="_Cuadro de mando Dr Speedy Residencial 2007_~5445168_Estimacion Noviembre 08_Sistemas09 integrado" xfId="882"/>
    <cellStyle name="_Cuadro de mando Dr Speedy Residencial 2007_~5445168_Estimacion Noviembre 08_Sistemas09 integrado1" xfId="883"/>
    <cellStyle name="_Cuadro de mando Dr Speedy Residencial 2007_~5445168_GesRed09 integrado" xfId="884"/>
    <cellStyle name="_Cuadro de mando Dr Speedy Residencial 2007_~5445168_Libro2" xfId="885"/>
    <cellStyle name="_Cuadro de mando Dr Speedy Residencial 2007_~5445168_Libro2_GesRed09 integrado" xfId="886"/>
    <cellStyle name="_Cuadro de mando Dr Speedy Residencial 2007_~5445168_Libro2_GesRed09 integrado 1" xfId="887"/>
    <cellStyle name="_Cuadro de mando Dr Speedy Residencial 2007_~5445168_Libro2_Resto09_integrado" xfId="888"/>
    <cellStyle name="_Cuadro de mando Dr Speedy Residencial 2007_~9387078" xfId="889"/>
    <cellStyle name="_Cuadro de mando Dr Speedy Residencial 2007_~9387078_GesRed09 integrado" xfId="890"/>
    <cellStyle name="_Cuadro de mando Dr Speedy Residencial 2007_~9387078_GesRed09 integrado 1" xfId="891"/>
    <cellStyle name="_Cuadro de mando Dr Speedy Residencial 2007_~9387078_Resto09_integrado" xfId="892"/>
    <cellStyle name="_Cuadro de mando Dr Speedy Residencial 2007_Agrupamiento RdA" xfId="893"/>
    <cellStyle name="_Cuadro de mando Dr Speedy Residencial 2007_Agrupamiento RdA_Estimacion Noviembre 08" xfId="894"/>
    <cellStyle name="_Cuadro de mando Dr Speedy Residencial 2007_Agrupamiento RdA_Estimacion Noviembre 08_DataCenter09 integrado" xfId="895"/>
    <cellStyle name="_Cuadro de mando Dr Speedy Residencial 2007_Agrupamiento RdA_Estimacion Noviembre 08_Fábrica09 integrado" xfId="896"/>
    <cellStyle name="_Cuadro de mando Dr Speedy Residencial 2007_Agrupamiento RdA_Estimacion Noviembre 08_Fábrica09 integradov2" xfId="897"/>
    <cellStyle name="_Cuadro de mando Dr Speedy Residencial 2007_Agrupamiento RdA_Estimacion Noviembre 08_GesRed09 integrado" xfId="898"/>
    <cellStyle name="_Cuadro de mando Dr Speedy Residencial 2007_Agrupamiento RdA_Estimacion Noviembre 08_GesRed09 integrado 1" xfId="899"/>
    <cellStyle name="_Cuadro de mando Dr Speedy Residencial 2007_Agrupamiento RdA_Estimacion Noviembre 08_GesRed09 integradov0" xfId="900"/>
    <cellStyle name="_Cuadro de mando Dr Speedy Residencial 2007_Agrupamiento RdA_Estimacion Noviembre 08_Libro1" xfId="901"/>
    <cellStyle name="_Cuadro de mando Dr Speedy Residencial 2007_Agrupamiento RdA_Estimacion Noviembre 08_Libro2" xfId="902"/>
    <cellStyle name="_Cuadro de mando Dr Speedy Residencial 2007_Agrupamiento RdA_Estimacion Noviembre 08_PLAN ESTRATEGICO 2010-2012 V7 (ültimo)" xfId="903"/>
    <cellStyle name="_Cuadro de mando Dr Speedy Residencial 2007_Agrupamiento RdA_Estimacion Noviembre 08_Planif09 integrado" xfId="904"/>
    <cellStyle name="_Cuadro de mando Dr Speedy Residencial 2007_Agrupamiento RdA_Estimacion Noviembre 08_Resto09_integrado" xfId="905"/>
    <cellStyle name="_Cuadro de mando Dr Speedy Residencial 2007_Agrupamiento RdA_Estimacion Noviembre 08_Sistemas09" xfId="906"/>
    <cellStyle name="_Cuadro de mando Dr Speedy Residencial 2007_Agrupamiento RdA_Estimacion Noviembre 08_Sistemas09 integrado" xfId="907"/>
    <cellStyle name="_Cuadro de mando Dr Speedy Residencial 2007_Agrupamiento RdA_Estimacion Noviembre 08_Sistemas09 integrado1" xfId="908"/>
    <cellStyle name="_Cuadro de mando Dr Speedy Residencial 2007_Agrupamiento RdA_GesRed09 integrado" xfId="909"/>
    <cellStyle name="_Cuadro de mando Dr Speedy Residencial 2007_Agrupamiento RdA_Libro2" xfId="910"/>
    <cellStyle name="_Cuadro de mando Dr Speedy Residencial 2007_Agrupamiento RdA_Libro2_GesRed09 integrado" xfId="911"/>
    <cellStyle name="_Cuadro de mando Dr Speedy Residencial 2007_Agrupamiento RdA_Libro2_GesRed09 integrado 1" xfId="912"/>
    <cellStyle name="_Cuadro de mando Dr Speedy Residencial 2007_Agrupamiento RdA_Libro2_Resto09_integrado" xfId="913"/>
    <cellStyle name="_Cuadro de mando Dr Speedy Residencial 2007_BO PLanilla PXQ, nUevas Brechas y Oportunidades" xfId="914"/>
    <cellStyle name="_Cuadro de mando Dr Speedy Residencial 2007_BO PLanilla PXQ, nUevas Brechas y Oportunidades_Estimacion Noviembre 08" xfId="915"/>
    <cellStyle name="_Cuadro de mando Dr Speedy Residencial 2007_BO PLanilla PXQ, nUevas Brechas y Oportunidades_Estimacion Noviembre 08_DataCenter09 integrado" xfId="916"/>
    <cellStyle name="_Cuadro de mando Dr Speedy Residencial 2007_BO PLanilla PXQ, nUevas Brechas y Oportunidades_Estimacion Noviembre 08_Fábrica09 integrado" xfId="917"/>
    <cellStyle name="_Cuadro de mando Dr Speedy Residencial 2007_BO PLanilla PXQ, nUevas Brechas y Oportunidades_Estimacion Noviembre 08_Fábrica09 integradov2" xfId="918"/>
    <cellStyle name="_Cuadro de mando Dr Speedy Residencial 2007_BO PLanilla PXQ, nUevas Brechas y Oportunidades_Estimacion Noviembre 08_GesRed09 integrado" xfId="919"/>
    <cellStyle name="_Cuadro de mando Dr Speedy Residencial 2007_BO PLanilla PXQ, nUevas Brechas y Oportunidades_Estimacion Noviembre 08_GesRed09 integrado 1" xfId="920"/>
    <cellStyle name="_Cuadro de mando Dr Speedy Residencial 2007_BO PLanilla PXQ, nUevas Brechas y Oportunidades_Estimacion Noviembre 08_GesRed09 integradov0" xfId="921"/>
    <cellStyle name="_Cuadro de mando Dr Speedy Residencial 2007_BO PLanilla PXQ, nUevas Brechas y Oportunidades_Estimacion Noviembre 08_Libro1" xfId="922"/>
    <cellStyle name="_Cuadro de mando Dr Speedy Residencial 2007_BO PLanilla PXQ, nUevas Brechas y Oportunidades_Estimacion Noviembre 08_Libro2" xfId="923"/>
    <cellStyle name="_Cuadro de mando Dr Speedy Residencial 2007_BO PLanilla PXQ, nUevas Brechas y Oportunidades_Estimacion Noviembre 08_PLAN ESTRATEGICO 2010-2012 V7 (ültimo)" xfId="924"/>
    <cellStyle name="_Cuadro de mando Dr Speedy Residencial 2007_BO PLanilla PXQ, nUevas Brechas y Oportunidades_Estimacion Noviembre 08_Planif09 integrado" xfId="925"/>
    <cellStyle name="_Cuadro de mando Dr Speedy Residencial 2007_BO PLanilla PXQ, nUevas Brechas y Oportunidades_Estimacion Noviembre 08_Resto09_integrado" xfId="926"/>
    <cellStyle name="_Cuadro de mando Dr Speedy Residencial 2007_BO PLanilla PXQ, nUevas Brechas y Oportunidades_Estimacion Noviembre 08_Sistemas09" xfId="927"/>
    <cellStyle name="_Cuadro de mando Dr Speedy Residencial 2007_BO PLanilla PXQ, nUevas Brechas y Oportunidades_Estimacion Noviembre 08_Sistemas09 integrado" xfId="928"/>
    <cellStyle name="_Cuadro de mando Dr Speedy Residencial 2007_BO PLanilla PXQ, nUevas Brechas y Oportunidades_Estimacion Noviembre 08_Sistemas09 integrado1" xfId="929"/>
    <cellStyle name="_Cuadro de mando Dr Speedy Residencial 2007_BO PLanilla PXQ, nUevas Brechas y Oportunidades_GesRed09 integrado" xfId="930"/>
    <cellStyle name="_Cuadro de mando Dr Speedy Residencial 2007_BO PLanilla PXQ, nUevas Brechas y Oportunidades_Libro2" xfId="931"/>
    <cellStyle name="_Cuadro de mando Dr Speedy Residencial 2007_BO PLanilla PXQ, nUevas Brechas y Oportunidades_Libro2_GesRed09 integrado" xfId="932"/>
    <cellStyle name="_Cuadro de mando Dr Speedy Residencial 2007_BO PLanilla PXQ, nUevas Brechas y Oportunidades_Libro2_GesRed09 integrado 1" xfId="933"/>
    <cellStyle name="_Cuadro de mando Dr Speedy Residencial 2007_BO PLanilla PXQ, nUevas Brechas y Oportunidades_Libro2_Resto09_integrado" xfId="934"/>
    <cellStyle name="_Cuadro de mando Dr Speedy Residencial 2007_Brechas 090508 - GdR" xfId="935"/>
    <cellStyle name="_Cuadro de mando Dr Speedy Residencial 2007_Brechas 090508 - GdR_Estimacion Noviembre 08" xfId="936"/>
    <cellStyle name="_Cuadro de mando Dr Speedy Residencial 2007_Brechas 090508 - GdR_Estimacion Noviembre 08_DataCenter09 integrado" xfId="937"/>
    <cellStyle name="_Cuadro de mando Dr Speedy Residencial 2007_Brechas 090508 - GdR_Estimacion Noviembre 08_Fábrica09 integrado" xfId="938"/>
    <cellStyle name="_Cuadro de mando Dr Speedy Residencial 2007_Brechas 090508 - GdR_Estimacion Noviembre 08_Fábrica09 integradov2" xfId="939"/>
    <cellStyle name="_Cuadro de mando Dr Speedy Residencial 2007_Brechas 090508 - GdR_Estimacion Noviembre 08_GesRed09 integrado" xfId="940"/>
    <cellStyle name="_Cuadro de mando Dr Speedy Residencial 2007_Brechas 090508 - GdR_Estimacion Noviembre 08_GesRed09 integrado 1" xfId="941"/>
    <cellStyle name="_Cuadro de mando Dr Speedy Residencial 2007_Brechas 090508 - GdR_Estimacion Noviembre 08_GesRed09 integradov0" xfId="942"/>
    <cellStyle name="_Cuadro de mando Dr Speedy Residencial 2007_Brechas 090508 - GdR_Estimacion Noviembre 08_Libro1" xfId="943"/>
    <cellStyle name="_Cuadro de mando Dr Speedy Residencial 2007_Brechas 090508 - GdR_Estimacion Noviembre 08_Libro2" xfId="944"/>
    <cellStyle name="_Cuadro de mando Dr Speedy Residencial 2007_Brechas 090508 - GdR_Estimacion Noviembre 08_PLAN ESTRATEGICO 2010-2012 V7 (ültimo)" xfId="945"/>
    <cellStyle name="_Cuadro de mando Dr Speedy Residencial 2007_Brechas 090508 - GdR_Estimacion Noviembre 08_Planif09 integrado" xfId="946"/>
    <cellStyle name="_Cuadro de mando Dr Speedy Residencial 2007_Brechas 090508 - GdR_Estimacion Noviembre 08_Resto09_integrado" xfId="947"/>
    <cellStyle name="_Cuadro de mando Dr Speedy Residencial 2007_Brechas 090508 - GdR_Estimacion Noviembre 08_Sistemas09" xfId="948"/>
    <cellStyle name="_Cuadro de mando Dr Speedy Residencial 2007_Brechas 090508 - GdR_Estimacion Noviembre 08_Sistemas09 integrado" xfId="949"/>
    <cellStyle name="_Cuadro de mando Dr Speedy Residencial 2007_Brechas 090508 - GdR_Estimacion Noviembre 08_Sistemas09 integrado1" xfId="950"/>
    <cellStyle name="_Cuadro de mando Dr Speedy Residencial 2007_Brechas 090508 - GdR_GesRed09 integrado" xfId="951"/>
    <cellStyle name="_Cuadro de mando Dr Speedy Residencial 2007_Brechas 090508 - GdR_Libro2" xfId="952"/>
    <cellStyle name="_Cuadro de mando Dr Speedy Residencial 2007_Brechas 090508 - GdR_Libro2_GesRed09 integrado" xfId="953"/>
    <cellStyle name="_Cuadro de mando Dr Speedy Residencial 2007_Brechas 090508 - GdR_Libro2_GesRed09 integrado 1" xfId="954"/>
    <cellStyle name="_Cuadro de mando Dr Speedy Residencial 2007_Brechas 090508 - GdR_Libro2_Resto09_integrado" xfId="955"/>
    <cellStyle name="_Cuadro de mando Dr Speedy Residencial 2007_Estimacion Noviembre 08" xfId="956"/>
    <cellStyle name="_Cuadro de mando Dr Speedy Residencial 2007_Estimacion Noviembre 08_DataCenter09 integrado" xfId="957"/>
    <cellStyle name="_Cuadro de mando Dr Speedy Residencial 2007_Estimacion Noviembre 08_Fábrica09 integrado" xfId="958"/>
    <cellStyle name="_Cuadro de mando Dr Speedy Residencial 2007_Estimacion Noviembre 08_Fábrica09 integradov2" xfId="959"/>
    <cellStyle name="_Cuadro de mando Dr Speedy Residencial 2007_Estimacion Noviembre 08_GesRed09 integrado" xfId="960"/>
    <cellStyle name="_Cuadro de mando Dr Speedy Residencial 2007_Estimacion Noviembre 08_GesRed09 integrado 1" xfId="961"/>
    <cellStyle name="_Cuadro de mando Dr Speedy Residencial 2007_Estimacion Noviembre 08_GesRed09 integradov0" xfId="962"/>
    <cellStyle name="_Cuadro de mando Dr Speedy Residencial 2007_Estimacion Noviembre 08_Libro1" xfId="963"/>
    <cellStyle name="_Cuadro de mando Dr Speedy Residencial 2007_Estimacion Noviembre 08_Libro2" xfId="964"/>
    <cellStyle name="_Cuadro de mando Dr Speedy Residencial 2007_Estimacion Noviembre 08_PLAN ESTRATEGICO 2010-2012 V7 (ültimo)" xfId="965"/>
    <cellStyle name="_Cuadro de mando Dr Speedy Residencial 2007_Estimacion Noviembre 08_Planif09 integrado" xfId="966"/>
    <cellStyle name="_Cuadro de mando Dr Speedy Residencial 2007_Estimacion Noviembre 08_Resto09_integrado" xfId="967"/>
    <cellStyle name="_Cuadro de mando Dr Speedy Residencial 2007_Estimacion Noviembre 08_Sistemas09" xfId="968"/>
    <cellStyle name="_Cuadro de mando Dr Speedy Residencial 2007_Estimacion Noviembre 08_Sistemas09 integrado" xfId="969"/>
    <cellStyle name="_Cuadro de mando Dr Speedy Residencial 2007_Estimacion Noviembre 08_Sistemas09 integrado1" xfId="970"/>
    <cellStyle name="_Cuadro de mando Dr Speedy Residencial 2007_GesRed09 integrado" xfId="971"/>
    <cellStyle name="_Cuadro de mando Dr Speedy Residencial 2007_Libro2" xfId="972"/>
    <cellStyle name="_Cuadro de mando Dr Speedy Residencial 2007_Libro2_GesRed09 integrado" xfId="973"/>
    <cellStyle name="_Cuadro de mando Dr Speedy Residencial 2007_Libro2_GesRed09 integrado 1" xfId="974"/>
    <cellStyle name="_Cuadro de mando Dr Speedy Residencial 2007_Libro2_Resto09_integrado" xfId="975"/>
    <cellStyle name="_Cuadro de mando Dr Speedy Residencial 2007_Para Abril" xfId="976"/>
    <cellStyle name="_Cuadro de mando Dr Speedy Residencial 2007_Para Abril_GesRed09 integrado" xfId="977"/>
    <cellStyle name="_Cuadro de mando Dr Speedy Residencial 2007_Para Abril_GesRed09 integrado 1" xfId="978"/>
    <cellStyle name="_Cuadro de mando Dr Speedy Residencial 2007_Para Abril_Resto09_integrado" xfId="979"/>
    <cellStyle name="_Cuadro de mando Dr Speedy Residencial 2007_PPTO OPEX TDP 09_ajustes" xfId="980"/>
    <cellStyle name="_Cuadro de mando Dr Speedy Residencial 2007_Prevision3" xfId="981"/>
    <cellStyle name="_Cuadro de mando Dr Speedy Residencial 2007_Prevision3_Estimacion Noviembre 08" xfId="982"/>
    <cellStyle name="_Cuadro de mando Dr Speedy Residencial 2007_Prevision3_Estimacion Noviembre 08_DataCenter09 integrado" xfId="983"/>
    <cellStyle name="_Cuadro de mando Dr Speedy Residencial 2007_Prevision3_Estimacion Noviembre 08_Fábrica09 integrado" xfId="984"/>
    <cellStyle name="_Cuadro de mando Dr Speedy Residencial 2007_Prevision3_Estimacion Noviembre 08_Fábrica09 integradov2" xfId="985"/>
    <cellStyle name="_Cuadro de mando Dr Speedy Residencial 2007_Prevision3_Estimacion Noviembre 08_GesRed09 integrado" xfId="986"/>
    <cellStyle name="_Cuadro de mando Dr Speedy Residencial 2007_Prevision3_Estimacion Noviembre 08_GesRed09 integrado 1" xfId="987"/>
    <cellStyle name="_Cuadro de mando Dr Speedy Residencial 2007_Prevision3_Estimacion Noviembre 08_GesRed09 integradov0" xfId="988"/>
    <cellStyle name="_Cuadro de mando Dr Speedy Residencial 2007_Prevision3_Estimacion Noviembre 08_Libro1" xfId="989"/>
    <cellStyle name="_Cuadro de mando Dr Speedy Residencial 2007_Prevision3_Estimacion Noviembre 08_Libro2" xfId="990"/>
    <cellStyle name="_Cuadro de mando Dr Speedy Residencial 2007_Prevision3_Estimacion Noviembre 08_PLAN ESTRATEGICO 2010-2012 V7 (ültimo)" xfId="991"/>
    <cellStyle name="_Cuadro de mando Dr Speedy Residencial 2007_Prevision3_Estimacion Noviembre 08_Planif09 integrado" xfId="992"/>
    <cellStyle name="_Cuadro de mando Dr Speedy Residencial 2007_Prevision3_Estimacion Noviembre 08_Resto09_integrado" xfId="993"/>
    <cellStyle name="_Cuadro de mando Dr Speedy Residencial 2007_Prevision3_Estimacion Noviembre 08_Sistemas09" xfId="994"/>
    <cellStyle name="_Cuadro de mando Dr Speedy Residencial 2007_Prevision3_Estimacion Noviembre 08_Sistemas09 integrado" xfId="995"/>
    <cellStyle name="_Cuadro de mando Dr Speedy Residencial 2007_Prevision3_Estimacion Noviembre 08_Sistemas09 integrado1" xfId="996"/>
    <cellStyle name="_Cuadro de mando Dr Speedy Residencial 2007_Prevision3_GesRed09 integrado" xfId="997"/>
    <cellStyle name="_Cuadro de mando Dr Speedy Residencial 2007_Prevision3_Libro2" xfId="998"/>
    <cellStyle name="_Cuadro de mando Dr Speedy Residencial 2007_Prevision3_Libro2_GesRed09 integrado" xfId="999"/>
    <cellStyle name="_Cuadro de mando Dr Speedy Residencial 2007_Prevision3_Libro2_GesRed09 integrado 1" xfId="1000"/>
    <cellStyle name="_Cuadro de mando Dr Speedy Residencial 2007_Prevision3_Libro2_Resto09_integrado" xfId="1001"/>
    <cellStyle name="_Cuadro de mando Dr Speedy Residencial 2007_Prevision4" xfId="1002"/>
    <cellStyle name="_Cuadro de mando Dr Speedy Residencial 2007_Prevision4_Estimacion Noviembre 08" xfId="1003"/>
    <cellStyle name="_Cuadro de mando Dr Speedy Residencial 2007_Prevision4_Estimacion Noviembre 08_DataCenter09 integrado" xfId="1004"/>
    <cellStyle name="_Cuadro de mando Dr Speedy Residencial 2007_Prevision4_Estimacion Noviembre 08_Fábrica09 integrado" xfId="1005"/>
    <cellStyle name="_Cuadro de mando Dr Speedy Residencial 2007_Prevision4_Estimacion Noviembre 08_Fábrica09 integradov2" xfId="1006"/>
    <cellStyle name="_Cuadro de mando Dr Speedy Residencial 2007_Prevision4_Estimacion Noviembre 08_GesRed09 integrado" xfId="1007"/>
    <cellStyle name="_Cuadro de mando Dr Speedy Residencial 2007_Prevision4_Estimacion Noviembre 08_GesRed09 integrado 1" xfId="1008"/>
    <cellStyle name="_Cuadro de mando Dr Speedy Residencial 2007_Prevision4_Estimacion Noviembre 08_GesRed09 integradov0" xfId="1009"/>
    <cellStyle name="_Cuadro de mando Dr Speedy Residencial 2007_Prevision4_Estimacion Noviembre 08_Libro1" xfId="1010"/>
    <cellStyle name="_Cuadro de mando Dr Speedy Residencial 2007_Prevision4_Estimacion Noviembre 08_Libro2" xfId="1011"/>
    <cellStyle name="_Cuadro de mando Dr Speedy Residencial 2007_Prevision4_Estimacion Noviembre 08_PLAN ESTRATEGICO 2010-2012 V7 (ültimo)" xfId="1012"/>
    <cellStyle name="_Cuadro de mando Dr Speedy Residencial 2007_Prevision4_Estimacion Noviembre 08_Planif09 integrado" xfId="1013"/>
    <cellStyle name="_Cuadro de mando Dr Speedy Residencial 2007_Prevision4_Estimacion Noviembre 08_Resto09_integrado" xfId="1014"/>
    <cellStyle name="_Cuadro de mando Dr Speedy Residencial 2007_Prevision4_Estimacion Noviembre 08_Sistemas09" xfId="1015"/>
    <cellStyle name="_Cuadro de mando Dr Speedy Residencial 2007_Prevision4_Estimacion Noviembre 08_Sistemas09 integrado" xfId="1016"/>
    <cellStyle name="_Cuadro de mando Dr Speedy Residencial 2007_Prevision4_Estimacion Noviembre 08_Sistemas09 integrado1" xfId="1017"/>
    <cellStyle name="_Cuadro de mando Dr Speedy Residencial 2007_Prevision4_GesRed09 integrado" xfId="1018"/>
    <cellStyle name="_Cuadro de mando Dr Speedy Residencial 2007_Prevision4_Libro2" xfId="1019"/>
    <cellStyle name="_Cuadro de mando Dr Speedy Residencial 2007_Prevision4_Libro2_GesRed09 integrado" xfId="1020"/>
    <cellStyle name="_Cuadro de mando Dr Speedy Residencial 2007_Prevision4_Libro2_GesRed09 integrado 1" xfId="1021"/>
    <cellStyle name="_Cuadro de mando Dr Speedy Residencial 2007_Prevision4_Libro2_Resto09_integrado" xfId="1022"/>
    <cellStyle name="_Cuadro de mando Dr Speedy Residencial 2007_REALES-PREVISION" xfId="1023"/>
    <cellStyle name="_Cuadro de mando Dr Speedy Residencial 2007_REALES-PREVISION_Estimacion Noviembre 08" xfId="1024"/>
    <cellStyle name="_Cuadro de mando Dr Speedy Residencial 2007_REALES-PREVISION_Estimacion Noviembre 08_DataCenter09 integrado" xfId="1025"/>
    <cellStyle name="_Cuadro de mando Dr Speedy Residencial 2007_REALES-PREVISION_Estimacion Noviembre 08_Fábrica09 integrado" xfId="1026"/>
    <cellStyle name="_Cuadro de mando Dr Speedy Residencial 2007_REALES-PREVISION_Estimacion Noviembre 08_Fábrica09 integradov2" xfId="1027"/>
    <cellStyle name="_Cuadro de mando Dr Speedy Residencial 2007_REALES-PREVISION_Estimacion Noviembre 08_GesRed09 integrado" xfId="1028"/>
    <cellStyle name="_Cuadro de mando Dr Speedy Residencial 2007_REALES-PREVISION_Estimacion Noviembre 08_GesRed09 integrado 1" xfId="1029"/>
    <cellStyle name="_Cuadro de mando Dr Speedy Residencial 2007_REALES-PREVISION_Estimacion Noviembre 08_GesRed09 integradov0" xfId="1030"/>
    <cellStyle name="_Cuadro de mando Dr Speedy Residencial 2007_REALES-PREVISION_Estimacion Noviembre 08_Libro1" xfId="1031"/>
    <cellStyle name="_Cuadro de mando Dr Speedy Residencial 2007_REALES-PREVISION_Estimacion Noviembre 08_Libro2" xfId="1032"/>
    <cellStyle name="_Cuadro de mando Dr Speedy Residencial 2007_REALES-PREVISION_Estimacion Noviembre 08_PLAN ESTRATEGICO 2010-2012 V7 (ültimo)" xfId="1033"/>
    <cellStyle name="_Cuadro de mando Dr Speedy Residencial 2007_REALES-PREVISION_Estimacion Noviembre 08_Planif09 integrado" xfId="1034"/>
    <cellStyle name="_Cuadro de mando Dr Speedy Residencial 2007_REALES-PREVISION_Estimacion Noviembre 08_Resto09_integrado" xfId="1035"/>
    <cellStyle name="_Cuadro de mando Dr Speedy Residencial 2007_REALES-PREVISION_Estimacion Noviembre 08_Sistemas09" xfId="1036"/>
    <cellStyle name="_Cuadro de mando Dr Speedy Residencial 2007_REALES-PREVISION_Estimacion Noviembre 08_Sistemas09 integrado" xfId="1037"/>
    <cellStyle name="_Cuadro de mando Dr Speedy Residencial 2007_REALES-PREVISION_Estimacion Noviembre 08_Sistemas09 integrado1" xfId="1038"/>
    <cellStyle name="_Cuadro de mando Dr Speedy Residencial 2007_REALES-PREVISION_GesRed09 integrado" xfId="1039"/>
    <cellStyle name="_Cuadro de mando Dr Speedy Residencial 2007_REALES-PREVISION_Libro2" xfId="1040"/>
    <cellStyle name="_Cuadro de mando Dr Speedy Residencial 2007_REALES-PREVISION_Libro2_GesRed09 integrado" xfId="1041"/>
    <cellStyle name="_Cuadro de mando Dr Speedy Residencial 2007_REALES-PREVISION_Libro2_GesRed09 integrado 1" xfId="1042"/>
    <cellStyle name="_Cuadro de mando Dr Speedy Residencial 2007_REALES-PREVISION_Libro2_Resto09_integrado" xfId="1043"/>
    <cellStyle name="_Cuadro de Motivos Mayo" xfId="1044"/>
    <cellStyle name="_Cuadros PPT" xfId="1045"/>
    <cellStyle name="_CVG telecom OSS" xfId="1046"/>
    <cellStyle name="_CW MSC-MMGWY GLobal Layered Arch(220705)Rev. B" xfId="1047"/>
    <cellStyle name="_CW MSC-MMGWY GLobal Layered Arch1" xfId="1048"/>
    <cellStyle name="_Data Acumulada TSM-CMP 2006-2007_07Jun07" xfId="1049"/>
    <cellStyle name="_DATA GENERAL_GE 1 (2) REV" xfId="1050"/>
    <cellStyle name="_Data RRHH_151008" xfId="1051"/>
    <cellStyle name="_Datos ppt PE 2007-2010 (Mou400')" xfId="1052"/>
    <cellStyle name="_Datos solicitados Moviles" xfId="1053"/>
    <cellStyle name="_Datos solicitados Moviles_ para Opex" xfId="1054"/>
    <cellStyle name="_DC SE VA" xfId="1055"/>
    <cellStyle name="_Definitivo NGN RC 3003053" xfId="1056"/>
    <cellStyle name="_Desc. OTF '06" xfId="1057"/>
    <cellStyle name="_Diciembre" xfId="1058"/>
    <cellStyle name="_Diciembre 07" xfId="1059"/>
    <cellStyle name="_Documento de Trabajo Gonzalo" xfId="1060"/>
    <cellStyle name="_Driver Clases de Sistemas" xfId="1061"/>
    <cellStyle name="_DRIVERS CECOS DE REDES (30.09.2009)" xfId="1062"/>
    <cellStyle name="_EB_FUERA_DE_SERVICIO" xfId="1063"/>
    <cellStyle name="_Efecto NC ND Bajas Digitalizac 07_08" xfId="1064"/>
    <cellStyle name="_ELIMINADAS" xfId="1065"/>
    <cellStyle name="_EMTELSA Ericsson NMS_SOO_Core2_180106_final" xfId="1066"/>
    <cellStyle name="_Enviado a comercial 180806 -  Preciario CW -" xfId="1067"/>
    <cellStyle name="_EQList Data Backbone PP15K-7K 100603 w COSTS" xfId="1068"/>
    <cellStyle name="_EQList Data Backbone PP15K-7K 100603 w COSTS_Infra 2007 - disminución de tecnología x apagado (3)" xfId="1069"/>
    <cellStyle name="_EQList Data Backbone PP15K-7K 100603 w COSTS_Infra 2007 - disminución de tecnología x apagado (3)_Base Infraestructura TM 2008" xfId="1070"/>
    <cellStyle name="_EQList TdP OM4150 100603 - w COSTS" xfId="1071"/>
    <cellStyle name="_EQList TdP OM4150 100603 - w COSTS_Infra 2007 - disminución de tecnología x apagado (3)" xfId="1072"/>
    <cellStyle name="_EQList TdP OM4150 100603 - w COSTS_Infra 2007 - disminución de tecnología x apagado (3)_Base Infraestructura TM 2008" xfId="1073"/>
    <cellStyle name="_Esc Descentralizado" xfId="1074"/>
    <cellStyle name="_Estaciones 2007 con coordenadas" xfId="1075"/>
    <cellStyle name="_estadisticas" xfId="1076"/>
    <cellStyle name="_estadisticas_Resumen Valorizado x Servicio y EECC (4.2) " xfId="1077"/>
    <cellStyle name="_estadisticas_Resumen Valorizado x Servicio y EECC (4.2) _~1370513" xfId="1078"/>
    <cellStyle name="_estadisticas_Resumen Valorizado x Servicio y EECC (4.2) _~2131495" xfId="1079"/>
    <cellStyle name="_estadisticas_Resumen Valorizado x Servicio y EECC (4.2) _~2131495_13(copia)" xfId="1080"/>
    <cellStyle name="_estadisticas_Resumen Valorizado x Servicio y EECC (4.2) _~2890308" xfId="1081"/>
    <cellStyle name="_estadisticas_Resumen Valorizado x Servicio y EECC (4.2) _~3630529" xfId="1082"/>
    <cellStyle name="_estadisticas_Resumen Valorizado x Servicio y EECC (4.2) _~6138044" xfId="1083"/>
    <cellStyle name="_estadisticas_Resumen Valorizado x Servicio y EECC (4.2) _12=Infome Gestión DRdA Diciembre 2008" xfId="1084"/>
    <cellStyle name="_estadisticas_Resumen Valorizado x Servicio y EECC (4.2) _13(copia)" xfId="1085"/>
    <cellStyle name="_estadisticas_Resumen Valorizado x Servicio y EECC (4.2) _13=Infome Gestión DRdA Mayo 2009v3" xfId="1086"/>
    <cellStyle name="_estadisticas_Resumen Valorizado x Servicio y EECC (4.2) _Informe de Gestion CATV" xfId="1087"/>
    <cellStyle name="_estadisticas_Resumen Valorizado x Servicio y EECC (4.2) _Informe de Gestion CATV Julio" xfId="1088"/>
    <cellStyle name="_estadisticas_Resumen Valorizado x Servicio y EECC (4.2) _Informe de Gestion TUP" xfId="1089"/>
    <cellStyle name="_estadisticas_Resumen Valorizado x Servicio y EECC (4.2) _Informe de Gestion TUP Jul" xfId="1090"/>
    <cellStyle name="_ESTADO AL  111006" xfId="1091"/>
    <cellStyle name="_ESTIMACIÓN QUINCENA Enero 09 ENVIO" xfId="1092"/>
    <cellStyle name="_Estimacion Quincenal del Gasto por Publicidad (Mar-09) V2" xfId="1093"/>
    <cellStyle name="_Estimacion Quincenal del Gasto por Publicidad (Mar-09) V2_DETALLE INVERSION 2010 (Estimado Cierre 15Nov)" xfId="1094"/>
    <cellStyle name="_Estimativa de OPEX - 2007 a 2010 (2)" xfId="1095"/>
    <cellStyle name="_Estimativa de OPEX - 2007 a 2010 (2)_Estimacion Noviembre 08" xfId="1096"/>
    <cellStyle name="_Estimativa de OPEX - 2007 a 2010 (2)_Estimacion Noviembre 08_DataCenter09 integrado" xfId="1097"/>
    <cellStyle name="_Estimativa de OPEX - 2007 a 2010 (2)_Estimacion Noviembre 08_Fábrica09 integrado" xfId="1098"/>
    <cellStyle name="_Estimativa de OPEX - 2007 a 2010 (2)_Estimacion Noviembre 08_Fábrica09 integradov2" xfId="1099"/>
    <cellStyle name="_Estimativa de OPEX - 2007 a 2010 (2)_Estimacion Noviembre 08_GesRed09 integrado" xfId="1100"/>
    <cellStyle name="_Estimativa de OPEX - 2007 a 2010 (2)_Estimacion Noviembre 08_GesRed09 integrado 1" xfId="1101"/>
    <cellStyle name="_Estimativa de OPEX - 2007 a 2010 (2)_Estimacion Noviembre 08_GesRed09 integradov0" xfId="1102"/>
    <cellStyle name="_Estimativa de OPEX - 2007 a 2010 (2)_Estimacion Noviembre 08_Libro1" xfId="1103"/>
    <cellStyle name="_Estimativa de OPEX - 2007 a 2010 (2)_Estimacion Noviembre 08_Libro2" xfId="1104"/>
    <cellStyle name="_Estimativa de OPEX - 2007 a 2010 (2)_Estimacion Noviembre 08_PLAN ESTRATEGICO 2010-2012 V7 (ültimo)" xfId="1105"/>
    <cellStyle name="_Estimativa de OPEX - 2007 a 2010 (2)_Estimacion Noviembre 08_Planif09 integrado" xfId="1106"/>
    <cellStyle name="_Estimativa de OPEX - 2007 a 2010 (2)_Estimacion Noviembre 08_Resto09_integrado" xfId="1107"/>
    <cellStyle name="_Estimativa de OPEX - 2007 a 2010 (2)_Estimacion Noviembre 08_Sistemas09" xfId="1108"/>
    <cellStyle name="_Estimativa de OPEX - 2007 a 2010 (2)_Estimacion Noviembre 08_Sistemas09 integrado" xfId="1109"/>
    <cellStyle name="_Estimativa de OPEX - 2007 a 2010 (2)_Estimacion Noviembre 08_Sistemas09 integrado1" xfId="1110"/>
    <cellStyle name="_Estimativa de OPEX - 2007 a 2010 (2)_GesRed09 integrado" xfId="1111"/>
    <cellStyle name="_Estimativa de OPEX - 2007 a 2010 (2)_Libro2" xfId="1112"/>
    <cellStyle name="_Estimativa de OPEX - 2007 a 2010 (2)_Libro2_GesRed09 integrado" xfId="1113"/>
    <cellStyle name="_Estimativa de OPEX - 2007 a 2010 (2)_Libro2_GesRed09 integrado 1" xfId="1114"/>
    <cellStyle name="_Estimativa de OPEX - 2007 a 2010 (2)_Libro2_Resto09_integrado" xfId="1115"/>
    <cellStyle name="_Estruc CeCo- CeBe G.Red_Ppto 2007" xfId="1116"/>
    <cellStyle name="_Estructura CECO-ACTIVIDAD RDA 2009" xfId="1117"/>
    <cellStyle name="_Estudio de Radioenlaces" xfId="1118"/>
    <cellStyle name="_Evolução tecnologica_Ajuste anual_v3" xfId="1119"/>
    <cellStyle name="_Evolução tecnologica_Ajuste anual_v5" xfId="1120"/>
    <cellStyle name="_Facturacion Call Center" xfId="1121"/>
    <cellStyle name="_Facturación Febrero" xfId="1122"/>
    <cellStyle name="_FEB EXCEL 3" xfId="1123"/>
    <cellStyle name="_FEB08 - Comercializ.canje - TMM" xfId="1124"/>
    <cellStyle name="_FEB08 - Comercializ.canje - TMM_DETALLE INVERSION 2010 (Estimado Cierre 15Nov)" xfId="1125"/>
    <cellStyle name="_Feb09 Real vs Ppto TML 25022009" xfId="1126"/>
    <cellStyle name="_Fechas de Saneamiento" xfId="1127"/>
    <cellStyle name="_FICHAS_ENTREGADAS_EN SEP-DIC" xfId="1128"/>
    <cellStyle name="_Fichero 66-O&amp;Mtto-Ppto 2007" xfId="1129"/>
    <cellStyle name="_Fichero 66-O&amp;Mtto-Ppto 2007_GesRed09 integrado" xfId="1130"/>
    <cellStyle name="_Fichero 66-O&amp;Mtto-Ppto 2007_GesRed09 integrado 1" xfId="1131"/>
    <cellStyle name="_Fichero 66-O&amp;Mtto-Ppto 2007_Resto09_integrado" xfId="1132"/>
    <cellStyle name="_FINANCIAMIENTO_ALTERNATIVO_1" xfId="1133"/>
    <cellStyle name="_FM CSNE OF Case 1-2005 PRA" xfId="1134"/>
    <cellStyle name="_Folletería Fonoya_julio" xfId="1135"/>
    <cellStyle name="_FonoYa-30 soles" xfId="1136"/>
    <cellStyle name="_Forecast 2007 -  Batimento 12 02 07_Anualizada_revisada 11 04" xfId="1137"/>
    <cellStyle name="_Forecast 2007 -  Batimento 12 02 07_Anualizada_revisada 11 04_~9387078" xfId="1138"/>
    <cellStyle name="_Forecast 2007 -  Batimento 12 02 07_Anualizada_revisada 11 04_~9387078_GesRed09 integrado" xfId="1139"/>
    <cellStyle name="_Forecast 2007 -  Batimento 12 02 07_Anualizada_revisada 11 04_~9387078_GesRed09 integrado 1" xfId="1140"/>
    <cellStyle name="_Forecast 2007 -  Batimento 12 02 07_Anualizada_revisada 11 04_~9387078_Resto09_integrado" xfId="1141"/>
    <cellStyle name="_Forecast 2007 -  Batimento 12 02 07_Anualizada_revisada 11 04_BO PLanilla PXQ, nUevas Brechas y Oportunidades" xfId="1142"/>
    <cellStyle name="_Forecast 2007 -  Batimento 12 02 07_Anualizada_revisada 11 04_BO PLanilla PXQ, nUevas Brechas y Oportunidades_Estimacion Noviembre 08" xfId="1143"/>
    <cellStyle name="_Forecast 2007 -  Batimento 12 02 07_Anualizada_revisada 11 04_BO PLanilla PXQ, nUevas Brechas y Oportunidades_Estimacion Noviembre 08_DataCenter09 integrado" xfId="1144"/>
    <cellStyle name="_Forecast 2007 -  Batimento 12 02 07_Anualizada_revisada 11 04_BO PLanilla PXQ, nUevas Brechas y Oportunidades_Estimacion Noviembre 08_Fábrica09 integrado" xfId="1145"/>
    <cellStyle name="_Forecast 2007 -  Batimento 12 02 07_Anualizada_revisada 11 04_BO PLanilla PXQ, nUevas Brechas y Oportunidades_Estimacion Noviembre 08_Fábrica09 integradov2" xfId="1146"/>
    <cellStyle name="_Forecast 2007 -  Batimento 12 02 07_Anualizada_revisada 11 04_BO PLanilla PXQ, nUevas Brechas y Oportunidades_Estimacion Noviembre 08_GesRed09 integrado" xfId="1147"/>
    <cellStyle name="_Forecast 2007 -  Batimento 12 02 07_Anualizada_revisada 11 04_BO PLanilla PXQ, nUevas Brechas y Oportunidades_Estimacion Noviembre 08_GesRed09 integrado 1" xfId="1148"/>
    <cellStyle name="_Forecast 2007 -  Batimento 12 02 07_Anualizada_revisada 11 04_BO PLanilla PXQ, nUevas Brechas y Oportunidades_Estimacion Noviembre 08_GesRed09 integradov0" xfId="1149"/>
    <cellStyle name="_Forecast 2007 -  Batimento 12 02 07_Anualizada_revisada 11 04_BO PLanilla PXQ, nUevas Brechas y Oportunidades_Estimacion Noviembre 08_Libro1" xfId="1150"/>
    <cellStyle name="_Forecast 2007 -  Batimento 12 02 07_Anualizada_revisada 11 04_BO PLanilla PXQ, nUevas Brechas y Oportunidades_Estimacion Noviembre 08_Libro2" xfId="1151"/>
    <cellStyle name="_Forecast 2007 -  Batimento 12 02 07_Anualizada_revisada 11 04_BO PLanilla PXQ, nUevas Brechas y Oportunidades_Estimacion Noviembre 08_PLAN ESTRATEGICO 2010-2012 V7 (ültimo)" xfId="1152"/>
    <cellStyle name="_Forecast 2007 -  Batimento 12 02 07_Anualizada_revisada 11 04_BO PLanilla PXQ, nUevas Brechas y Oportunidades_Estimacion Noviembre 08_Planif09 integrado" xfId="1153"/>
    <cellStyle name="_Forecast 2007 -  Batimento 12 02 07_Anualizada_revisada 11 04_BO PLanilla PXQ, nUevas Brechas y Oportunidades_Estimacion Noviembre 08_Resto09_integrado" xfId="1154"/>
    <cellStyle name="_Forecast 2007 -  Batimento 12 02 07_Anualizada_revisada 11 04_BO PLanilla PXQ, nUevas Brechas y Oportunidades_Estimacion Noviembre 08_Sistemas09" xfId="1155"/>
    <cellStyle name="_Forecast 2007 -  Batimento 12 02 07_Anualizada_revisada 11 04_BO PLanilla PXQ, nUevas Brechas y Oportunidades_Estimacion Noviembre 08_Sistemas09 integrado" xfId="1156"/>
    <cellStyle name="_Forecast 2007 -  Batimento 12 02 07_Anualizada_revisada 11 04_BO PLanilla PXQ, nUevas Brechas y Oportunidades_Estimacion Noviembre 08_Sistemas09 integrado1" xfId="1157"/>
    <cellStyle name="_Forecast 2007 -  Batimento 12 02 07_Anualizada_revisada 11 04_BO PLanilla PXQ, nUevas Brechas y Oportunidades_GesRed09 integrado" xfId="1158"/>
    <cellStyle name="_Forecast 2007 -  Batimento 12 02 07_Anualizada_revisada 11 04_BO PLanilla PXQ, nUevas Brechas y Oportunidades_Libro2" xfId="1159"/>
    <cellStyle name="_Forecast 2007 -  Batimento 12 02 07_Anualizada_revisada 11 04_BO PLanilla PXQ, nUevas Brechas y Oportunidades_Libro2_GesRed09 integrado" xfId="1160"/>
    <cellStyle name="_Forecast 2007 -  Batimento 12 02 07_Anualizada_revisada 11 04_BO PLanilla PXQ, nUevas Brechas y Oportunidades_Libro2_GesRed09 integrado 1" xfId="1161"/>
    <cellStyle name="_Forecast 2007 -  Batimento 12 02 07_Anualizada_revisada 11 04_BO PLanilla PXQ, nUevas Brechas y Oportunidades_Libro2_Resto09_integrado" xfId="1162"/>
    <cellStyle name="_Forecast 2007 -  Batimento 12 02 07_Anualizada_revisada 11 04_Estimacion Noviembre 08" xfId="1163"/>
    <cellStyle name="_Forecast 2007 -  Batimento 12 02 07_Anualizada_revisada 11 04_Estimacion Noviembre 08_DataCenter09 integrado" xfId="1164"/>
    <cellStyle name="_Forecast 2007 -  Batimento 12 02 07_Anualizada_revisada 11 04_Estimacion Noviembre 08_Fábrica09 integrado" xfId="1165"/>
    <cellStyle name="_Forecast 2007 -  Batimento 12 02 07_Anualizada_revisada 11 04_Estimacion Noviembre 08_Fábrica09 integradov2" xfId="1166"/>
    <cellStyle name="_Forecast 2007 -  Batimento 12 02 07_Anualizada_revisada 11 04_Estimacion Noviembre 08_GesRed09 integrado" xfId="1167"/>
    <cellStyle name="_Forecast 2007 -  Batimento 12 02 07_Anualizada_revisada 11 04_Estimacion Noviembre 08_GesRed09 integrado 1" xfId="1168"/>
    <cellStyle name="_Forecast 2007 -  Batimento 12 02 07_Anualizada_revisada 11 04_Estimacion Noviembre 08_GesRed09 integradov0" xfId="1169"/>
    <cellStyle name="_Forecast 2007 -  Batimento 12 02 07_Anualizada_revisada 11 04_Estimacion Noviembre 08_Libro1" xfId="1170"/>
    <cellStyle name="_Forecast 2007 -  Batimento 12 02 07_Anualizada_revisada 11 04_Estimacion Noviembre 08_Libro2" xfId="1171"/>
    <cellStyle name="_Forecast 2007 -  Batimento 12 02 07_Anualizada_revisada 11 04_Estimacion Noviembre 08_PLAN ESTRATEGICO 2010-2012 V7 (ültimo)" xfId="1172"/>
    <cellStyle name="_Forecast 2007 -  Batimento 12 02 07_Anualizada_revisada 11 04_Estimacion Noviembre 08_Planif09 integrado" xfId="1173"/>
    <cellStyle name="_Forecast 2007 -  Batimento 12 02 07_Anualizada_revisada 11 04_Estimacion Noviembre 08_Resto09_integrado" xfId="1174"/>
    <cellStyle name="_Forecast 2007 -  Batimento 12 02 07_Anualizada_revisada 11 04_Estimacion Noviembre 08_Sistemas09" xfId="1175"/>
    <cellStyle name="_Forecast 2007 -  Batimento 12 02 07_Anualizada_revisada 11 04_Estimacion Noviembre 08_Sistemas09 integrado" xfId="1176"/>
    <cellStyle name="_Forecast 2007 -  Batimento 12 02 07_Anualizada_revisada 11 04_Estimacion Noviembre 08_Sistemas09 integrado1" xfId="1177"/>
    <cellStyle name="_Forecast 2007 -  Batimento 12 02 07_Anualizada_revisada 11 04_GesRed09 integrado" xfId="1178"/>
    <cellStyle name="_Forecast 2007 -  Batimento 12 02 07_Anualizada_revisada 11 04_Libro2" xfId="1179"/>
    <cellStyle name="_Forecast 2007 -  Batimento 12 02 07_Anualizada_revisada 11 04_Libro2_GesRed09 integrado" xfId="1180"/>
    <cellStyle name="_Forecast 2007 -  Batimento 12 02 07_Anualizada_revisada 11 04_Libro2_GesRed09 integrado 1" xfId="1181"/>
    <cellStyle name="_Forecast 2007 -  Batimento 12 02 07_Anualizada_revisada 11 04_Libro2_Resto09_integrado" xfId="1182"/>
    <cellStyle name="_Forecast 2007 -  Batimento 12 02 07_Anualizada_revisada 11 04_Para Abril" xfId="1183"/>
    <cellStyle name="_Forecast 2007 -  Batimento 12 02 07_Anualizada_revisada 11 04_Para Abril_GesRed09 integrado" xfId="1184"/>
    <cellStyle name="_Forecast 2007 -  Batimento 12 02 07_Anualizada_revisada 11 04_Para Abril_GesRed09 integrado 1" xfId="1185"/>
    <cellStyle name="_Forecast 2007 -  Batimento 12 02 07_Anualizada_revisada 11 04_Para Abril_Resto09_integrado" xfId="1186"/>
    <cellStyle name="_Forecast 2007 -  Batimento 12 02 07_Anualizada_revisada 11 04_Prevision3" xfId="1187"/>
    <cellStyle name="_Forecast 2007 -  Batimento 12 02 07_Anualizada_revisada 11 04_Prevision3_Estimacion Noviembre 08" xfId="1188"/>
    <cellStyle name="_Forecast 2007 -  Batimento 12 02 07_Anualizada_revisada 11 04_Prevision3_Estimacion Noviembre 08_DataCenter09 integrado" xfId="1189"/>
    <cellStyle name="_Forecast 2007 -  Batimento 12 02 07_Anualizada_revisada 11 04_Prevision3_Estimacion Noviembre 08_Fábrica09 integrado" xfId="1190"/>
    <cellStyle name="_Forecast 2007 -  Batimento 12 02 07_Anualizada_revisada 11 04_Prevision3_Estimacion Noviembre 08_Fábrica09 integradov2" xfId="1191"/>
    <cellStyle name="_Forecast 2007 -  Batimento 12 02 07_Anualizada_revisada 11 04_Prevision3_Estimacion Noviembre 08_GesRed09 integrado" xfId="1192"/>
    <cellStyle name="_Forecast 2007 -  Batimento 12 02 07_Anualizada_revisada 11 04_Prevision3_Estimacion Noviembre 08_GesRed09 integrado 1" xfId="1193"/>
    <cellStyle name="_Forecast 2007 -  Batimento 12 02 07_Anualizada_revisada 11 04_Prevision3_Estimacion Noviembre 08_GesRed09 integradov0" xfId="1194"/>
    <cellStyle name="_Forecast 2007 -  Batimento 12 02 07_Anualizada_revisada 11 04_Prevision3_Estimacion Noviembre 08_Libro1" xfId="1195"/>
    <cellStyle name="_Forecast 2007 -  Batimento 12 02 07_Anualizada_revisada 11 04_Prevision3_Estimacion Noviembre 08_Libro2" xfId="1196"/>
    <cellStyle name="_Forecast 2007 -  Batimento 12 02 07_Anualizada_revisada 11 04_Prevision3_Estimacion Noviembre 08_PLAN ESTRATEGICO 2010-2012 V7 (ültimo)" xfId="1197"/>
    <cellStyle name="_Forecast 2007 -  Batimento 12 02 07_Anualizada_revisada 11 04_Prevision3_Estimacion Noviembre 08_Planif09 integrado" xfId="1198"/>
    <cellStyle name="_Forecast 2007 -  Batimento 12 02 07_Anualizada_revisada 11 04_Prevision3_Estimacion Noviembre 08_Resto09_integrado" xfId="1199"/>
    <cellStyle name="_Forecast 2007 -  Batimento 12 02 07_Anualizada_revisada 11 04_Prevision3_Estimacion Noviembre 08_Sistemas09" xfId="1200"/>
    <cellStyle name="_Forecast 2007 -  Batimento 12 02 07_Anualizada_revisada 11 04_Prevision3_Estimacion Noviembre 08_Sistemas09 integrado" xfId="1201"/>
    <cellStyle name="_Forecast 2007 -  Batimento 12 02 07_Anualizada_revisada 11 04_Prevision3_Estimacion Noviembre 08_Sistemas09 integrado1" xfId="1202"/>
    <cellStyle name="_Forecast 2007 -  Batimento 12 02 07_Anualizada_revisada 11 04_Prevision3_GesRed09 integrado" xfId="1203"/>
    <cellStyle name="_Forecast 2007 -  Batimento 12 02 07_Anualizada_revisada 11 04_Prevision3_Libro2" xfId="1204"/>
    <cellStyle name="_Forecast 2007 -  Batimento 12 02 07_Anualizada_revisada 11 04_Prevision3_Libro2_GesRed09 integrado" xfId="1205"/>
    <cellStyle name="_Forecast 2007 -  Batimento 12 02 07_Anualizada_revisada 11 04_Prevision3_Libro2_GesRed09 integrado 1" xfId="1206"/>
    <cellStyle name="_Forecast 2007 -  Batimento 12 02 07_Anualizada_revisada 11 04_Prevision3_Libro2_Resto09_integrado" xfId="1207"/>
    <cellStyle name="_Forecast 2007 -  Batimento 12 02 07_Anualizada_revisada 11 04_Prevision4" xfId="1208"/>
    <cellStyle name="_Forecast 2007 -  Batimento 12 02 07_Anualizada_revisada 11 04_Prevision4_Estimacion Noviembre 08" xfId="1209"/>
    <cellStyle name="_Forecast 2007 -  Batimento 12 02 07_Anualizada_revisada 11 04_Prevision4_Estimacion Noviembre 08_DataCenter09 integrado" xfId="1210"/>
    <cellStyle name="_Forecast 2007 -  Batimento 12 02 07_Anualizada_revisada 11 04_Prevision4_Estimacion Noviembre 08_Fábrica09 integrado" xfId="1211"/>
    <cellStyle name="_Forecast 2007 -  Batimento 12 02 07_Anualizada_revisada 11 04_Prevision4_Estimacion Noviembre 08_Fábrica09 integradov2" xfId="1212"/>
    <cellStyle name="_Forecast 2007 -  Batimento 12 02 07_Anualizada_revisada 11 04_Prevision4_Estimacion Noviembre 08_GesRed09 integrado" xfId="1213"/>
    <cellStyle name="_Forecast 2007 -  Batimento 12 02 07_Anualizada_revisada 11 04_Prevision4_Estimacion Noviembre 08_GesRed09 integrado 1" xfId="1214"/>
    <cellStyle name="_Forecast 2007 -  Batimento 12 02 07_Anualizada_revisada 11 04_Prevision4_Estimacion Noviembre 08_GesRed09 integradov0" xfId="1215"/>
    <cellStyle name="_Forecast 2007 -  Batimento 12 02 07_Anualizada_revisada 11 04_Prevision4_Estimacion Noviembre 08_Libro1" xfId="1216"/>
    <cellStyle name="_Forecast 2007 -  Batimento 12 02 07_Anualizada_revisada 11 04_Prevision4_Estimacion Noviembre 08_Libro2" xfId="1217"/>
    <cellStyle name="_Forecast 2007 -  Batimento 12 02 07_Anualizada_revisada 11 04_Prevision4_Estimacion Noviembre 08_PLAN ESTRATEGICO 2010-2012 V7 (ültimo)" xfId="1218"/>
    <cellStyle name="_Forecast 2007 -  Batimento 12 02 07_Anualizada_revisada 11 04_Prevision4_Estimacion Noviembre 08_Planif09 integrado" xfId="1219"/>
    <cellStyle name="_Forecast 2007 -  Batimento 12 02 07_Anualizada_revisada 11 04_Prevision4_Estimacion Noviembre 08_Resto09_integrado" xfId="1220"/>
    <cellStyle name="_Forecast 2007 -  Batimento 12 02 07_Anualizada_revisada 11 04_Prevision4_Estimacion Noviembre 08_Sistemas09" xfId="1221"/>
    <cellStyle name="_Forecast 2007 -  Batimento 12 02 07_Anualizada_revisada 11 04_Prevision4_Estimacion Noviembre 08_Sistemas09 integrado" xfId="1222"/>
    <cellStyle name="_Forecast 2007 -  Batimento 12 02 07_Anualizada_revisada 11 04_Prevision4_Estimacion Noviembre 08_Sistemas09 integrado1" xfId="1223"/>
    <cellStyle name="_Forecast 2007 -  Batimento 12 02 07_Anualizada_revisada 11 04_Prevision4_GesRed09 integrado" xfId="1224"/>
    <cellStyle name="_Forecast 2007 -  Batimento 12 02 07_Anualizada_revisada 11 04_Prevision4_Libro2" xfId="1225"/>
    <cellStyle name="_Forecast 2007 -  Batimento 12 02 07_Anualizada_revisada 11 04_Prevision4_Libro2_GesRed09 integrado" xfId="1226"/>
    <cellStyle name="_Forecast 2007 -  Batimento 12 02 07_Anualizada_revisada 11 04_Prevision4_Libro2_GesRed09 integrado 1" xfId="1227"/>
    <cellStyle name="_Forecast 2007 -  Batimento 12 02 07_Anualizada_revisada 11 04_Prevision4_Libro2_Resto09_integrado" xfId="1228"/>
    <cellStyle name="_Frame Work Proposta_Suplementação_DESPESAS" xfId="1229"/>
    <cellStyle name="_FTEs_Sistemas final" xfId="1230"/>
    <cellStyle name="_GANACIA NETA NEGOCIOS PE 08-14-Mayo-2008" xfId="1231"/>
    <cellStyle name="_Gasto_GAUDI_08" xfId="1232"/>
    <cellStyle name="_GASTOS AL 31" xfId="1233"/>
    <cellStyle name="_GASTOS DATACENTER PROYECTOS" xfId="1234"/>
    <cellStyle name="_gesredOct 28.08" xfId="1235"/>
    <cellStyle name="_Gestión NPC" xfId="1236"/>
    <cellStyle name="_GSM" xfId="1237"/>
    <cellStyle name="_Hoja1" xfId="1238"/>
    <cellStyle name="_Hoja1 2" xfId="1239"/>
    <cellStyle name="_Hoja1_1" xfId="1240"/>
    <cellStyle name="_Hoja1_Cantidades de EEBBs PO2008_vf (3)" xfId="1241"/>
    <cellStyle name="_Hoja1_Comparativo del PPTO On Line Vs Real2" xfId="1242"/>
    <cellStyle name="_Hoja1_PO2007_05_09_07" xfId="1243"/>
    <cellStyle name="_Hoja2" xfId="1244"/>
    <cellStyle name="_Hoja2 2" xfId="1245"/>
    <cellStyle name="_Hoja2_1" xfId="1246"/>
    <cellStyle name="_Hoja2_TRÁFICO" xfId="1247"/>
    <cellStyle name="_Hoja2_TRÁFICO 2" xfId="1248"/>
    <cellStyle name="_Hoja2_TRÁFICO 2 2" xfId="1249"/>
    <cellStyle name="_Hoja2_TRÁFICO 3" xfId="1250"/>
    <cellStyle name="_Hoja2_TRÁFICO 3 2" xfId="1251"/>
    <cellStyle name="_Hoja3" xfId="1252"/>
    <cellStyle name="_Hoja3_Hoja2" xfId="1253"/>
    <cellStyle name="_Hojas Adicionales" xfId="1254"/>
    <cellStyle name="_Huawei Local Service Summary Table" xfId="1255"/>
    <cellStyle name="_I. T. Fija 1" xfId="1256"/>
    <cellStyle name="_ICE" xfId="1257"/>
    <cellStyle name="_II. TUPs" xfId="1258"/>
    <cellStyle name="_II. TUPs 2" xfId="1259"/>
    <cellStyle name="_Importes para la ampliación (350000)" xfId="1260"/>
    <cellStyle name="_Importes para la ampliación (350000)_DataCenter09 integrado" xfId="1261"/>
    <cellStyle name="_Importes para la ampliación (350000)_Estimacion Noviembre 08" xfId="1262"/>
    <cellStyle name="_Importes para la ampliación (350000)_Fábrica09 integrado" xfId="1263"/>
    <cellStyle name="_Importes para la ampliación (350000)_Fábrica09 integradov2" xfId="1264"/>
    <cellStyle name="_Importes para la ampliación (350000)_GesRed09 integrado" xfId="1265"/>
    <cellStyle name="_Importes para la ampliación (350000)_GesRed09 integrado 1" xfId="1266"/>
    <cellStyle name="_Importes para la ampliación (350000)_GesRed09 integradov0" xfId="1267"/>
    <cellStyle name="_Importes para la ampliación (350000)_Libro1" xfId="1268"/>
    <cellStyle name="_Importes para la ampliación (350000)_Libro2" xfId="1269"/>
    <cellStyle name="_Importes para la ampliación (350000)_Libro2_GesRed09 integrado" xfId="1270"/>
    <cellStyle name="_Importes para la ampliación (350000)_Libro2_GesRed09 integrado 1" xfId="1271"/>
    <cellStyle name="_Importes para la ampliación (350000)_Libro2_Resto09_integrado" xfId="1272"/>
    <cellStyle name="_Importes para la ampliación (350000)_PLAN ESTRATEGICO 2010-2012 V7 (ültimo)" xfId="1273"/>
    <cellStyle name="_Importes para la ampliación (350000)_Planif09" xfId="1274"/>
    <cellStyle name="_Importes para la ampliación (350000)_Planif09 integrado" xfId="1275"/>
    <cellStyle name="_Importes para la ampliación (350000)_PPTO OPEX TDP 09_ajustes" xfId="1276"/>
    <cellStyle name="_Importes para la ampliación (350000)_Resto09_integrado" xfId="1277"/>
    <cellStyle name="_Importes para la ampliación (350000)_Sistemas09" xfId="1278"/>
    <cellStyle name="_Importes para la ampliación (350000)_Sistemas09 integrado" xfId="1279"/>
    <cellStyle name="_Importes para la ampliación (350000)_Sistemas09 integrado1" xfId="1280"/>
    <cellStyle name="_Indicadores_SLA'S Nuevo Criterio 09" xfId="1281"/>
    <cellStyle name="_Indicadores_SLA'S Nuevo Criterio 09..." xfId="1282"/>
    <cellStyle name="_Indicadores_SLA'S Nuevo Criterio 09..._~2890308" xfId="1283"/>
    <cellStyle name="_Indicadores_SLA'S Nuevo Criterio 09..._~3630529" xfId="1284"/>
    <cellStyle name="_Indicadores_SLA'S Nuevo Criterio 09..._Informe de Gestion CATV" xfId="1285"/>
    <cellStyle name="_Indicadores_SLA'S Nuevo Criterio 09..._Informe de Gestion CATV Julio" xfId="1286"/>
    <cellStyle name="_Indicadores_SLA'S Nuevo Criterio 09..._Informe de Gestion TUP" xfId="1287"/>
    <cellStyle name="_Indicadores_SLA'S Nuevo Criterio 09..._Informe de Gestion TUP Jul" xfId="1288"/>
    <cellStyle name="_Indicadores_SLA'S Nuevo Criterio 09_~2890308" xfId="1289"/>
    <cellStyle name="_Indicadores_SLA'S Nuevo Criterio 09_~3630529" xfId="1290"/>
    <cellStyle name="_Indicadores_SLA'S Nuevo Criterio 09_Informe de Gestion CATV" xfId="1291"/>
    <cellStyle name="_Indicadores_SLA'S Nuevo Criterio 09_Informe de Gestion CATV Julio" xfId="1292"/>
    <cellStyle name="_Indicadores_SLA'S Nuevo Criterio 09_Informe de Gestion TUP" xfId="1293"/>
    <cellStyle name="_Indicadores_SLA'S Nuevo Criterio 09_Informe de Gestion TUP Jul" xfId="1294"/>
    <cellStyle name="_Info BS 050307" xfId="1295"/>
    <cellStyle name="_Informe de Gestión DRdA (Feb-08)" xfId="1296"/>
    <cellStyle name="_Informe de Gestión DRdA (Feb-08)_~2890308" xfId="1297"/>
    <cellStyle name="_Informe de Gestión DRdA (Feb-08)_~3630529" xfId="1298"/>
    <cellStyle name="_Informe de Gestión DRdA (Feb-08)_Informe de Gestion CATV" xfId="1299"/>
    <cellStyle name="_Informe de Gestión DRdA (Feb-08)_Informe de Gestion CATV Julio" xfId="1300"/>
    <cellStyle name="_Informe de Gestión DRdA (Feb-08)_Informe de Gestion TUP" xfId="1301"/>
    <cellStyle name="_Informe de Gestión DRdA (Feb-08)_Informe de Gestion TUP Jul" xfId="1302"/>
    <cellStyle name="_INFORME PGI AL 31-10" xfId="1303"/>
    <cellStyle name="_INFORME PGI AL 31-10_Resumen Valorizado x Servicio y EECC (4.2) " xfId="1304"/>
    <cellStyle name="_INFORME PGI AL 31-10_Resumen Valorizado x Servicio y EECC (4.2) _~1370513" xfId="1305"/>
    <cellStyle name="_INFORME PGI AL 31-10_Resumen Valorizado x Servicio y EECC (4.2) _~2131495" xfId="1306"/>
    <cellStyle name="_INFORME PGI AL 31-10_Resumen Valorizado x Servicio y EECC (4.2) _~2131495_13(copia)" xfId="1307"/>
    <cellStyle name="_INFORME PGI AL 31-10_Resumen Valorizado x Servicio y EECC (4.2) _~2890308" xfId="1308"/>
    <cellStyle name="_INFORME PGI AL 31-10_Resumen Valorizado x Servicio y EECC (4.2) _~3630529" xfId="1309"/>
    <cellStyle name="_INFORME PGI AL 31-10_Resumen Valorizado x Servicio y EECC (4.2) _~6138044" xfId="1310"/>
    <cellStyle name="_INFORME PGI AL 31-10_Resumen Valorizado x Servicio y EECC (4.2) _12=Infome Gestión DRdA Diciembre 2008" xfId="1311"/>
    <cellStyle name="_INFORME PGI AL 31-10_Resumen Valorizado x Servicio y EECC (4.2) _13(copia)" xfId="1312"/>
    <cellStyle name="_INFORME PGI AL 31-10_Resumen Valorizado x Servicio y EECC (4.2) _13=Infome Gestión DRdA Mayo 2009v3" xfId="1313"/>
    <cellStyle name="_INFORME PGI AL 31-10_Resumen Valorizado x Servicio y EECC (4.2) _Informe de Gestion CATV" xfId="1314"/>
    <cellStyle name="_INFORME PGI AL 31-10_Resumen Valorizado x Servicio y EECC (4.2) _Informe de Gestion CATV Julio" xfId="1315"/>
    <cellStyle name="_INFORME PGI AL 31-10_Resumen Valorizado x Servicio y EECC (4.2) _Informe de Gestion TUP" xfId="1316"/>
    <cellStyle name="_INFORME PGI AL 31-10_Resumen Valorizado x Servicio y EECC (4.2) _Informe de Gestion TUP Jul" xfId="1317"/>
    <cellStyle name="_INFORME_SITES_URBANOS y TRAFICO" xfId="1318"/>
    <cellStyle name="_Infraestructura OPEX 2008 2011 TM V3 2009V2" xfId="1319"/>
    <cellStyle name="_Ing PB3041-PB3042" xfId="1320"/>
    <cellStyle name="_Ing PB3041-PB3042_Estimacion Noviembre 08" xfId="1321"/>
    <cellStyle name="_Ing PB3041-PB3042_Estimacion Noviembre 08_DataCenter09 integrado" xfId="1322"/>
    <cellStyle name="_Ing PB3041-PB3042_Estimacion Noviembre 08_Fábrica09 integrado" xfId="1323"/>
    <cellStyle name="_Ing PB3041-PB3042_Estimacion Noviembre 08_Fábrica09 integradov2" xfId="1324"/>
    <cellStyle name="_Ing PB3041-PB3042_Estimacion Noviembre 08_GesRed09 integrado" xfId="1325"/>
    <cellStyle name="_Ing PB3041-PB3042_Estimacion Noviembre 08_GesRed09 integrado 1" xfId="1326"/>
    <cellStyle name="_Ing PB3041-PB3042_Estimacion Noviembre 08_GesRed09 integradov0" xfId="1327"/>
    <cellStyle name="_Ing PB3041-PB3042_Estimacion Noviembre 08_Libro1" xfId="1328"/>
    <cellStyle name="_Ing PB3041-PB3042_Estimacion Noviembre 08_Libro2" xfId="1329"/>
    <cellStyle name="_Ing PB3041-PB3042_Estimacion Noviembre 08_PLAN ESTRATEGICO 2010-2012 V7 (ültimo)" xfId="1330"/>
    <cellStyle name="_Ing PB3041-PB3042_Estimacion Noviembre 08_Planif09 integrado" xfId="1331"/>
    <cellStyle name="_Ing PB3041-PB3042_Estimacion Noviembre 08_Resto09_integrado" xfId="1332"/>
    <cellStyle name="_Ing PB3041-PB3042_Estimacion Noviembre 08_Sistemas09" xfId="1333"/>
    <cellStyle name="_Ing PB3041-PB3042_Estimacion Noviembre 08_Sistemas09 integrado" xfId="1334"/>
    <cellStyle name="_Ing PB3041-PB3042_Estimacion Noviembre 08_Sistemas09 integrado1" xfId="1335"/>
    <cellStyle name="_Ing PB3041-PB3042_GesRed09 integrado" xfId="1336"/>
    <cellStyle name="_Ing PB3041-PB3042_Libro2" xfId="1337"/>
    <cellStyle name="_Ing PB3041-PB3042_Libro2_GesRed09 integrado" xfId="1338"/>
    <cellStyle name="_Ing PB3041-PB3042_Libro2_GesRed09 integrado 1" xfId="1339"/>
    <cellStyle name="_Ing PB3041-PB3042_Libro2_Resto09_integrado" xfId="1340"/>
    <cellStyle name="_Ing.Est.Result." xfId="1341"/>
    <cellStyle name="_Ingresos 2006 y Pto 2007 - sustentos" xfId="1342"/>
    <cellStyle name="_Ingresos TMM Enero 2009 TV" xfId="1343"/>
    <cellStyle name="_Input_data_Rev_A" xfId="1344"/>
    <cellStyle name="_INTEGR.JUN.06 30.06 .2006 - final" xfId="1345"/>
    <cellStyle name="_Integrador Julio" xfId="1346"/>
    <cellStyle name="_Internet May PC06" xfId="1347"/>
    <cellStyle name="_inventario EBC y REPT 2006 1" xfId="1348"/>
    <cellStyle name="_JUL - Comercializ.canje - TMM" xfId="1349"/>
    <cellStyle name="_JUL - Comercializ.canje - TMM_DETALLE INVERSION 2010 (Estimado Cierre 15Nov)" xfId="1350"/>
    <cellStyle name="_JUN - Comercializ.canje - TMM" xfId="1351"/>
    <cellStyle name="_JUN - Comercializ.canje - TMM_DETALLE INVERSION 2010 (Estimado Cierre 15Nov)" xfId="1352"/>
    <cellStyle name="_Layout Noviembre" xfId="1353"/>
    <cellStyle name="_Leadcom Target" xfId="1354"/>
    <cellStyle name="_Leadcoml_NOKIA BSS PACKTargets_June2005" xfId="1355"/>
    <cellStyle name="_Libro1" xfId="1356"/>
    <cellStyle name="_Libro1 (3)" xfId="1357"/>
    <cellStyle name="_Libro1_PE - Prev. Cierre OPEX TDP &amp; TM_VERSION FINAL (19.09.08)_V5" xfId="1358"/>
    <cellStyle name="_Libro1_Previsión agosto 2008" xfId="1359"/>
    <cellStyle name="_Libro1_Renting_v1" xfId="1360"/>
    <cellStyle name="_Libro2" xfId="1361"/>
    <cellStyle name="_Libro3" xfId="1362"/>
    <cellStyle name="_Libro4" xfId="1363"/>
    <cellStyle name="_Libro7" xfId="1364"/>
    <cellStyle name="_Líneas Serv. Segm. Speedy Ago07" xfId="1365"/>
    <cellStyle name="_Líneas Serv. Segm. Speedy Ago07_~3596565" xfId="1366"/>
    <cellStyle name="_Líneas Serv. Segm. Speedy Ago07_~3596565_Estimacion Noviembre 08" xfId="1367"/>
    <cellStyle name="_Líneas Serv. Segm. Speedy Ago07_~3596565_Estimacion Noviembre 08_DataCenter09 integrado" xfId="1368"/>
    <cellStyle name="_Líneas Serv. Segm. Speedy Ago07_~3596565_Estimacion Noviembre 08_Fábrica09 integrado" xfId="1369"/>
    <cellStyle name="_Líneas Serv. Segm. Speedy Ago07_~3596565_Estimacion Noviembre 08_Fábrica09 integradov2" xfId="1370"/>
    <cellStyle name="_Líneas Serv. Segm. Speedy Ago07_~3596565_Estimacion Noviembre 08_GesRed09 integrado" xfId="1371"/>
    <cellStyle name="_Líneas Serv. Segm. Speedy Ago07_~3596565_Estimacion Noviembre 08_GesRed09 integrado 1" xfId="1372"/>
    <cellStyle name="_Líneas Serv. Segm. Speedy Ago07_~3596565_Estimacion Noviembre 08_GesRed09 integradov0" xfId="1373"/>
    <cellStyle name="_Líneas Serv. Segm. Speedy Ago07_~3596565_Estimacion Noviembre 08_Libro1" xfId="1374"/>
    <cellStyle name="_Líneas Serv. Segm. Speedy Ago07_~3596565_Estimacion Noviembre 08_Libro2" xfId="1375"/>
    <cellStyle name="_Líneas Serv. Segm. Speedy Ago07_~3596565_Estimacion Noviembre 08_PLAN ESTRATEGICO 2010-2012 V7 (ültimo)" xfId="1376"/>
    <cellStyle name="_Líneas Serv. Segm. Speedy Ago07_~3596565_Estimacion Noviembre 08_Planif09 integrado" xfId="1377"/>
    <cellStyle name="_Líneas Serv. Segm. Speedy Ago07_~3596565_Estimacion Noviembre 08_Resto09_integrado" xfId="1378"/>
    <cellStyle name="_Líneas Serv. Segm. Speedy Ago07_~3596565_Estimacion Noviembre 08_Sistemas09" xfId="1379"/>
    <cellStyle name="_Líneas Serv. Segm. Speedy Ago07_~3596565_Estimacion Noviembre 08_Sistemas09 integrado" xfId="1380"/>
    <cellStyle name="_Líneas Serv. Segm. Speedy Ago07_~3596565_Estimacion Noviembre 08_Sistemas09 integrado1" xfId="1381"/>
    <cellStyle name="_Líneas Serv. Segm. Speedy Ago07_~3596565_GesRed09 integrado" xfId="1382"/>
    <cellStyle name="_Líneas Serv. Segm. Speedy Ago07_~3596565_Libro2" xfId="1383"/>
    <cellStyle name="_Líneas Serv. Segm. Speedy Ago07_~3596565_Libro2_GesRed09 integrado" xfId="1384"/>
    <cellStyle name="_Líneas Serv. Segm. Speedy Ago07_~3596565_Libro2_GesRed09 integrado 1" xfId="1385"/>
    <cellStyle name="_Líneas Serv. Segm. Speedy Ago07_~3596565_Libro2_Resto09_integrado" xfId="1386"/>
    <cellStyle name="_Líneas Serv. Segm. Speedy Ago07_~5445168" xfId="1387"/>
    <cellStyle name="_Líneas Serv. Segm. Speedy Ago07_~5445168_Estimacion Noviembre 08" xfId="1388"/>
    <cellStyle name="_Líneas Serv. Segm. Speedy Ago07_~5445168_Estimacion Noviembre 08_DataCenter09 integrado" xfId="1389"/>
    <cellStyle name="_Líneas Serv. Segm. Speedy Ago07_~5445168_Estimacion Noviembre 08_Fábrica09 integrado" xfId="1390"/>
    <cellStyle name="_Líneas Serv. Segm. Speedy Ago07_~5445168_Estimacion Noviembre 08_Fábrica09 integradov2" xfId="1391"/>
    <cellStyle name="_Líneas Serv. Segm. Speedy Ago07_~5445168_Estimacion Noviembre 08_GesRed09 integrado" xfId="1392"/>
    <cellStyle name="_Líneas Serv. Segm. Speedy Ago07_~5445168_Estimacion Noviembre 08_GesRed09 integrado 1" xfId="1393"/>
    <cellStyle name="_Líneas Serv. Segm. Speedy Ago07_~5445168_Estimacion Noviembre 08_GesRed09 integradov0" xfId="1394"/>
    <cellStyle name="_Líneas Serv. Segm. Speedy Ago07_~5445168_Estimacion Noviembre 08_Libro1" xfId="1395"/>
    <cellStyle name="_Líneas Serv. Segm. Speedy Ago07_~5445168_Estimacion Noviembre 08_Libro2" xfId="1396"/>
    <cellStyle name="_Líneas Serv. Segm. Speedy Ago07_~5445168_Estimacion Noviembre 08_PLAN ESTRATEGICO 2010-2012 V7 (ültimo)" xfId="1397"/>
    <cellStyle name="_Líneas Serv. Segm. Speedy Ago07_~5445168_Estimacion Noviembre 08_Planif09 integrado" xfId="1398"/>
    <cellStyle name="_Líneas Serv. Segm. Speedy Ago07_~5445168_Estimacion Noviembre 08_Resto09_integrado" xfId="1399"/>
    <cellStyle name="_Líneas Serv. Segm. Speedy Ago07_~5445168_Estimacion Noviembre 08_Sistemas09" xfId="1400"/>
    <cellStyle name="_Líneas Serv. Segm. Speedy Ago07_~5445168_Estimacion Noviembre 08_Sistemas09 integrado" xfId="1401"/>
    <cellStyle name="_Líneas Serv. Segm. Speedy Ago07_~5445168_Estimacion Noviembre 08_Sistemas09 integrado1" xfId="1402"/>
    <cellStyle name="_Líneas Serv. Segm. Speedy Ago07_~5445168_GesRed09 integrado" xfId="1403"/>
    <cellStyle name="_Líneas Serv. Segm. Speedy Ago07_~5445168_Libro2" xfId="1404"/>
    <cellStyle name="_Líneas Serv. Segm. Speedy Ago07_~5445168_Libro2_GesRed09 integrado" xfId="1405"/>
    <cellStyle name="_Líneas Serv. Segm. Speedy Ago07_~5445168_Libro2_GesRed09 integrado 1" xfId="1406"/>
    <cellStyle name="_Líneas Serv. Segm. Speedy Ago07_~5445168_Libro2_Resto09_integrado" xfId="1407"/>
    <cellStyle name="_Líneas Serv. Segm. Speedy Ago07_Agrupamiento RdA" xfId="1408"/>
    <cellStyle name="_Líneas Serv. Segm. Speedy Ago07_Agrupamiento RdA_Estimacion Noviembre 08" xfId="1409"/>
    <cellStyle name="_Líneas Serv. Segm. Speedy Ago07_Agrupamiento RdA_Estimacion Noviembre 08_DataCenter09 integrado" xfId="1410"/>
    <cellStyle name="_Líneas Serv. Segm. Speedy Ago07_Agrupamiento RdA_Estimacion Noviembre 08_Fábrica09 integrado" xfId="1411"/>
    <cellStyle name="_Líneas Serv. Segm. Speedy Ago07_Agrupamiento RdA_Estimacion Noviembre 08_Fábrica09 integradov2" xfId="1412"/>
    <cellStyle name="_Líneas Serv. Segm. Speedy Ago07_Agrupamiento RdA_Estimacion Noviembre 08_GesRed09 integrado" xfId="1413"/>
    <cellStyle name="_Líneas Serv. Segm. Speedy Ago07_Agrupamiento RdA_Estimacion Noviembre 08_GesRed09 integrado 1" xfId="1414"/>
    <cellStyle name="_Líneas Serv. Segm. Speedy Ago07_Agrupamiento RdA_Estimacion Noviembre 08_GesRed09 integradov0" xfId="1415"/>
    <cellStyle name="_Líneas Serv. Segm. Speedy Ago07_Agrupamiento RdA_Estimacion Noviembre 08_Libro1" xfId="1416"/>
    <cellStyle name="_Líneas Serv. Segm. Speedy Ago07_Agrupamiento RdA_Estimacion Noviembre 08_Libro2" xfId="1417"/>
    <cellStyle name="_Líneas Serv. Segm. Speedy Ago07_Agrupamiento RdA_Estimacion Noviembre 08_PLAN ESTRATEGICO 2010-2012 V7 (ültimo)" xfId="1418"/>
    <cellStyle name="_Líneas Serv. Segm. Speedy Ago07_Agrupamiento RdA_Estimacion Noviembre 08_Planif09 integrado" xfId="1419"/>
    <cellStyle name="_Líneas Serv. Segm. Speedy Ago07_Agrupamiento RdA_Estimacion Noviembre 08_Resto09_integrado" xfId="1420"/>
    <cellStyle name="_Líneas Serv. Segm. Speedy Ago07_Agrupamiento RdA_Estimacion Noviembre 08_Sistemas09" xfId="1421"/>
    <cellStyle name="_Líneas Serv. Segm. Speedy Ago07_Agrupamiento RdA_Estimacion Noviembre 08_Sistemas09 integrado" xfId="1422"/>
    <cellStyle name="_Líneas Serv. Segm. Speedy Ago07_Agrupamiento RdA_Estimacion Noviembre 08_Sistemas09 integrado1" xfId="1423"/>
    <cellStyle name="_Líneas Serv. Segm. Speedy Ago07_Agrupamiento RdA_GesRed09 integrado" xfId="1424"/>
    <cellStyle name="_Líneas Serv. Segm. Speedy Ago07_Agrupamiento RdA_Libro2" xfId="1425"/>
    <cellStyle name="_Líneas Serv. Segm. Speedy Ago07_Agrupamiento RdA_Libro2_GesRed09 integrado" xfId="1426"/>
    <cellStyle name="_Líneas Serv. Segm. Speedy Ago07_Agrupamiento RdA_Libro2_GesRed09 integrado 1" xfId="1427"/>
    <cellStyle name="_Líneas Serv. Segm. Speedy Ago07_Agrupamiento RdA_Libro2_Resto09_integrado" xfId="1428"/>
    <cellStyle name="_Líneas Serv. Segm. Speedy Ago07_Brechas 090508 - GdR" xfId="1429"/>
    <cellStyle name="_Líneas Serv. Segm. Speedy Ago07_Brechas 090508 - GdR_Estimacion Noviembre 08" xfId="1430"/>
    <cellStyle name="_Líneas Serv. Segm. Speedy Ago07_Brechas 090508 - GdR_Estimacion Noviembre 08_DataCenter09 integrado" xfId="1431"/>
    <cellStyle name="_Líneas Serv. Segm. Speedy Ago07_Brechas 090508 - GdR_Estimacion Noviembre 08_Fábrica09 integrado" xfId="1432"/>
    <cellStyle name="_Líneas Serv. Segm. Speedy Ago07_Brechas 090508 - GdR_Estimacion Noviembre 08_Fábrica09 integradov2" xfId="1433"/>
    <cellStyle name="_Líneas Serv. Segm. Speedy Ago07_Brechas 090508 - GdR_Estimacion Noviembre 08_GesRed09 integrado" xfId="1434"/>
    <cellStyle name="_Líneas Serv. Segm. Speedy Ago07_Brechas 090508 - GdR_Estimacion Noviembre 08_GesRed09 integrado 1" xfId="1435"/>
    <cellStyle name="_Líneas Serv. Segm. Speedy Ago07_Brechas 090508 - GdR_Estimacion Noviembre 08_GesRed09 integradov0" xfId="1436"/>
    <cellStyle name="_Líneas Serv. Segm. Speedy Ago07_Brechas 090508 - GdR_Estimacion Noviembre 08_Libro1" xfId="1437"/>
    <cellStyle name="_Líneas Serv. Segm. Speedy Ago07_Brechas 090508 - GdR_Estimacion Noviembre 08_Libro2" xfId="1438"/>
    <cellStyle name="_Líneas Serv. Segm. Speedy Ago07_Brechas 090508 - GdR_Estimacion Noviembre 08_PLAN ESTRATEGICO 2010-2012 V7 (ültimo)" xfId="1439"/>
    <cellStyle name="_Líneas Serv. Segm. Speedy Ago07_Brechas 090508 - GdR_Estimacion Noviembre 08_Planif09 integrado" xfId="1440"/>
    <cellStyle name="_Líneas Serv. Segm. Speedy Ago07_Brechas 090508 - GdR_Estimacion Noviembre 08_Resto09_integrado" xfId="1441"/>
    <cellStyle name="_Líneas Serv. Segm. Speedy Ago07_Brechas 090508 - GdR_Estimacion Noviembre 08_Sistemas09" xfId="1442"/>
    <cellStyle name="_Líneas Serv. Segm. Speedy Ago07_Brechas 090508 - GdR_Estimacion Noviembre 08_Sistemas09 integrado" xfId="1443"/>
    <cellStyle name="_Líneas Serv. Segm. Speedy Ago07_Brechas 090508 - GdR_Estimacion Noviembre 08_Sistemas09 integrado1" xfId="1444"/>
    <cellStyle name="_Líneas Serv. Segm. Speedy Ago07_Brechas 090508 - GdR_GesRed09 integrado" xfId="1445"/>
    <cellStyle name="_Líneas Serv. Segm. Speedy Ago07_Brechas 090508 - GdR_Libro2" xfId="1446"/>
    <cellStyle name="_Líneas Serv. Segm. Speedy Ago07_Brechas 090508 - GdR_Libro2_GesRed09 integrado" xfId="1447"/>
    <cellStyle name="_Líneas Serv. Segm. Speedy Ago07_Brechas 090508 - GdR_Libro2_GesRed09 integrado 1" xfId="1448"/>
    <cellStyle name="_Líneas Serv. Segm. Speedy Ago07_Brechas 090508 - GdR_Libro2_Resto09_integrado" xfId="1449"/>
    <cellStyle name="_Líneas Serv. Segm. Speedy Ago07_Estimacion Noviembre 08" xfId="1450"/>
    <cellStyle name="_Líneas Serv. Segm. Speedy Ago07_Estimacion Noviembre 08_DataCenter09 integrado" xfId="1451"/>
    <cellStyle name="_Líneas Serv. Segm. Speedy Ago07_Estimacion Noviembre 08_Fábrica09 integrado" xfId="1452"/>
    <cellStyle name="_Líneas Serv. Segm. Speedy Ago07_Estimacion Noviembre 08_Fábrica09 integradov2" xfId="1453"/>
    <cellStyle name="_Líneas Serv. Segm. Speedy Ago07_Estimacion Noviembre 08_GesRed09 integrado" xfId="1454"/>
    <cellStyle name="_Líneas Serv. Segm. Speedy Ago07_Estimacion Noviembre 08_GesRed09 integrado 1" xfId="1455"/>
    <cellStyle name="_Líneas Serv. Segm. Speedy Ago07_Estimacion Noviembre 08_GesRed09 integradov0" xfId="1456"/>
    <cellStyle name="_Líneas Serv. Segm. Speedy Ago07_Estimacion Noviembre 08_Libro1" xfId="1457"/>
    <cellStyle name="_Líneas Serv. Segm. Speedy Ago07_Estimacion Noviembre 08_Libro2" xfId="1458"/>
    <cellStyle name="_Líneas Serv. Segm. Speedy Ago07_Estimacion Noviembre 08_PLAN ESTRATEGICO 2010-2012 V7 (ültimo)" xfId="1459"/>
    <cellStyle name="_Líneas Serv. Segm. Speedy Ago07_Estimacion Noviembre 08_Planif09 integrado" xfId="1460"/>
    <cellStyle name="_Líneas Serv. Segm. Speedy Ago07_Estimacion Noviembre 08_Resto09_integrado" xfId="1461"/>
    <cellStyle name="_Líneas Serv. Segm. Speedy Ago07_Estimacion Noviembre 08_Sistemas09" xfId="1462"/>
    <cellStyle name="_Líneas Serv. Segm. Speedy Ago07_Estimacion Noviembre 08_Sistemas09 integrado" xfId="1463"/>
    <cellStyle name="_Líneas Serv. Segm. Speedy Ago07_Estimacion Noviembre 08_Sistemas09 integrado1" xfId="1464"/>
    <cellStyle name="_Líneas Serv. Segm. Speedy Ago07_GesRed09 integrado" xfId="1465"/>
    <cellStyle name="_Líneas Serv. Segm. Speedy Ago07_Libro2" xfId="1466"/>
    <cellStyle name="_Líneas Serv. Segm. Speedy Ago07_Libro2_GesRed09 integrado" xfId="1467"/>
    <cellStyle name="_Líneas Serv. Segm. Speedy Ago07_Libro2_GesRed09 integrado 1" xfId="1468"/>
    <cellStyle name="_Líneas Serv. Segm. Speedy Ago07_Libro2_Resto09_integrado" xfId="1469"/>
    <cellStyle name="_Lista GE alquilados_2007" xfId="1470"/>
    <cellStyle name="_LISTA_FLAG" xfId="1471"/>
    <cellStyle name="_Listado REPs considerados" xfId="1472"/>
    <cellStyle name="_Listas_282sincob_1050IR_PO2007" xfId="1473"/>
    <cellStyle name="_Mantenimiento STB - Ppto 2010" xfId="1474"/>
    <cellStyle name="_MAQUETA PL" xfId="1475"/>
    <cellStyle name="_Maqueta Red  previo  TXT 2006" xfId="1476"/>
    <cellStyle name="_Maqueta Red  previo  TXT 2006_Emp" xfId="1477"/>
    <cellStyle name="_Maqueta Red  previo  TXT 2006_Gestión NPC" xfId="1478"/>
    <cellStyle name="_Maqueta Red  previo  TXT 2006_Gestión NPC + TGSC" xfId="1479"/>
    <cellStyle name="_Maqueta Red  previo  TXT 2006_Gestión NPC_1" xfId="1480"/>
    <cellStyle name="_Maqueta Red  previo  TXT 2006_Gestión NPC09" xfId="1481"/>
    <cellStyle name="_Maqueta Red  previo  TXT 2006_Gestión NPC09_Gestión NPC" xfId="1482"/>
    <cellStyle name="_Maqueta Red  previo  TXT 2006_NPC+TGSC09" xfId="1483"/>
    <cellStyle name="_Maqueta Red  previo  TXT 2006_NPC+TGSC09_Mes RH" xfId="1484"/>
    <cellStyle name="_Maqueta Red  previo  TXT 2006_NPC+TGSCPC09" xfId="1485"/>
    <cellStyle name="_Maqueta Red  previo  TXT 2006_NPC+TGSCPC09_Mes RH" xfId="1486"/>
    <cellStyle name="_Maqueta Red  previo  TXT 2006_Quincenal Empresas Mensual" xfId="1487"/>
    <cellStyle name="_Maqueta Red  previo  TXT 2006_TGSC Consol NPC" xfId="1488"/>
    <cellStyle name="_MAY - Comercializ.canje - TMM" xfId="1489"/>
    <cellStyle name="_MAY - Comercializ.canje - TMM_DETALLE INVERSION 2010 (Estimado Cierre 15Nov)" xfId="1490"/>
    <cellStyle name="_Modelo Presupuesto Movil 2007 A 2010 URUGUAY" xfId="1491"/>
    <cellStyle name="_Modelo Presupuesto Movil 2007 A 2010 URUGUAY_~9387078" xfId="1492"/>
    <cellStyle name="_Modelo Presupuesto Movil 2007 A 2010 URUGUAY_BO PLanilla PXQ, nUevas Brechas y Oportunidades" xfId="1493"/>
    <cellStyle name="_Modelo Presupuesto Movil 2007 A 2010 URUGUAY_GesRed09 integrado" xfId="1494"/>
    <cellStyle name="_Modelo Presupuesto Movil 2007 A 2010 URUGUAY_Libro2" xfId="1495"/>
    <cellStyle name="_Modelo Presupuesto Movil 2007 A 2010 URUGUAY_Para Abril" xfId="1496"/>
    <cellStyle name="_Modelo Presupuesto Movil 2007 A 2010 URUGUAY_Prevision3" xfId="1497"/>
    <cellStyle name="_Modelo Presupuesto Movil 2007 A 2010 URUGUAY_Prevision4" xfId="1498"/>
    <cellStyle name="_Needs Paid TV Original 8 mayo" xfId="1499"/>
    <cellStyle name="_Needs Radio Pert Cleo II Monterrey 080408 - Rev 01" xfId="1500"/>
    <cellStyle name="_Nortel_trabalho H" xfId="1501"/>
    <cellStyle name="_Oper_Tgsc" xfId="1502"/>
    <cellStyle name="_Opex - abertura Telefonica 240407" xfId="1503"/>
    <cellStyle name="_Opex 2007 - Realizado Jan - Mar e Full Year Jan - Dez R2" xfId="1504"/>
    <cellStyle name="_Opex 2007 - Realizado Jan - Mar e Full Year Jan - Dez R2 (2)" xfId="1505"/>
    <cellStyle name="_Opex 2007 - Realizado Jan - Mar e Full Year Jan - Dez R2 (2)_~9387078" xfId="1506"/>
    <cellStyle name="_Opex 2007 - Realizado Jan - Mar e Full Year Jan - Dez R2 (2)_~9387078_GesRed09 integrado" xfId="1507"/>
    <cellStyle name="_Opex 2007 - Realizado Jan - Mar e Full Year Jan - Dez R2 (2)_~9387078_GesRed09 integrado 1" xfId="1508"/>
    <cellStyle name="_Opex 2007 - Realizado Jan - Mar e Full Year Jan - Dez R2 (2)_~9387078_Resto09_integrado" xfId="1509"/>
    <cellStyle name="_Opex 2007 - Realizado Jan - Mar e Full Year Jan - Dez R2 (2)_BO PLanilla PXQ, nUevas Brechas y Oportunidades" xfId="1510"/>
    <cellStyle name="_Opex 2007 - Realizado Jan - Mar e Full Year Jan - Dez R2 (2)_BO PLanilla PXQ, nUevas Brechas y Oportunidades_Estimacion Noviembre 08" xfId="1511"/>
    <cellStyle name="_Opex 2007 - Realizado Jan - Mar e Full Year Jan - Dez R2 (2)_BO PLanilla PXQ, nUevas Brechas y Oportunidades_Estimacion Noviembre 08_DataCenter09 integrado" xfId="1512"/>
    <cellStyle name="_Opex 2007 - Realizado Jan - Mar e Full Year Jan - Dez R2 (2)_BO PLanilla PXQ, nUevas Brechas y Oportunidades_Estimacion Noviembre 08_Fábrica09 integrado" xfId="1513"/>
    <cellStyle name="_Opex 2007 - Realizado Jan - Mar e Full Year Jan - Dez R2 (2)_BO PLanilla PXQ, nUevas Brechas y Oportunidades_Estimacion Noviembre 08_Fábrica09 integradov2" xfId="1514"/>
    <cellStyle name="_Opex 2007 - Realizado Jan - Mar e Full Year Jan - Dez R2 (2)_BO PLanilla PXQ, nUevas Brechas y Oportunidades_Estimacion Noviembre 08_GesRed09 integrado" xfId="1515"/>
    <cellStyle name="_Opex 2007 - Realizado Jan - Mar e Full Year Jan - Dez R2 (2)_BO PLanilla PXQ, nUevas Brechas y Oportunidades_Estimacion Noviembre 08_GesRed09 integrado 1" xfId="1516"/>
    <cellStyle name="_Opex 2007 - Realizado Jan - Mar e Full Year Jan - Dez R2 (2)_BO PLanilla PXQ, nUevas Brechas y Oportunidades_Estimacion Noviembre 08_GesRed09 integradov0" xfId="1517"/>
    <cellStyle name="_Opex 2007 - Realizado Jan - Mar e Full Year Jan - Dez R2 (2)_BO PLanilla PXQ, nUevas Brechas y Oportunidades_Estimacion Noviembre 08_Libro1" xfId="1518"/>
    <cellStyle name="_Opex 2007 - Realizado Jan - Mar e Full Year Jan - Dez R2 (2)_BO PLanilla PXQ, nUevas Brechas y Oportunidades_Estimacion Noviembre 08_Libro2" xfId="1519"/>
    <cellStyle name="_Opex 2007 - Realizado Jan - Mar e Full Year Jan - Dez R2 (2)_BO PLanilla PXQ, nUevas Brechas y Oportunidades_Estimacion Noviembre 08_PLAN ESTRATEGICO 2010-2012 V7 (ültimo)" xfId="1520"/>
    <cellStyle name="_Opex 2007 - Realizado Jan - Mar e Full Year Jan - Dez R2 (2)_BO PLanilla PXQ, nUevas Brechas y Oportunidades_Estimacion Noviembre 08_Planif09 integrado" xfId="1521"/>
    <cellStyle name="_Opex 2007 - Realizado Jan - Mar e Full Year Jan - Dez R2 (2)_BO PLanilla PXQ, nUevas Brechas y Oportunidades_Estimacion Noviembre 08_Resto09_integrado" xfId="1522"/>
    <cellStyle name="_Opex 2007 - Realizado Jan - Mar e Full Year Jan - Dez R2 (2)_BO PLanilla PXQ, nUevas Brechas y Oportunidades_Estimacion Noviembre 08_Sistemas09" xfId="1523"/>
    <cellStyle name="_Opex 2007 - Realizado Jan - Mar e Full Year Jan - Dez R2 (2)_BO PLanilla PXQ, nUevas Brechas y Oportunidades_Estimacion Noviembre 08_Sistemas09 integrado" xfId="1524"/>
    <cellStyle name="_Opex 2007 - Realizado Jan - Mar e Full Year Jan - Dez R2 (2)_BO PLanilla PXQ, nUevas Brechas y Oportunidades_Estimacion Noviembre 08_Sistemas09 integrado1" xfId="1525"/>
    <cellStyle name="_Opex 2007 - Realizado Jan - Mar e Full Year Jan - Dez R2 (2)_BO PLanilla PXQ, nUevas Brechas y Oportunidades_GesRed09 integrado" xfId="1526"/>
    <cellStyle name="_Opex 2007 - Realizado Jan - Mar e Full Year Jan - Dez R2 (2)_BO PLanilla PXQ, nUevas Brechas y Oportunidades_Libro2" xfId="1527"/>
    <cellStyle name="_Opex 2007 - Realizado Jan - Mar e Full Year Jan - Dez R2 (2)_BO PLanilla PXQ, nUevas Brechas y Oportunidades_Libro2_GesRed09 integrado" xfId="1528"/>
    <cellStyle name="_Opex 2007 - Realizado Jan - Mar e Full Year Jan - Dez R2 (2)_BO PLanilla PXQ, nUevas Brechas y Oportunidades_Libro2_GesRed09 integrado 1" xfId="1529"/>
    <cellStyle name="_Opex 2007 - Realizado Jan - Mar e Full Year Jan - Dez R2 (2)_BO PLanilla PXQ, nUevas Brechas y Oportunidades_Libro2_Resto09_integrado" xfId="1530"/>
    <cellStyle name="_Opex 2007 - Realizado Jan - Mar e Full Year Jan - Dez R2 (2)_Estimacion Noviembre 08" xfId="1531"/>
    <cellStyle name="_Opex 2007 - Realizado Jan - Mar e Full Year Jan - Dez R2 (2)_Estimacion Noviembre 08_DataCenter09 integrado" xfId="1532"/>
    <cellStyle name="_Opex 2007 - Realizado Jan - Mar e Full Year Jan - Dez R2 (2)_Estimacion Noviembre 08_Fábrica09 integrado" xfId="1533"/>
    <cellStyle name="_Opex 2007 - Realizado Jan - Mar e Full Year Jan - Dez R2 (2)_Estimacion Noviembre 08_Fábrica09 integradov2" xfId="1534"/>
    <cellStyle name="_Opex 2007 - Realizado Jan - Mar e Full Year Jan - Dez R2 (2)_Estimacion Noviembre 08_GesRed09 integrado" xfId="1535"/>
    <cellStyle name="_Opex 2007 - Realizado Jan - Mar e Full Year Jan - Dez R2 (2)_Estimacion Noviembre 08_GesRed09 integrado 1" xfId="1536"/>
    <cellStyle name="_Opex 2007 - Realizado Jan - Mar e Full Year Jan - Dez R2 (2)_Estimacion Noviembre 08_GesRed09 integradov0" xfId="1537"/>
    <cellStyle name="_Opex 2007 - Realizado Jan - Mar e Full Year Jan - Dez R2 (2)_Estimacion Noviembre 08_Libro1" xfId="1538"/>
    <cellStyle name="_Opex 2007 - Realizado Jan - Mar e Full Year Jan - Dez R2 (2)_Estimacion Noviembre 08_Libro2" xfId="1539"/>
    <cellStyle name="_Opex 2007 - Realizado Jan - Mar e Full Year Jan - Dez R2 (2)_Estimacion Noviembre 08_PLAN ESTRATEGICO 2010-2012 V7 (ültimo)" xfId="1540"/>
    <cellStyle name="_Opex 2007 - Realizado Jan - Mar e Full Year Jan - Dez R2 (2)_Estimacion Noviembre 08_Planif09 integrado" xfId="1541"/>
    <cellStyle name="_Opex 2007 - Realizado Jan - Mar e Full Year Jan - Dez R2 (2)_Estimacion Noviembre 08_Resto09_integrado" xfId="1542"/>
    <cellStyle name="_Opex 2007 - Realizado Jan - Mar e Full Year Jan - Dez R2 (2)_Estimacion Noviembre 08_Sistemas09" xfId="1543"/>
    <cellStyle name="_Opex 2007 - Realizado Jan - Mar e Full Year Jan - Dez R2 (2)_Estimacion Noviembre 08_Sistemas09 integrado" xfId="1544"/>
    <cellStyle name="_Opex 2007 - Realizado Jan - Mar e Full Year Jan - Dez R2 (2)_Estimacion Noviembre 08_Sistemas09 integrado1" xfId="1545"/>
    <cellStyle name="_Opex 2007 - Realizado Jan - Mar e Full Year Jan - Dez R2 (2)_GesRed09 integrado" xfId="1546"/>
    <cellStyle name="_Opex 2007 - Realizado Jan - Mar e Full Year Jan - Dez R2 (2)_Libro2" xfId="1547"/>
    <cellStyle name="_Opex 2007 - Realizado Jan - Mar e Full Year Jan - Dez R2 (2)_Libro2_GesRed09 integrado" xfId="1548"/>
    <cellStyle name="_Opex 2007 - Realizado Jan - Mar e Full Year Jan - Dez R2 (2)_Libro2_GesRed09 integrado 1" xfId="1549"/>
    <cellStyle name="_Opex 2007 - Realizado Jan - Mar e Full Year Jan - Dez R2 (2)_Libro2_Resto09_integrado" xfId="1550"/>
    <cellStyle name="_Opex 2007 - Realizado Jan - Mar e Full Year Jan - Dez R2 (2)_Para Abril" xfId="1551"/>
    <cellStyle name="_Opex 2007 - Realizado Jan - Mar e Full Year Jan - Dez R2 (2)_Para Abril_GesRed09 integrado" xfId="1552"/>
    <cellStyle name="_Opex 2007 - Realizado Jan - Mar e Full Year Jan - Dez R2 (2)_Para Abril_GesRed09 integrado 1" xfId="1553"/>
    <cellStyle name="_Opex 2007 - Realizado Jan - Mar e Full Year Jan - Dez R2 (2)_Para Abril_Resto09_integrado" xfId="1554"/>
    <cellStyle name="_Opex 2007 - Realizado Jan - Mar e Full Year Jan - Dez R2 (2)_Prevision3" xfId="1555"/>
    <cellStyle name="_Opex 2007 - Realizado Jan - Mar e Full Year Jan - Dez R2 (2)_Prevision3_Estimacion Noviembre 08" xfId="1556"/>
    <cellStyle name="_Opex 2007 - Realizado Jan - Mar e Full Year Jan - Dez R2 (2)_Prevision3_Estimacion Noviembre 08_DataCenter09 integrado" xfId="1557"/>
    <cellStyle name="_Opex 2007 - Realizado Jan - Mar e Full Year Jan - Dez R2 (2)_Prevision3_Estimacion Noviembre 08_Fábrica09 integrado" xfId="1558"/>
    <cellStyle name="_Opex 2007 - Realizado Jan - Mar e Full Year Jan - Dez R2 (2)_Prevision3_Estimacion Noviembre 08_Fábrica09 integradov2" xfId="1559"/>
    <cellStyle name="_Opex 2007 - Realizado Jan - Mar e Full Year Jan - Dez R2 (2)_Prevision3_Estimacion Noviembre 08_GesRed09 integrado" xfId="1560"/>
    <cellStyle name="_Opex 2007 - Realizado Jan - Mar e Full Year Jan - Dez R2 (2)_Prevision3_Estimacion Noviembre 08_GesRed09 integrado 1" xfId="1561"/>
    <cellStyle name="_Opex 2007 - Realizado Jan - Mar e Full Year Jan - Dez R2 (2)_Prevision3_Estimacion Noviembre 08_GesRed09 integradov0" xfId="1562"/>
    <cellStyle name="_Opex 2007 - Realizado Jan - Mar e Full Year Jan - Dez R2 (2)_Prevision3_Estimacion Noviembre 08_Libro1" xfId="1563"/>
    <cellStyle name="_Opex 2007 - Realizado Jan - Mar e Full Year Jan - Dez R2 (2)_Prevision3_Estimacion Noviembre 08_Libro2" xfId="1564"/>
    <cellStyle name="_Opex 2007 - Realizado Jan - Mar e Full Year Jan - Dez R2 (2)_Prevision3_Estimacion Noviembre 08_PLAN ESTRATEGICO 2010-2012 V7 (ültimo)" xfId="1565"/>
    <cellStyle name="_Opex 2007 - Realizado Jan - Mar e Full Year Jan - Dez R2 (2)_Prevision3_Estimacion Noviembre 08_Planif09 integrado" xfId="1566"/>
    <cellStyle name="_Opex 2007 - Realizado Jan - Mar e Full Year Jan - Dez R2 (2)_Prevision3_Estimacion Noviembre 08_Resto09_integrado" xfId="1567"/>
    <cellStyle name="_Opex 2007 - Realizado Jan - Mar e Full Year Jan - Dez R2 (2)_Prevision3_Estimacion Noviembre 08_Sistemas09" xfId="1568"/>
    <cellStyle name="_Opex 2007 - Realizado Jan - Mar e Full Year Jan - Dez R2 (2)_Prevision3_Estimacion Noviembre 08_Sistemas09 integrado" xfId="1569"/>
    <cellStyle name="_Opex 2007 - Realizado Jan - Mar e Full Year Jan - Dez R2 (2)_Prevision3_Estimacion Noviembre 08_Sistemas09 integrado1" xfId="1570"/>
    <cellStyle name="_Opex 2007 - Realizado Jan - Mar e Full Year Jan - Dez R2 (2)_Prevision3_GesRed09 integrado" xfId="1571"/>
    <cellStyle name="_Opex 2007 - Realizado Jan - Mar e Full Year Jan - Dez R2 (2)_Prevision3_Libro2" xfId="1572"/>
    <cellStyle name="_Opex 2007 - Realizado Jan - Mar e Full Year Jan - Dez R2 (2)_Prevision3_Libro2_GesRed09 integrado" xfId="1573"/>
    <cellStyle name="_Opex 2007 - Realizado Jan - Mar e Full Year Jan - Dez R2 (2)_Prevision3_Libro2_GesRed09 integrado 1" xfId="1574"/>
    <cellStyle name="_Opex 2007 - Realizado Jan - Mar e Full Year Jan - Dez R2 (2)_Prevision3_Libro2_Resto09_integrado" xfId="1575"/>
    <cellStyle name="_Opex 2007 - Realizado Jan - Mar e Full Year Jan - Dez R2 (2)_Prevision4" xfId="1576"/>
    <cellStyle name="_Opex 2007 - Realizado Jan - Mar e Full Year Jan - Dez R2 (2)_Prevision4_Estimacion Noviembre 08" xfId="1577"/>
    <cellStyle name="_Opex 2007 - Realizado Jan - Mar e Full Year Jan - Dez R2 (2)_Prevision4_Estimacion Noviembre 08_DataCenter09 integrado" xfId="1578"/>
    <cellStyle name="_Opex 2007 - Realizado Jan - Mar e Full Year Jan - Dez R2 (2)_Prevision4_Estimacion Noviembre 08_Fábrica09 integrado" xfId="1579"/>
    <cellStyle name="_Opex 2007 - Realizado Jan - Mar e Full Year Jan - Dez R2 (2)_Prevision4_Estimacion Noviembre 08_Fábrica09 integradov2" xfId="1580"/>
    <cellStyle name="_Opex 2007 - Realizado Jan - Mar e Full Year Jan - Dez R2 (2)_Prevision4_Estimacion Noviembre 08_GesRed09 integrado" xfId="1581"/>
    <cellStyle name="_Opex 2007 - Realizado Jan - Mar e Full Year Jan - Dez R2 (2)_Prevision4_Estimacion Noviembre 08_GesRed09 integrado 1" xfId="1582"/>
    <cellStyle name="_Opex 2007 - Realizado Jan - Mar e Full Year Jan - Dez R2 (2)_Prevision4_Estimacion Noviembre 08_GesRed09 integradov0" xfId="1583"/>
    <cellStyle name="_Opex 2007 - Realizado Jan - Mar e Full Year Jan - Dez R2 (2)_Prevision4_Estimacion Noviembre 08_Libro1" xfId="1584"/>
    <cellStyle name="_Opex 2007 - Realizado Jan - Mar e Full Year Jan - Dez R2 (2)_Prevision4_Estimacion Noviembre 08_Libro2" xfId="1585"/>
    <cellStyle name="_Opex 2007 - Realizado Jan - Mar e Full Year Jan - Dez R2 (2)_Prevision4_Estimacion Noviembre 08_PLAN ESTRATEGICO 2010-2012 V7 (ültimo)" xfId="1586"/>
    <cellStyle name="_Opex 2007 - Realizado Jan - Mar e Full Year Jan - Dez R2 (2)_Prevision4_Estimacion Noviembre 08_Planif09 integrado" xfId="1587"/>
    <cellStyle name="_Opex 2007 - Realizado Jan - Mar e Full Year Jan - Dez R2 (2)_Prevision4_Estimacion Noviembre 08_Resto09_integrado" xfId="1588"/>
    <cellStyle name="_Opex 2007 - Realizado Jan - Mar e Full Year Jan - Dez R2 (2)_Prevision4_Estimacion Noviembre 08_Sistemas09" xfId="1589"/>
    <cellStyle name="_Opex 2007 - Realizado Jan - Mar e Full Year Jan - Dez R2 (2)_Prevision4_Estimacion Noviembre 08_Sistemas09 integrado" xfId="1590"/>
    <cellStyle name="_Opex 2007 - Realizado Jan - Mar e Full Year Jan - Dez R2 (2)_Prevision4_Estimacion Noviembre 08_Sistemas09 integrado1" xfId="1591"/>
    <cellStyle name="_Opex 2007 - Realizado Jan - Mar e Full Year Jan - Dez R2 (2)_Prevision4_GesRed09 integrado" xfId="1592"/>
    <cellStyle name="_Opex 2007 - Realizado Jan - Mar e Full Year Jan - Dez R2 (2)_Prevision4_Libro2" xfId="1593"/>
    <cellStyle name="_Opex 2007 - Realizado Jan - Mar e Full Year Jan - Dez R2 (2)_Prevision4_Libro2_GesRed09 integrado" xfId="1594"/>
    <cellStyle name="_Opex 2007 - Realizado Jan - Mar e Full Year Jan - Dez R2 (2)_Prevision4_Libro2_GesRed09 integrado 1" xfId="1595"/>
    <cellStyle name="_Opex 2007 - Realizado Jan - Mar e Full Year Jan - Dez R2 (2)_Prevision4_Libro2_Resto09_integrado" xfId="1596"/>
    <cellStyle name="_Opex 2007 - Realizado Jan - Mar e Full Year Jan - Dez R2_~9387078" xfId="1597"/>
    <cellStyle name="_Opex 2007 - Realizado Jan - Mar e Full Year Jan - Dez R2_~9387078_GesRed09 integrado" xfId="1598"/>
    <cellStyle name="_Opex 2007 - Realizado Jan - Mar e Full Year Jan - Dez R2_~9387078_GesRed09 integrado 1" xfId="1599"/>
    <cellStyle name="_Opex 2007 - Realizado Jan - Mar e Full Year Jan - Dez R2_~9387078_Resto09_integrado" xfId="1600"/>
    <cellStyle name="_Opex 2007 - Realizado Jan - Mar e Full Year Jan - Dez R2_BO PLanilla PXQ, nUevas Brechas y Oportunidades" xfId="1601"/>
    <cellStyle name="_Opex 2007 - Realizado Jan - Mar e Full Year Jan - Dez R2_BO PLanilla PXQ, nUevas Brechas y Oportunidades_Estimacion Noviembre 08" xfId="1602"/>
    <cellStyle name="_Opex 2007 - Realizado Jan - Mar e Full Year Jan - Dez R2_BO PLanilla PXQ, nUevas Brechas y Oportunidades_Estimacion Noviembre 08_DataCenter09 integrado" xfId="1603"/>
    <cellStyle name="_Opex 2007 - Realizado Jan - Mar e Full Year Jan - Dez R2_BO PLanilla PXQ, nUevas Brechas y Oportunidades_Estimacion Noviembre 08_Fábrica09 integrado" xfId="1604"/>
    <cellStyle name="_Opex 2007 - Realizado Jan - Mar e Full Year Jan - Dez R2_BO PLanilla PXQ, nUevas Brechas y Oportunidades_Estimacion Noviembre 08_Fábrica09 integradov2" xfId="1605"/>
    <cellStyle name="_Opex 2007 - Realizado Jan - Mar e Full Year Jan - Dez R2_BO PLanilla PXQ, nUevas Brechas y Oportunidades_Estimacion Noviembre 08_GesRed09 integrado" xfId="1606"/>
    <cellStyle name="_Opex 2007 - Realizado Jan - Mar e Full Year Jan - Dez R2_BO PLanilla PXQ, nUevas Brechas y Oportunidades_Estimacion Noviembre 08_GesRed09 integrado 1" xfId="1607"/>
    <cellStyle name="_Opex 2007 - Realizado Jan - Mar e Full Year Jan - Dez R2_BO PLanilla PXQ, nUevas Brechas y Oportunidades_Estimacion Noviembre 08_GesRed09 integradov0" xfId="1608"/>
    <cellStyle name="_Opex 2007 - Realizado Jan - Mar e Full Year Jan - Dez R2_BO PLanilla PXQ, nUevas Brechas y Oportunidades_Estimacion Noviembre 08_Libro1" xfId="1609"/>
    <cellStyle name="_Opex 2007 - Realizado Jan - Mar e Full Year Jan - Dez R2_BO PLanilla PXQ, nUevas Brechas y Oportunidades_Estimacion Noviembre 08_Libro2" xfId="1610"/>
    <cellStyle name="_Opex 2007 - Realizado Jan - Mar e Full Year Jan - Dez R2_BO PLanilla PXQ, nUevas Brechas y Oportunidades_Estimacion Noviembre 08_PLAN ESTRATEGICO 2010-2012 V7 (ültimo)" xfId="1611"/>
    <cellStyle name="_Opex 2007 - Realizado Jan - Mar e Full Year Jan - Dez R2_BO PLanilla PXQ, nUevas Brechas y Oportunidades_Estimacion Noviembre 08_Planif09 integrado" xfId="1612"/>
    <cellStyle name="_Opex 2007 - Realizado Jan - Mar e Full Year Jan - Dez R2_BO PLanilla PXQ, nUevas Brechas y Oportunidades_Estimacion Noviembre 08_Resto09_integrado" xfId="1613"/>
    <cellStyle name="_Opex 2007 - Realizado Jan - Mar e Full Year Jan - Dez R2_BO PLanilla PXQ, nUevas Brechas y Oportunidades_Estimacion Noviembre 08_Sistemas09" xfId="1614"/>
    <cellStyle name="_Opex 2007 - Realizado Jan - Mar e Full Year Jan - Dez R2_BO PLanilla PXQ, nUevas Brechas y Oportunidades_Estimacion Noviembre 08_Sistemas09 integrado" xfId="1615"/>
    <cellStyle name="_Opex 2007 - Realizado Jan - Mar e Full Year Jan - Dez R2_BO PLanilla PXQ, nUevas Brechas y Oportunidades_Estimacion Noviembre 08_Sistemas09 integrado1" xfId="1616"/>
    <cellStyle name="_Opex 2007 - Realizado Jan - Mar e Full Year Jan - Dez R2_BO PLanilla PXQ, nUevas Brechas y Oportunidades_GesRed09 integrado" xfId="1617"/>
    <cellStyle name="_Opex 2007 - Realizado Jan - Mar e Full Year Jan - Dez R2_BO PLanilla PXQ, nUevas Brechas y Oportunidades_Libro2" xfId="1618"/>
    <cellStyle name="_Opex 2007 - Realizado Jan - Mar e Full Year Jan - Dez R2_BO PLanilla PXQ, nUevas Brechas y Oportunidades_Libro2_GesRed09 integrado" xfId="1619"/>
    <cellStyle name="_Opex 2007 - Realizado Jan - Mar e Full Year Jan - Dez R2_BO PLanilla PXQ, nUevas Brechas y Oportunidades_Libro2_GesRed09 integrado 1" xfId="1620"/>
    <cellStyle name="_Opex 2007 - Realizado Jan - Mar e Full Year Jan - Dez R2_BO PLanilla PXQ, nUevas Brechas y Oportunidades_Libro2_Resto09_integrado" xfId="1621"/>
    <cellStyle name="_Opex 2007 - Realizado Jan - Mar e Full Year Jan - Dez R2_Estimacion Noviembre 08" xfId="1622"/>
    <cellStyle name="_Opex 2007 - Realizado Jan - Mar e Full Year Jan - Dez R2_Estimacion Noviembre 08_DataCenter09 integrado" xfId="1623"/>
    <cellStyle name="_Opex 2007 - Realizado Jan - Mar e Full Year Jan - Dez R2_Estimacion Noviembre 08_Fábrica09 integrado" xfId="1624"/>
    <cellStyle name="_Opex 2007 - Realizado Jan - Mar e Full Year Jan - Dez R2_Estimacion Noviembre 08_Fábrica09 integradov2" xfId="1625"/>
    <cellStyle name="_Opex 2007 - Realizado Jan - Mar e Full Year Jan - Dez R2_Estimacion Noviembre 08_GesRed09 integrado" xfId="1626"/>
    <cellStyle name="_Opex 2007 - Realizado Jan - Mar e Full Year Jan - Dez R2_Estimacion Noviembre 08_GesRed09 integrado 1" xfId="1627"/>
    <cellStyle name="_Opex 2007 - Realizado Jan - Mar e Full Year Jan - Dez R2_Estimacion Noviembre 08_GesRed09 integradov0" xfId="1628"/>
    <cellStyle name="_Opex 2007 - Realizado Jan - Mar e Full Year Jan - Dez R2_Estimacion Noviembre 08_Libro1" xfId="1629"/>
    <cellStyle name="_Opex 2007 - Realizado Jan - Mar e Full Year Jan - Dez R2_Estimacion Noviembre 08_Libro2" xfId="1630"/>
    <cellStyle name="_Opex 2007 - Realizado Jan - Mar e Full Year Jan - Dez R2_Estimacion Noviembre 08_PLAN ESTRATEGICO 2010-2012 V7 (ültimo)" xfId="1631"/>
    <cellStyle name="_Opex 2007 - Realizado Jan - Mar e Full Year Jan - Dez R2_Estimacion Noviembre 08_Planif09 integrado" xfId="1632"/>
    <cellStyle name="_Opex 2007 - Realizado Jan - Mar e Full Year Jan - Dez R2_Estimacion Noviembre 08_Resto09_integrado" xfId="1633"/>
    <cellStyle name="_Opex 2007 - Realizado Jan - Mar e Full Year Jan - Dez R2_Estimacion Noviembre 08_Sistemas09" xfId="1634"/>
    <cellStyle name="_Opex 2007 - Realizado Jan - Mar e Full Year Jan - Dez R2_Estimacion Noviembre 08_Sistemas09 integrado" xfId="1635"/>
    <cellStyle name="_Opex 2007 - Realizado Jan - Mar e Full Year Jan - Dez R2_Estimacion Noviembre 08_Sistemas09 integrado1" xfId="1636"/>
    <cellStyle name="_Opex 2007 - Realizado Jan - Mar e Full Year Jan - Dez R2_GesRed09 integrado" xfId="1637"/>
    <cellStyle name="_Opex 2007 - Realizado Jan - Mar e Full Year Jan - Dez R2_Libro2" xfId="1638"/>
    <cellStyle name="_Opex 2007 - Realizado Jan - Mar e Full Year Jan - Dez R2_Libro2_GesRed09 integrado" xfId="1639"/>
    <cellStyle name="_Opex 2007 - Realizado Jan - Mar e Full Year Jan - Dez R2_Libro2_GesRed09 integrado 1" xfId="1640"/>
    <cellStyle name="_Opex 2007 - Realizado Jan - Mar e Full Year Jan - Dez R2_Libro2_Resto09_integrado" xfId="1641"/>
    <cellStyle name="_Opex 2007 - Realizado Jan - Mar e Full Year Jan - Dez R2_Para Abril" xfId="1642"/>
    <cellStyle name="_Opex 2007 - Realizado Jan - Mar e Full Year Jan - Dez R2_Para Abril_GesRed09 integrado" xfId="1643"/>
    <cellStyle name="_Opex 2007 - Realizado Jan - Mar e Full Year Jan - Dez R2_Para Abril_GesRed09 integrado 1" xfId="1644"/>
    <cellStyle name="_Opex 2007 - Realizado Jan - Mar e Full Year Jan - Dez R2_Para Abril_Resto09_integrado" xfId="1645"/>
    <cellStyle name="_Opex 2007 - Realizado Jan - Mar e Full Year Jan - Dez R2_Prevision3" xfId="1646"/>
    <cellStyle name="_Opex 2007 - Realizado Jan - Mar e Full Year Jan - Dez R2_Prevision3_Estimacion Noviembre 08" xfId="1647"/>
    <cellStyle name="_Opex 2007 - Realizado Jan - Mar e Full Year Jan - Dez R2_Prevision3_Estimacion Noviembre 08_DataCenter09 integrado" xfId="1648"/>
    <cellStyle name="_Opex 2007 - Realizado Jan - Mar e Full Year Jan - Dez R2_Prevision3_Estimacion Noviembre 08_Fábrica09 integrado" xfId="1649"/>
    <cellStyle name="_Opex 2007 - Realizado Jan - Mar e Full Year Jan - Dez R2_Prevision3_Estimacion Noviembre 08_Fábrica09 integradov2" xfId="1650"/>
    <cellStyle name="_Opex 2007 - Realizado Jan - Mar e Full Year Jan - Dez R2_Prevision3_Estimacion Noviembre 08_GesRed09 integrado" xfId="1651"/>
    <cellStyle name="_Opex 2007 - Realizado Jan - Mar e Full Year Jan - Dez R2_Prevision3_Estimacion Noviembre 08_GesRed09 integrado 1" xfId="1652"/>
    <cellStyle name="_Opex 2007 - Realizado Jan - Mar e Full Year Jan - Dez R2_Prevision3_Estimacion Noviembre 08_GesRed09 integradov0" xfId="1653"/>
    <cellStyle name="_Opex 2007 - Realizado Jan - Mar e Full Year Jan - Dez R2_Prevision3_Estimacion Noviembre 08_Libro1" xfId="1654"/>
    <cellStyle name="_Opex 2007 - Realizado Jan - Mar e Full Year Jan - Dez R2_Prevision3_Estimacion Noviembre 08_Libro2" xfId="1655"/>
    <cellStyle name="_Opex 2007 - Realizado Jan - Mar e Full Year Jan - Dez R2_Prevision3_Estimacion Noviembre 08_PLAN ESTRATEGICO 2010-2012 V7 (ültimo)" xfId="1656"/>
    <cellStyle name="_Opex 2007 - Realizado Jan - Mar e Full Year Jan - Dez R2_Prevision3_Estimacion Noviembre 08_Planif09 integrado" xfId="1657"/>
    <cellStyle name="_Opex 2007 - Realizado Jan - Mar e Full Year Jan - Dez R2_Prevision3_Estimacion Noviembre 08_Resto09_integrado" xfId="1658"/>
    <cellStyle name="_Opex 2007 - Realizado Jan - Mar e Full Year Jan - Dez R2_Prevision3_Estimacion Noviembre 08_Sistemas09" xfId="1659"/>
    <cellStyle name="_Opex 2007 - Realizado Jan - Mar e Full Year Jan - Dez R2_Prevision3_Estimacion Noviembre 08_Sistemas09 integrado" xfId="1660"/>
    <cellStyle name="_Opex 2007 - Realizado Jan - Mar e Full Year Jan - Dez R2_Prevision3_Estimacion Noviembre 08_Sistemas09 integrado1" xfId="1661"/>
    <cellStyle name="_Opex 2007 - Realizado Jan - Mar e Full Year Jan - Dez R2_Prevision3_GesRed09 integrado" xfId="1662"/>
    <cellStyle name="_Opex 2007 - Realizado Jan - Mar e Full Year Jan - Dez R2_Prevision3_Libro2" xfId="1663"/>
    <cellStyle name="_Opex 2007 - Realizado Jan - Mar e Full Year Jan - Dez R2_Prevision3_Libro2_GesRed09 integrado" xfId="1664"/>
    <cellStyle name="_Opex 2007 - Realizado Jan - Mar e Full Year Jan - Dez R2_Prevision3_Libro2_GesRed09 integrado 1" xfId="1665"/>
    <cellStyle name="_Opex 2007 - Realizado Jan - Mar e Full Year Jan - Dez R2_Prevision3_Libro2_Resto09_integrado" xfId="1666"/>
    <cellStyle name="_Opex 2007 - Realizado Jan - Mar e Full Year Jan - Dez R2_Prevision4" xfId="1667"/>
    <cellStyle name="_Opex 2007 - Realizado Jan - Mar e Full Year Jan - Dez R2_Prevision4_Estimacion Noviembre 08" xfId="1668"/>
    <cellStyle name="_Opex 2007 - Realizado Jan - Mar e Full Year Jan - Dez R2_Prevision4_Estimacion Noviembre 08_DataCenter09 integrado" xfId="1669"/>
    <cellStyle name="_Opex 2007 - Realizado Jan - Mar e Full Year Jan - Dez R2_Prevision4_Estimacion Noviembre 08_Fábrica09 integrado" xfId="1670"/>
    <cellStyle name="_Opex 2007 - Realizado Jan - Mar e Full Year Jan - Dez R2_Prevision4_Estimacion Noviembre 08_Fábrica09 integradov2" xfId="1671"/>
    <cellStyle name="_Opex 2007 - Realizado Jan - Mar e Full Year Jan - Dez R2_Prevision4_Estimacion Noviembre 08_GesRed09 integrado" xfId="1672"/>
    <cellStyle name="_Opex 2007 - Realizado Jan - Mar e Full Year Jan - Dez R2_Prevision4_Estimacion Noviembre 08_GesRed09 integrado 1" xfId="1673"/>
    <cellStyle name="_Opex 2007 - Realizado Jan - Mar e Full Year Jan - Dez R2_Prevision4_Estimacion Noviembre 08_GesRed09 integradov0" xfId="1674"/>
    <cellStyle name="_Opex 2007 - Realizado Jan - Mar e Full Year Jan - Dez R2_Prevision4_Estimacion Noviembre 08_Libro1" xfId="1675"/>
    <cellStyle name="_Opex 2007 - Realizado Jan - Mar e Full Year Jan - Dez R2_Prevision4_Estimacion Noviembre 08_Libro2" xfId="1676"/>
    <cellStyle name="_Opex 2007 - Realizado Jan - Mar e Full Year Jan - Dez R2_Prevision4_Estimacion Noviembre 08_PLAN ESTRATEGICO 2010-2012 V7 (ültimo)" xfId="1677"/>
    <cellStyle name="_Opex 2007 - Realizado Jan - Mar e Full Year Jan - Dez R2_Prevision4_Estimacion Noviembre 08_Planif09 integrado" xfId="1678"/>
    <cellStyle name="_Opex 2007 - Realizado Jan - Mar e Full Year Jan - Dez R2_Prevision4_Estimacion Noviembre 08_Resto09_integrado" xfId="1679"/>
    <cellStyle name="_Opex 2007 - Realizado Jan - Mar e Full Year Jan - Dez R2_Prevision4_Estimacion Noviembre 08_Sistemas09" xfId="1680"/>
    <cellStyle name="_Opex 2007 - Realizado Jan - Mar e Full Year Jan - Dez R2_Prevision4_Estimacion Noviembre 08_Sistemas09 integrado" xfId="1681"/>
    <cellStyle name="_Opex 2007 - Realizado Jan - Mar e Full Year Jan - Dez R2_Prevision4_Estimacion Noviembre 08_Sistemas09 integrado1" xfId="1682"/>
    <cellStyle name="_Opex 2007 - Realizado Jan - Mar e Full Year Jan - Dez R2_Prevision4_GesRed09 integrado" xfId="1683"/>
    <cellStyle name="_Opex 2007 - Realizado Jan - Mar e Full Year Jan - Dez R2_Prevision4_Libro2" xfId="1684"/>
    <cellStyle name="_Opex 2007 - Realizado Jan - Mar e Full Year Jan - Dez R2_Prevision4_Libro2_GesRed09 integrado" xfId="1685"/>
    <cellStyle name="_Opex 2007 - Realizado Jan - Mar e Full Year Jan - Dez R2_Prevision4_Libro2_GesRed09 integrado 1" xfId="1686"/>
    <cellStyle name="_Opex 2007 - Realizado Jan - Mar e Full Year Jan - Dez R2_Prevision4_Libro2_Resto09_integrado" xfId="1687"/>
    <cellStyle name="_Opex 2007 - Realizado Jan - Mar e Full Year Jan - Dez Rev 3" xfId="1688"/>
    <cellStyle name="_Opex 2007 - Realizado Jan - Mar e Full Year Jan - Dez Rev 3_~9387078" xfId="1689"/>
    <cellStyle name="_Opex 2007 - Realizado Jan - Mar e Full Year Jan - Dez Rev 3_~9387078_GesRed09 integrado" xfId="1690"/>
    <cellStyle name="_Opex 2007 - Realizado Jan - Mar e Full Year Jan - Dez Rev 3_~9387078_GesRed09 integrado 1" xfId="1691"/>
    <cellStyle name="_Opex 2007 - Realizado Jan - Mar e Full Year Jan - Dez Rev 3_~9387078_Resto09_integrado" xfId="1692"/>
    <cellStyle name="_Opex 2007 - Realizado Jan - Mar e Full Year Jan - Dez Rev 3_BO PLanilla PXQ, nUevas Brechas y Oportunidades" xfId="1693"/>
    <cellStyle name="_Opex 2007 - Realizado Jan - Mar e Full Year Jan - Dez Rev 3_BO PLanilla PXQ, nUevas Brechas y Oportunidades_Estimacion Noviembre 08" xfId="1694"/>
    <cellStyle name="_Opex 2007 - Realizado Jan - Mar e Full Year Jan - Dez Rev 3_BO PLanilla PXQ, nUevas Brechas y Oportunidades_Estimacion Noviembre 08_DataCenter09 integrado" xfId="1695"/>
    <cellStyle name="_Opex 2007 - Realizado Jan - Mar e Full Year Jan - Dez Rev 3_BO PLanilla PXQ, nUevas Brechas y Oportunidades_Estimacion Noviembre 08_Fábrica09 integrado" xfId="1696"/>
    <cellStyle name="_Opex 2007 - Realizado Jan - Mar e Full Year Jan - Dez Rev 3_BO PLanilla PXQ, nUevas Brechas y Oportunidades_Estimacion Noviembre 08_Fábrica09 integradov2" xfId="1697"/>
    <cellStyle name="_Opex 2007 - Realizado Jan - Mar e Full Year Jan - Dez Rev 3_BO PLanilla PXQ, nUevas Brechas y Oportunidades_Estimacion Noviembre 08_GesRed09 integrado" xfId="1698"/>
    <cellStyle name="_Opex 2007 - Realizado Jan - Mar e Full Year Jan - Dez Rev 3_BO PLanilla PXQ, nUevas Brechas y Oportunidades_Estimacion Noviembre 08_GesRed09 integrado 1" xfId="1699"/>
    <cellStyle name="_Opex 2007 - Realizado Jan - Mar e Full Year Jan - Dez Rev 3_BO PLanilla PXQ, nUevas Brechas y Oportunidades_Estimacion Noviembre 08_GesRed09 integradov0" xfId="1700"/>
    <cellStyle name="_Opex 2007 - Realizado Jan - Mar e Full Year Jan - Dez Rev 3_BO PLanilla PXQ, nUevas Brechas y Oportunidades_Estimacion Noviembre 08_Libro1" xfId="1701"/>
    <cellStyle name="_Opex 2007 - Realizado Jan - Mar e Full Year Jan - Dez Rev 3_BO PLanilla PXQ, nUevas Brechas y Oportunidades_Estimacion Noviembre 08_Libro2" xfId="1702"/>
    <cellStyle name="_Opex 2007 - Realizado Jan - Mar e Full Year Jan - Dez Rev 3_BO PLanilla PXQ, nUevas Brechas y Oportunidades_Estimacion Noviembre 08_PLAN ESTRATEGICO 2010-2012 V7 (ültimo)" xfId="1703"/>
    <cellStyle name="_Opex 2007 - Realizado Jan - Mar e Full Year Jan - Dez Rev 3_BO PLanilla PXQ, nUevas Brechas y Oportunidades_Estimacion Noviembre 08_Planif09 integrado" xfId="1704"/>
    <cellStyle name="_Opex 2007 - Realizado Jan - Mar e Full Year Jan - Dez Rev 3_BO PLanilla PXQ, nUevas Brechas y Oportunidades_Estimacion Noviembre 08_Resto09_integrado" xfId="1705"/>
    <cellStyle name="_Opex 2007 - Realizado Jan - Mar e Full Year Jan - Dez Rev 3_BO PLanilla PXQ, nUevas Brechas y Oportunidades_Estimacion Noviembre 08_Sistemas09" xfId="1706"/>
    <cellStyle name="_Opex 2007 - Realizado Jan - Mar e Full Year Jan - Dez Rev 3_BO PLanilla PXQ, nUevas Brechas y Oportunidades_Estimacion Noviembre 08_Sistemas09 integrado" xfId="1707"/>
    <cellStyle name="_Opex 2007 - Realizado Jan - Mar e Full Year Jan - Dez Rev 3_BO PLanilla PXQ, nUevas Brechas y Oportunidades_Estimacion Noviembre 08_Sistemas09 integrado1" xfId="1708"/>
    <cellStyle name="_Opex 2007 - Realizado Jan - Mar e Full Year Jan - Dez Rev 3_BO PLanilla PXQ, nUevas Brechas y Oportunidades_GesRed09 integrado" xfId="1709"/>
    <cellStyle name="_Opex 2007 - Realizado Jan - Mar e Full Year Jan - Dez Rev 3_BO PLanilla PXQ, nUevas Brechas y Oportunidades_Libro2" xfId="1710"/>
    <cellStyle name="_Opex 2007 - Realizado Jan - Mar e Full Year Jan - Dez Rev 3_BO PLanilla PXQ, nUevas Brechas y Oportunidades_Libro2_GesRed09 integrado" xfId="1711"/>
    <cellStyle name="_Opex 2007 - Realizado Jan - Mar e Full Year Jan - Dez Rev 3_BO PLanilla PXQ, nUevas Brechas y Oportunidades_Libro2_GesRed09 integrado 1" xfId="1712"/>
    <cellStyle name="_Opex 2007 - Realizado Jan - Mar e Full Year Jan - Dez Rev 3_BO PLanilla PXQ, nUevas Brechas y Oportunidades_Libro2_Resto09_integrado" xfId="1713"/>
    <cellStyle name="_Opex 2007 - Realizado Jan - Mar e Full Year Jan - Dez Rev 3_Estimacion Noviembre 08" xfId="1714"/>
    <cellStyle name="_Opex 2007 - Realizado Jan - Mar e Full Year Jan - Dez Rev 3_Estimacion Noviembre 08_DataCenter09 integrado" xfId="1715"/>
    <cellStyle name="_Opex 2007 - Realizado Jan - Mar e Full Year Jan - Dez Rev 3_Estimacion Noviembre 08_Fábrica09 integrado" xfId="1716"/>
    <cellStyle name="_Opex 2007 - Realizado Jan - Mar e Full Year Jan - Dez Rev 3_Estimacion Noviembre 08_Fábrica09 integradov2" xfId="1717"/>
    <cellStyle name="_Opex 2007 - Realizado Jan - Mar e Full Year Jan - Dez Rev 3_Estimacion Noviembre 08_GesRed09 integrado" xfId="1718"/>
    <cellStyle name="_Opex 2007 - Realizado Jan - Mar e Full Year Jan - Dez Rev 3_Estimacion Noviembre 08_GesRed09 integrado 1" xfId="1719"/>
    <cellStyle name="_Opex 2007 - Realizado Jan - Mar e Full Year Jan - Dez Rev 3_Estimacion Noviembre 08_GesRed09 integradov0" xfId="1720"/>
    <cellStyle name="_Opex 2007 - Realizado Jan - Mar e Full Year Jan - Dez Rev 3_Estimacion Noviembre 08_Libro1" xfId="1721"/>
    <cellStyle name="_Opex 2007 - Realizado Jan - Mar e Full Year Jan - Dez Rev 3_Estimacion Noviembre 08_Libro2" xfId="1722"/>
    <cellStyle name="_Opex 2007 - Realizado Jan - Mar e Full Year Jan - Dez Rev 3_Estimacion Noviembre 08_PLAN ESTRATEGICO 2010-2012 V7 (ültimo)" xfId="1723"/>
    <cellStyle name="_Opex 2007 - Realizado Jan - Mar e Full Year Jan - Dez Rev 3_Estimacion Noviembre 08_Planif09 integrado" xfId="1724"/>
    <cellStyle name="_Opex 2007 - Realizado Jan - Mar e Full Year Jan - Dez Rev 3_Estimacion Noviembre 08_Resto09_integrado" xfId="1725"/>
    <cellStyle name="_Opex 2007 - Realizado Jan - Mar e Full Year Jan - Dez Rev 3_Estimacion Noviembre 08_Sistemas09" xfId="1726"/>
    <cellStyle name="_Opex 2007 - Realizado Jan - Mar e Full Year Jan - Dez Rev 3_Estimacion Noviembre 08_Sistemas09 integrado" xfId="1727"/>
    <cellStyle name="_Opex 2007 - Realizado Jan - Mar e Full Year Jan - Dez Rev 3_Estimacion Noviembre 08_Sistemas09 integrado1" xfId="1728"/>
    <cellStyle name="_Opex 2007 - Realizado Jan - Mar e Full Year Jan - Dez Rev 3_GesRed09 integrado" xfId="1729"/>
    <cellStyle name="_Opex 2007 - Realizado Jan - Mar e Full Year Jan - Dez Rev 3_Libro2" xfId="1730"/>
    <cellStyle name="_Opex 2007 - Realizado Jan - Mar e Full Year Jan - Dez Rev 3_Libro2_GesRed09 integrado" xfId="1731"/>
    <cellStyle name="_Opex 2007 - Realizado Jan - Mar e Full Year Jan - Dez Rev 3_Libro2_GesRed09 integrado 1" xfId="1732"/>
    <cellStyle name="_Opex 2007 - Realizado Jan - Mar e Full Year Jan - Dez Rev 3_Libro2_Resto09_integrado" xfId="1733"/>
    <cellStyle name="_Opex 2007 - Realizado Jan - Mar e Full Year Jan - Dez Rev 3_Para Abril" xfId="1734"/>
    <cellStyle name="_Opex 2007 - Realizado Jan - Mar e Full Year Jan - Dez Rev 3_Para Abril_GesRed09 integrado" xfId="1735"/>
    <cellStyle name="_Opex 2007 - Realizado Jan - Mar e Full Year Jan - Dez Rev 3_Para Abril_GesRed09 integrado 1" xfId="1736"/>
    <cellStyle name="_Opex 2007 - Realizado Jan - Mar e Full Year Jan - Dez Rev 3_Para Abril_Resto09_integrado" xfId="1737"/>
    <cellStyle name="_Opex 2007 - Realizado Jan - Mar e Full Year Jan - Dez Rev 3_Prevision3" xfId="1738"/>
    <cellStyle name="_Opex 2007 - Realizado Jan - Mar e Full Year Jan - Dez Rev 3_Prevision3_Estimacion Noviembre 08" xfId="1739"/>
    <cellStyle name="_Opex 2007 - Realizado Jan - Mar e Full Year Jan - Dez Rev 3_Prevision3_Estimacion Noviembre 08_DataCenter09 integrado" xfId="1740"/>
    <cellStyle name="_Opex 2007 - Realizado Jan - Mar e Full Year Jan - Dez Rev 3_Prevision3_Estimacion Noviembre 08_Fábrica09 integrado" xfId="1741"/>
    <cellStyle name="_Opex 2007 - Realizado Jan - Mar e Full Year Jan - Dez Rev 3_Prevision3_Estimacion Noviembre 08_Fábrica09 integradov2" xfId="1742"/>
    <cellStyle name="_Opex 2007 - Realizado Jan - Mar e Full Year Jan - Dez Rev 3_Prevision3_Estimacion Noviembre 08_GesRed09 integrado" xfId="1743"/>
    <cellStyle name="_Opex 2007 - Realizado Jan - Mar e Full Year Jan - Dez Rev 3_Prevision3_Estimacion Noviembre 08_GesRed09 integrado 1" xfId="1744"/>
    <cellStyle name="_Opex 2007 - Realizado Jan - Mar e Full Year Jan - Dez Rev 3_Prevision3_Estimacion Noviembre 08_GesRed09 integradov0" xfId="1745"/>
    <cellStyle name="_Opex 2007 - Realizado Jan - Mar e Full Year Jan - Dez Rev 3_Prevision3_Estimacion Noviembre 08_Libro1" xfId="1746"/>
    <cellStyle name="_Opex 2007 - Realizado Jan - Mar e Full Year Jan - Dez Rev 3_Prevision3_Estimacion Noviembre 08_Libro2" xfId="1747"/>
    <cellStyle name="_Opex 2007 - Realizado Jan - Mar e Full Year Jan - Dez Rev 3_Prevision3_Estimacion Noviembre 08_PLAN ESTRATEGICO 2010-2012 V7 (ültimo)" xfId="1748"/>
    <cellStyle name="_Opex 2007 - Realizado Jan - Mar e Full Year Jan - Dez Rev 3_Prevision3_Estimacion Noviembre 08_Planif09 integrado" xfId="1749"/>
    <cellStyle name="_Opex 2007 - Realizado Jan - Mar e Full Year Jan - Dez Rev 3_Prevision3_Estimacion Noviembre 08_Resto09_integrado" xfId="1750"/>
    <cellStyle name="_Opex 2007 - Realizado Jan - Mar e Full Year Jan - Dez Rev 3_Prevision3_Estimacion Noviembre 08_Sistemas09" xfId="1751"/>
    <cellStyle name="_Opex 2007 - Realizado Jan - Mar e Full Year Jan - Dez Rev 3_Prevision3_Estimacion Noviembre 08_Sistemas09 integrado" xfId="1752"/>
    <cellStyle name="_Opex 2007 - Realizado Jan - Mar e Full Year Jan - Dez Rev 3_Prevision3_Estimacion Noviembre 08_Sistemas09 integrado1" xfId="1753"/>
    <cellStyle name="_Opex 2007 - Realizado Jan - Mar e Full Year Jan - Dez Rev 3_Prevision3_GesRed09 integrado" xfId="1754"/>
    <cellStyle name="_Opex 2007 - Realizado Jan - Mar e Full Year Jan - Dez Rev 3_Prevision3_Libro2" xfId="1755"/>
    <cellStyle name="_Opex 2007 - Realizado Jan - Mar e Full Year Jan - Dez Rev 3_Prevision3_Libro2_GesRed09 integrado" xfId="1756"/>
    <cellStyle name="_Opex 2007 - Realizado Jan - Mar e Full Year Jan - Dez Rev 3_Prevision3_Libro2_GesRed09 integrado 1" xfId="1757"/>
    <cellStyle name="_Opex 2007 - Realizado Jan - Mar e Full Year Jan - Dez Rev 3_Prevision3_Libro2_Resto09_integrado" xfId="1758"/>
    <cellStyle name="_Opex 2007 - Realizado Jan - Mar e Full Year Jan - Dez Rev 3_Prevision4" xfId="1759"/>
    <cellStyle name="_Opex 2007 - Realizado Jan - Mar e Full Year Jan - Dez Rev 3_Prevision4_Estimacion Noviembre 08" xfId="1760"/>
    <cellStyle name="_Opex 2007 - Realizado Jan - Mar e Full Year Jan - Dez Rev 3_Prevision4_Estimacion Noviembre 08_DataCenter09 integrado" xfId="1761"/>
    <cellStyle name="_Opex 2007 - Realizado Jan - Mar e Full Year Jan - Dez Rev 3_Prevision4_Estimacion Noviembre 08_Fábrica09 integrado" xfId="1762"/>
    <cellStyle name="_Opex 2007 - Realizado Jan - Mar e Full Year Jan - Dez Rev 3_Prevision4_Estimacion Noviembre 08_Fábrica09 integradov2" xfId="1763"/>
    <cellStyle name="_Opex 2007 - Realizado Jan - Mar e Full Year Jan - Dez Rev 3_Prevision4_Estimacion Noviembre 08_GesRed09 integrado" xfId="1764"/>
    <cellStyle name="_Opex 2007 - Realizado Jan - Mar e Full Year Jan - Dez Rev 3_Prevision4_Estimacion Noviembre 08_GesRed09 integrado 1" xfId="1765"/>
    <cellStyle name="_Opex 2007 - Realizado Jan - Mar e Full Year Jan - Dez Rev 3_Prevision4_Estimacion Noviembre 08_GesRed09 integradov0" xfId="1766"/>
    <cellStyle name="_Opex 2007 - Realizado Jan - Mar e Full Year Jan - Dez Rev 3_Prevision4_Estimacion Noviembre 08_Libro1" xfId="1767"/>
    <cellStyle name="_Opex 2007 - Realizado Jan - Mar e Full Year Jan - Dez Rev 3_Prevision4_Estimacion Noviembre 08_Libro2" xfId="1768"/>
    <cellStyle name="_Opex 2007 - Realizado Jan - Mar e Full Year Jan - Dez Rev 3_Prevision4_Estimacion Noviembre 08_PLAN ESTRATEGICO 2010-2012 V7 (ültimo)" xfId="1769"/>
    <cellStyle name="_Opex 2007 - Realizado Jan - Mar e Full Year Jan - Dez Rev 3_Prevision4_Estimacion Noviembre 08_Planif09 integrado" xfId="1770"/>
    <cellStyle name="_Opex 2007 - Realizado Jan - Mar e Full Year Jan - Dez Rev 3_Prevision4_Estimacion Noviembre 08_Resto09_integrado" xfId="1771"/>
    <cellStyle name="_Opex 2007 - Realizado Jan - Mar e Full Year Jan - Dez Rev 3_Prevision4_Estimacion Noviembre 08_Sistemas09" xfId="1772"/>
    <cellStyle name="_Opex 2007 - Realizado Jan - Mar e Full Year Jan - Dez Rev 3_Prevision4_Estimacion Noviembre 08_Sistemas09 integrado" xfId="1773"/>
    <cellStyle name="_Opex 2007 - Realizado Jan - Mar e Full Year Jan - Dez Rev 3_Prevision4_Estimacion Noviembre 08_Sistemas09 integrado1" xfId="1774"/>
    <cellStyle name="_Opex 2007 - Realizado Jan - Mar e Full Year Jan - Dez Rev 3_Prevision4_GesRed09 integrado" xfId="1775"/>
    <cellStyle name="_Opex 2007 - Realizado Jan - Mar e Full Year Jan - Dez Rev 3_Prevision4_Libro2" xfId="1776"/>
    <cellStyle name="_Opex 2007 - Realizado Jan - Mar e Full Year Jan - Dez Rev 3_Prevision4_Libro2_GesRed09 integrado" xfId="1777"/>
    <cellStyle name="_Opex 2007 - Realizado Jan - Mar e Full Year Jan - Dez Rev 3_Prevision4_Libro2_GesRed09 integrado 1" xfId="1778"/>
    <cellStyle name="_Opex 2007 - Realizado Jan - Mar e Full Year Jan - Dez Rev 3_Prevision4_Libro2_Resto09_integrado" xfId="1779"/>
    <cellStyle name="_OPEX 2009-2011 V.Inver (Reub)" xfId="1780"/>
    <cellStyle name="_opex plan Fija-PPT Jose luis Paredes (2)" xfId="1781"/>
    <cellStyle name="_OPEX_RedAcc" xfId="1782"/>
    <cellStyle name="_OTF Gestion de Red_Oct 08" xfId="1783"/>
    <cellStyle name="_OTF Gestion de Red_Set 08" xfId="1784"/>
    <cellStyle name="_Para Abril" xfId="1785"/>
    <cellStyle name="_Para Abril_GesRed09 integrado" xfId="1786"/>
    <cellStyle name="_Para Abril_GesRed09 integrado 1" xfId="1787"/>
    <cellStyle name="_Para Abril_Resto09_integrado" xfId="1788"/>
    <cellStyle name="_PAra GIsela -Ame" xfId="1789"/>
    <cellStyle name="_PARALIZADOS Y F1 A F2 (3) (2)" xfId="1790"/>
    <cellStyle name="_PE - Prev. Cierre OPEX TDP &amp; TM_VERSION FINAL (19.09.08)_V5" xfId="1791"/>
    <cellStyle name="_PE TMM (2007-2010) 25_04_07" xfId="1792"/>
    <cellStyle name="_PE TMM (2007-2010) 25_04_07_Estimacion Noviembre 08" xfId="1793"/>
    <cellStyle name="_PE TMM (2007-2010) 25_04_07_Estimacion Noviembre 08_DataCenter09 integrado" xfId="1794"/>
    <cellStyle name="_PE TMM (2007-2010) 25_04_07_Estimacion Noviembre 08_Fábrica09 integrado" xfId="1795"/>
    <cellStyle name="_PE TMM (2007-2010) 25_04_07_Estimacion Noviembre 08_Fábrica09 integradov2" xfId="1796"/>
    <cellStyle name="_PE TMM (2007-2010) 25_04_07_Estimacion Noviembre 08_GesRed09 integrado" xfId="1797"/>
    <cellStyle name="_PE TMM (2007-2010) 25_04_07_Estimacion Noviembre 08_GesRed09 integrado 1" xfId="1798"/>
    <cellStyle name="_PE TMM (2007-2010) 25_04_07_Estimacion Noviembre 08_GesRed09 integradov0" xfId="1799"/>
    <cellStyle name="_PE TMM (2007-2010) 25_04_07_Estimacion Noviembre 08_Libro1" xfId="1800"/>
    <cellStyle name="_PE TMM (2007-2010) 25_04_07_Estimacion Noviembre 08_Libro2" xfId="1801"/>
    <cellStyle name="_PE TMM (2007-2010) 25_04_07_Estimacion Noviembre 08_PLAN ESTRATEGICO 2010-2012 V7 (ültimo)" xfId="1802"/>
    <cellStyle name="_PE TMM (2007-2010) 25_04_07_Estimacion Noviembre 08_Planif09 integrado" xfId="1803"/>
    <cellStyle name="_PE TMM (2007-2010) 25_04_07_Estimacion Noviembre 08_Resto09_integrado" xfId="1804"/>
    <cellStyle name="_PE TMM (2007-2010) 25_04_07_Estimacion Noviembre 08_Sistemas09" xfId="1805"/>
    <cellStyle name="_PE TMM (2007-2010) 25_04_07_Estimacion Noviembre 08_Sistemas09 integrado" xfId="1806"/>
    <cellStyle name="_PE TMM (2007-2010) 25_04_07_Estimacion Noviembre 08_Sistemas09 integrado1" xfId="1807"/>
    <cellStyle name="_PE TMM (2007-2010) 25_04_07_GesRed09 integrado" xfId="1808"/>
    <cellStyle name="_PE TMM (2007-2010) 25_04_07_Libro2" xfId="1809"/>
    <cellStyle name="_PE TMM (2007-2010) 25_04_07_Libro2_GesRed09 integrado" xfId="1810"/>
    <cellStyle name="_PE TMM (2007-2010) 25_04_07_Libro2_GesRed09 integrado 1" xfId="1811"/>
    <cellStyle name="_PE TMM (2007-2010) 25_04_07_Libro2_Resto09_integrado" xfId="1812"/>
    <cellStyle name="_PE-OPERADORES-2006" xfId="1813"/>
    <cellStyle name="_Personal Dr Speedy Residencial 2007" xfId="1814"/>
    <cellStyle name="_Personal Dr Speedy Residencial 2007_~3596565" xfId="1815"/>
    <cellStyle name="_Personal Dr Speedy Residencial 2007_~3596565_Estimacion Noviembre 08" xfId="1816"/>
    <cellStyle name="_Personal Dr Speedy Residencial 2007_~3596565_Estimacion Noviembre 08_DataCenter09 integrado" xfId="1817"/>
    <cellStyle name="_Personal Dr Speedy Residencial 2007_~3596565_Estimacion Noviembre 08_Fábrica09 integrado" xfId="1818"/>
    <cellStyle name="_Personal Dr Speedy Residencial 2007_~3596565_Estimacion Noviembre 08_Fábrica09 integradov2" xfId="1819"/>
    <cellStyle name="_Personal Dr Speedy Residencial 2007_~3596565_Estimacion Noviembre 08_GesRed09 integrado" xfId="1820"/>
    <cellStyle name="_Personal Dr Speedy Residencial 2007_~3596565_Estimacion Noviembre 08_GesRed09 integrado 1" xfId="1821"/>
    <cellStyle name="_Personal Dr Speedy Residencial 2007_~3596565_Estimacion Noviembre 08_GesRed09 integradov0" xfId="1822"/>
    <cellStyle name="_Personal Dr Speedy Residencial 2007_~3596565_Estimacion Noviembre 08_Libro1" xfId="1823"/>
    <cellStyle name="_Personal Dr Speedy Residencial 2007_~3596565_Estimacion Noviembre 08_Libro2" xfId="1824"/>
    <cellStyle name="_Personal Dr Speedy Residencial 2007_~3596565_Estimacion Noviembre 08_PLAN ESTRATEGICO 2010-2012 V7 (ültimo)" xfId="1825"/>
    <cellStyle name="_Personal Dr Speedy Residencial 2007_~3596565_Estimacion Noviembre 08_Planif09 integrado" xfId="1826"/>
    <cellStyle name="_Personal Dr Speedy Residencial 2007_~3596565_Estimacion Noviembre 08_Resto09_integrado" xfId="1827"/>
    <cellStyle name="_Personal Dr Speedy Residencial 2007_~3596565_Estimacion Noviembre 08_Sistemas09" xfId="1828"/>
    <cellStyle name="_Personal Dr Speedy Residencial 2007_~3596565_Estimacion Noviembre 08_Sistemas09 integrado" xfId="1829"/>
    <cellStyle name="_Personal Dr Speedy Residencial 2007_~3596565_Estimacion Noviembre 08_Sistemas09 integrado1" xfId="1830"/>
    <cellStyle name="_Personal Dr Speedy Residencial 2007_~3596565_GesRed09 integrado" xfId="1831"/>
    <cellStyle name="_Personal Dr Speedy Residencial 2007_~3596565_Libro2" xfId="1832"/>
    <cellStyle name="_Personal Dr Speedy Residencial 2007_~3596565_Libro2_GesRed09 integrado" xfId="1833"/>
    <cellStyle name="_Personal Dr Speedy Residencial 2007_~3596565_Libro2_GesRed09 integrado 1" xfId="1834"/>
    <cellStyle name="_Personal Dr Speedy Residencial 2007_~3596565_Libro2_Resto09_integrado" xfId="1835"/>
    <cellStyle name="_Personal Dr Speedy Residencial 2007_~5445168" xfId="1836"/>
    <cellStyle name="_Personal Dr Speedy Residencial 2007_~5445168_Estimacion Noviembre 08" xfId="1837"/>
    <cellStyle name="_Personal Dr Speedy Residencial 2007_~5445168_Estimacion Noviembre 08_DataCenter09 integrado" xfId="1838"/>
    <cellStyle name="_Personal Dr Speedy Residencial 2007_~5445168_Estimacion Noviembre 08_Fábrica09 integrado" xfId="1839"/>
    <cellStyle name="_Personal Dr Speedy Residencial 2007_~5445168_Estimacion Noviembre 08_Fábrica09 integradov2" xfId="1840"/>
    <cellStyle name="_Personal Dr Speedy Residencial 2007_~5445168_Estimacion Noviembre 08_GesRed09 integrado" xfId="1841"/>
    <cellStyle name="_Personal Dr Speedy Residencial 2007_~5445168_Estimacion Noviembre 08_GesRed09 integrado 1" xfId="1842"/>
    <cellStyle name="_Personal Dr Speedy Residencial 2007_~5445168_Estimacion Noviembre 08_GesRed09 integradov0" xfId="1843"/>
    <cellStyle name="_Personal Dr Speedy Residencial 2007_~5445168_Estimacion Noviembre 08_Libro1" xfId="1844"/>
    <cellStyle name="_Personal Dr Speedy Residencial 2007_~5445168_Estimacion Noviembre 08_Libro2" xfId="1845"/>
    <cellStyle name="_Personal Dr Speedy Residencial 2007_~5445168_Estimacion Noviembre 08_PLAN ESTRATEGICO 2010-2012 V7 (ültimo)" xfId="1846"/>
    <cellStyle name="_Personal Dr Speedy Residencial 2007_~5445168_Estimacion Noviembre 08_Planif09 integrado" xfId="1847"/>
    <cellStyle name="_Personal Dr Speedy Residencial 2007_~5445168_Estimacion Noviembre 08_Resto09_integrado" xfId="1848"/>
    <cellStyle name="_Personal Dr Speedy Residencial 2007_~5445168_Estimacion Noviembre 08_Sistemas09" xfId="1849"/>
    <cellStyle name="_Personal Dr Speedy Residencial 2007_~5445168_Estimacion Noviembre 08_Sistemas09 integrado" xfId="1850"/>
    <cellStyle name="_Personal Dr Speedy Residencial 2007_~5445168_Estimacion Noviembre 08_Sistemas09 integrado1" xfId="1851"/>
    <cellStyle name="_Personal Dr Speedy Residencial 2007_~5445168_GesRed09 integrado" xfId="1852"/>
    <cellStyle name="_Personal Dr Speedy Residencial 2007_~5445168_Libro2" xfId="1853"/>
    <cellStyle name="_Personal Dr Speedy Residencial 2007_~5445168_Libro2_GesRed09 integrado" xfId="1854"/>
    <cellStyle name="_Personal Dr Speedy Residencial 2007_~5445168_Libro2_GesRed09 integrado 1" xfId="1855"/>
    <cellStyle name="_Personal Dr Speedy Residencial 2007_~5445168_Libro2_Resto09_integrado" xfId="1856"/>
    <cellStyle name="_Personal Dr Speedy Residencial 2007_~9387078" xfId="1857"/>
    <cellStyle name="_Personal Dr Speedy Residencial 2007_~9387078_GesRed09 integrado" xfId="1858"/>
    <cellStyle name="_Personal Dr Speedy Residencial 2007_~9387078_GesRed09 integrado 1" xfId="1859"/>
    <cellStyle name="_Personal Dr Speedy Residencial 2007_~9387078_Resto09_integrado" xfId="1860"/>
    <cellStyle name="_Personal Dr Speedy Residencial 2007_Agrupamiento RdA" xfId="1861"/>
    <cellStyle name="_Personal Dr Speedy Residencial 2007_Agrupamiento RdA_Estimacion Noviembre 08" xfId="1862"/>
    <cellStyle name="_Personal Dr Speedy Residencial 2007_Agrupamiento RdA_Estimacion Noviembre 08_DataCenter09 integrado" xfId="1863"/>
    <cellStyle name="_Personal Dr Speedy Residencial 2007_Agrupamiento RdA_Estimacion Noviembre 08_Fábrica09 integrado" xfId="1864"/>
    <cellStyle name="_Personal Dr Speedy Residencial 2007_Agrupamiento RdA_Estimacion Noviembre 08_Fábrica09 integradov2" xfId="1865"/>
    <cellStyle name="_Personal Dr Speedy Residencial 2007_Agrupamiento RdA_Estimacion Noviembre 08_GesRed09 integrado" xfId="1866"/>
    <cellStyle name="_Personal Dr Speedy Residencial 2007_Agrupamiento RdA_Estimacion Noviembre 08_GesRed09 integrado 1" xfId="1867"/>
    <cellStyle name="_Personal Dr Speedy Residencial 2007_Agrupamiento RdA_Estimacion Noviembre 08_GesRed09 integradov0" xfId="1868"/>
    <cellStyle name="_Personal Dr Speedy Residencial 2007_Agrupamiento RdA_Estimacion Noviembre 08_Libro1" xfId="1869"/>
    <cellStyle name="_Personal Dr Speedy Residencial 2007_Agrupamiento RdA_Estimacion Noviembre 08_Libro2" xfId="1870"/>
    <cellStyle name="_Personal Dr Speedy Residencial 2007_Agrupamiento RdA_Estimacion Noviembre 08_PLAN ESTRATEGICO 2010-2012 V7 (ültimo)" xfId="1871"/>
    <cellStyle name="_Personal Dr Speedy Residencial 2007_Agrupamiento RdA_Estimacion Noviembre 08_Planif09 integrado" xfId="1872"/>
    <cellStyle name="_Personal Dr Speedy Residencial 2007_Agrupamiento RdA_Estimacion Noviembre 08_Resto09_integrado" xfId="1873"/>
    <cellStyle name="_Personal Dr Speedy Residencial 2007_Agrupamiento RdA_Estimacion Noviembre 08_Sistemas09" xfId="1874"/>
    <cellStyle name="_Personal Dr Speedy Residencial 2007_Agrupamiento RdA_Estimacion Noviembre 08_Sistemas09 integrado" xfId="1875"/>
    <cellStyle name="_Personal Dr Speedy Residencial 2007_Agrupamiento RdA_Estimacion Noviembre 08_Sistemas09 integrado1" xfId="1876"/>
    <cellStyle name="_Personal Dr Speedy Residencial 2007_Agrupamiento RdA_GesRed09 integrado" xfId="1877"/>
    <cellStyle name="_Personal Dr Speedy Residencial 2007_Agrupamiento RdA_Libro2" xfId="1878"/>
    <cellStyle name="_Personal Dr Speedy Residencial 2007_Agrupamiento RdA_Libro2_GesRed09 integrado" xfId="1879"/>
    <cellStyle name="_Personal Dr Speedy Residencial 2007_Agrupamiento RdA_Libro2_GesRed09 integrado 1" xfId="1880"/>
    <cellStyle name="_Personal Dr Speedy Residencial 2007_Agrupamiento RdA_Libro2_Resto09_integrado" xfId="1881"/>
    <cellStyle name="_Personal Dr Speedy Residencial 2007_BO PLanilla PXQ, nUevas Brechas y Oportunidades" xfId="1882"/>
    <cellStyle name="_Personal Dr Speedy Residencial 2007_BO PLanilla PXQ, nUevas Brechas y Oportunidades_Estimacion Noviembre 08" xfId="1883"/>
    <cellStyle name="_Personal Dr Speedy Residencial 2007_BO PLanilla PXQ, nUevas Brechas y Oportunidades_Estimacion Noviembre 08_DataCenter09 integrado" xfId="1884"/>
    <cellStyle name="_Personal Dr Speedy Residencial 2007_BO PLanilla PXQ, nUevas Brechas y Oportunidades_Estimacion Noviembre 08_Fábrica09 integrado" xfId="1885"/>
    <cellStyle name="_Personal Dr Speedy Residencial 2007_BO PLanilla PXQ, nUevas Brechas y Oportunidades_Estimacion Noviembre 08_Fábrica09 integradov2" xfId="1886"/>
    <cellStyle name="_Personal Dr Speedy Residencial 2007_BO PLanilla PXQ, nUevas Brechas y Oportunidades_Estimacion Noviembre 08_GesRed09 integrado" xfId="1887"/>
    <cellStyle name="_Personal Dr Speedy Residencial 2007_BO PLanilla PXQ, nUevas Brechas y Oportunidades_Estimacion Noviembre 08_GesRed09 integrado 1" xfId="1888"/>
    <cellStyle name="_Personal Dr Speedy Residencial 2007_BO PLanilla PXQ, nUevas Brechas y Oportunidades_Estimacion Noviembre 08_GesRed09 integradov0" xfId="1889"/>
    <cellStyle name="_Personal Dr Speedy Residencial 2007_BO PLanilla PXQ, nUevas Brechas y Oportunidades_Estimacion Noviembre 08_Libro1" xfId="1890"/>
    <cellStyle name="_Personal Dr Speedy Residencial 2007_BO PLanilla PXQ, nUevas Brechas y Oportunidades_Estimacion Noviembre 08_Libro2" xfId="1891"/>
    <cellStyle name="_Personal Dr Speedy Residencial 2007_BO PLanilla PXQ, nUevas Brechas y Oportunidades_Estimacion Noviembre 08_PLAN ESTRATEGICO 2010-2012 V7 (ültimo)" xfId="1892"/>
    <cellStyle name="_Personal Dr Speedy Residencial 2007_BO PLanilla PXQ, nUevas Brechas y Oportunidades_Estimacion Noviembre 08_Planif09 integrado" xfId="1893"/>
    <cellStyle name="_Personal Dr Speedy Residencial 2007_BO PLanilla PXQ, nUevas Brechas y Oportunidades_Estimacion Noviembre 08_Resto09_integrado" xfId="1894"/>
    <cellStyle name="_Personal Dr Speedy Residencial 2007_BO PLanilla PXQ, nUevas Brechas y Oportunidades_Estimacion Noviembre 08_Sistemas09" xfId="1895"/>
    <cellStyle name="_Personal Dr Speedy Residencial 2007_BO PLanilla PXQ, nUevas Brechas y Oportunidades_Estimacion Noviembre 08_Sistemas09 integrado" xfId="1896"/>
    <cellStyle name="_Personal Dr Speedy Residencial 2007_BO PLanilla PXQ, nUevas Brechas y Oportunidades_Estimacion Noviembre 08_Sistemas09 integrado1" xfId="1897"/>
    <cellStyle name="_Personal Dr Speedy Residencial 2007_BO PLanilla PXQ, nUevas Brechas y Oportunidades_GesRed09 integrado" xfId="1898"/>
    <cellStyle name="_Personal Dr Speedy Residencial 2007_BO PLanilla PXQ, nUevas Brechas y Oportunidades_Libro2" xfId="1899"/>
    <cellStyle name="_Personal Dr Speedy Residencial 2007_BO PLanilla PXQ, nUevas Brechas y Oportunidades_Libro2_GesRed09 integrado" xfId="1900"/>
    <cellStyle name="_Personal Dr Speedy Residencial 2007_BO PLanilla PXQ, nUevas Brechas y Oportunidades_Libro2_GesRed09 integrado 1" xfId="1901"/>
    <cellStyle name="_Personal Dr Speedy Residencial 2007_BO PLanilla PXQ, nUevas Brechas y Oportunidades_Libro2_Resto09_integrado" xfId="1902"/>
    <cellStyle name="_Personal Dr Speedy Residencial 2007_Brechas 090508 - GdR" xfId="1903"/>
    <cellStyle name="_Personal Dr Speedy Residencial 2007_Brechas 090508 - GdR_Estimacion Noviembre 08" xfId="1904"/>
    <cellStyle name="_Personal Dr Speedy Residencial 2007_Brechas 090508 - GdR_Estimacion Noviembre 08_DataCenter09 integrado" xfId="1905"/>
    <cellStyle name="_Personal Dr Speedy Residencial 2007_Brechas 090508 - GdR_Estimacion Noviembre 08_Fábrica09 integrado" xfId="1906"/>
    <cellStyle name="_Personal Dr Speedy Residencial 2007_Brechas 090508 - GdR_Estimacion Noviembre 08_Fábrica09 integradov2" xfId="1907"/>
    <cellStyle name="_Personal Dr Speedy Residencial 2007_Brechas 090508 - GdR_Estimacion Noviembre 08_GesRed09 integrado" xfId="1908"/>
    <cellStyle name="_Personal Dr Speedy Residencial 2007_Brechas 090508 - GdR_Estimacion Noviembre 08_GesRed09 integrado 1" xfId="1909"/>
    <cellStyle name="_Personal Dr Speedy Residencial 2007_Brechas 090508 - GdR_Estimacion Noviembre 08_GesRed09 integradov0" xfId="1910"/>
    <cellStyle name="_Personal Dr Speedy Residencial 2007_Brechas 090508 - GdR_Estimacion Noviembre 08_Libro1" xfId="1911"/>
    <cellStyle name="_Personal Dr Speedy Residencial 2007_Brechas 090508 - GdR_Estimacion Noviembre 08_Libro2" xfId="1912"/>
    <cellStyle name="_Personal Dr Speedy Residencial 2007_Brechas 090508 - GdR_Estimacion Noviembre 08_PLAN ESTRATEGICO 2010-2012 V7 (ültimo)" xfId="1913"/>
    <cellStyle name="_Personal Dr Speedy Residencial 2007_Brechas 090508 - GdR_Estimacion Noviembre 08_Planif09 integrado" xfId="1914"/>
    <cellStyle name="_Personal Dr Speedy Residencial 2007_Brechas 090508 - GdR_Estimacion Noviembre 08_Resto09_integrado" xfId="1915"/>
    <cellStyle name="_Personal Dr Speedy Residencial 2007_Brechas 090508 - GdR_Estimacion Noviembre 08_Sistemas09" xfId="1916"/>
    <cellStyle name="_Personal Dr Speedy Residencial 2007_Brechas 090508 - GdR_Estimacion Noviembre 08_Sistemas09 integrado" xfId="1917"/>
    <cellStyle name="_Personal Dr Speedy Residencial 2007_Brechas 090508 - GdR_Estimacion Noviembre 08_Sistemas09 integrado1" xfId="1918"/>
    <cellStyle name="_Personal Dr Speedy Residencial 2007_Brechas 090508 - GdR_GesRed09 integrado" xfId="1919"/>
    <cellStyle name="_Personal Dr Speedy Residencial 2007_Brechas 090508 - GdR_Libro2" xfId="1920"/>
    <cellStyle name="_Personal Dr Speedy Residencial 2007_Brechas 090508 - GdR_Libro2_GesRed09 integrado" xfId="1921"/>
    <cellStyle name="_Personal Dr Speedy Residencial 2007_Brechas 090508 - GdR_Libro2_GesRed09 integrado 1" xfId="1922"/>
    <cellStyle name="_Personal Dr Speedy Residencial 2007_Brechas 090508 - GdR_Libro2_Resto09_integrado" xfId="1923"/>
    <cellStyle name="_Personal Dr Speedy Residencial 2007_Estimacion Noviembre 08" xfId="1924"/>
    <cellStyle name="_Personal Dr Speedy Residencial 2007_Estimacion Noviembre 08_DataCenter09 integrado" xfId="1925"/>
    <cellStyle name="_Personal Dr Speedy Residencial 2007_Estimacion Noviembre 08_Fábrica09 integrado" xfId="1926"/>
    <cellStyle name="_Personal Dr Speedy Residencial 2007_Estimacion Noviembre 08_Fábrica09 integradov2" xfId="1927"/>
    <cellStyle name="_Personal Dr Speedy Residencial 2007_Estimacion Noviembre 08_GesRed09 integrado" xfId="1928"/>
    <cellStyle name="_Personal Dr Speedy Residencial 2007_Estimacion Noviembre 08_GesRed09 integrado 1" xfId="1929"/>
    <cellStyle name="_Personal Dr Speedy Residencial 2007_Estimacion Noviembre 08_GesRed09 integradov0" xfId="1930"/>
    <cellStyle name="_Personal Dr Speedy Residencial 2007_Estimacion Noviembre 08_Libro1" xfId="1931"/>
    <cellStyle name="_Personal Dr Speedy Residencial 2007_Estimacion Noviembre 08_Libro2" xfId="1932"/>
    <cellStyle name="_Personal Dr Speedy Residencial 2007_Estimacion Noviembre 08_PLAN ESTRATEGICO 2010-2012 V7 (ültimo)" xfId="1933"/>
    <cellStyle name="_Personal Dr Speedy Residencial 2007_Estimacion Noviembre 08_Planif09 integrado" xfId="1934"/>
    <cellStyle name="_Personal Dr Speedy Residencial 2007_Estimacion Noviembre 08_Resto09_integrado" xfId="1935"/>
    <cellStyle name="_Personal Dr Speedy Residencial 2007_Estimacion Noviembre 08_Sistemas09" xfId="1936"/>
    <cellStyle name="_Personal Dr Speedy Residencial 2007_Estimacion Noviembre 08_Sistemas09 integrado" xfId="1937"/>
    <cellStyle name="_Personal Dr Speedy Residencial 2007_Estimacion Noviembre 08_Sistemas09 integrado1" xfId="1938"/>
    <cellStyle name="_Personal Dr Speedy Residencial 2007_GesRed09 integrado" xfId="1939"/>
    <cellStyle name="_Personal Dr Speedy Residencial 2007_Libro2" xfId="1940"/>
    <cellStyle name="_Personal Dr Speedy Residencial 2007_Libro2_GesRed09 integrado" xfId="1941"/>
    <cellStyle name="_Personal Dr Speedy Residencial 2007_Libro2_GesRed09 integrado 1" xfId="1942"/>
    <cellStyle name="_Personal Dr Speedy Residencial 2007_Libro2_Resto09_integrado" xfId="1943"/>
    <cellStyle name="_Personal Dr Speedy Residencial 2007_Para Abril" xfId="1944"/>
    <cellStyle name="_Personal Dr Speedy Residencial 2007_Para Abril_GesRed09 integrado" xfId="1945"/>
    <cellStyle name="_Personal Dr Speedy Residencial 2007_Para Abril_GesRed09 integrado 1" xfId="1946"/>
    <cellStyle name="_Personal Dr Speedy Residencial 2007_Para Abril_Resto09_integrado" xfId="1947"/>
    <cellStyle name="_Personal Dr Speedy Residencial 2007_PPTO OPEX TDP 09_ajustes" xfId="1948"/>
    <cellStyle name="_Personal Dr Speedy Residencial 2007_Prevision3" xfId="1949"/>
    <cellStyle name="_Personal Dr Speedy Residencial 2007_Prevision3_Estimacion Noviembre 08" xfId="1950"/>
    <cellStyle name="_Personal Dr Speedy Residencial 2007_Prevision3_Estimacion Noviembre 08_DataCenter09 integrado" xfId="1951"/>
    <cellStyle name="_Personal Dr Speedy Residencial 2007_Prevision3_Estimacion Noviembre 08_Fábrica09 integrado" xfId="1952"/>
    <cellStyle name="_Personal Dr Speedy Residencial 2007_Prevision3_Estimacion Noviembre 08_Fábrica09 integradov2" xfId="1953"/>
    <cellStyle name="_Personal Dr Speedy Residencial 2007_Prevision3_Estimacion Noviembre 08_GesRed09 integrado" xfId="1954"/>
    <cellStyle name="_Personal Dr Speedy Residencial 2007_Prevision3_Estimacion Noviembre 08_GesRed09 integrado 1" xfId="1955"/>
    <cellStyle name="_Personal Dr Speedy Residencial 2007_Prevision3_Estimacion Noviembre 08_GesRed09 integradov0" xfId="1956"/>
    <cellStyle name="_Personal Dr Speedy Residencial 2007_Prevision3_Estimacion Noviembre 08_Libro1" xfId="1957"/>
    <cellStyle name="_Personal Dr Speedy Residencial 2007_Prevision3_Estimacion Noviembre 08_Libro2" xfId="1958"/>
    <cellStyle name="_Personal Dr Speedy Residencial 2007_Prevision3_Estimacion Noviembre 08_PLAN ESTRATEGICO 2010-2012 V7 (ültimo)" xfId="1959"/>
    <cellStyle name="_Personal Dr Speedy Residencial 2007_Prevision3_Estimacion Noviembre 08_Planif09 integrado" xfId="1960"/>
    <cellStyle name="_Personal Dr Speedy Residencial 2007_Prevision3_Estimacion Noviembre 08_Resto09_integrado" xfId="1961"/>
    <cellStyle name="_Personal Dr Speedy Residencial 2007_Prevision3_Estimacion Noviembre 08_Sistemas09" xfId="1962"/>
    <cellStyle name="_Personal Dr Speedy Residencial 2007_Prevision3_Estimacion Noviembre 08_Sistemas09 integrado" xfId="1963"/>
    <cellStyle name="_Personal Dr Speedy Residencial 2007_Prevision3_Estimacion Noviembre 08_Sistemas09 integrado1" xfId="1964"/>
    <cellStyle name="_Personal Dr Speedy Residencial 2007_Prevision3_GesRed09 integrado" xfId="1965"/>
    <cellStyle name="_Personal Dr Speedy Residencial 2007_Prevision3_Libro2" xfId="1966"/>
    <cellStyle name="_Personal Dr Speedy Residencial 2007_Prevision3_Libro2_GesRed09 integrado" xfId="1967"/>
    <cellStyle name="_Personal Dr Speedy Residencial 2007_Prevision3_Libro2_GesRed09 integrado 1" xfId="1968"/>
    <cellStyle name="_Personal Dr Speedy Residencial 2007_Prevision3_Libro2_Resto09_integrado" xfId="1969"/>
    <cellStyle name="_Personal Dr Speedy Residencial 2007_Prevision4" xfId="1970"/>
    <cellStyle name="_Personal Dr Speedy Residencial 2007_Prevision4_Estimacion Noviembre 08" xfId="1971"/>
    <cellStyle name="_Personal Dr Speedy Residencial 2007_Prevision4_Estimacion Noviembre 08_DataCenter09 integrado" xfId="1972"/>
    <cellStyle name="_Personal Dr Speedy Residencial 2007_Prevision4_Estimacion Noviembre 08_Fábrica09 integrado" xfId="1973"/>
    <cellStyle name="_Personal Dr Speedy Residencial 2007_Prevision4_Estimacion Noviembre 08_Fábrica09 integradov2" xfId="1974"/>
    <cellStyle name="_Personal Dr Speedy Residencial 2007_Prevision4_Estimacion Noviembre 08_GesRed09 integrado" xfId="1975"/>
    <cellStyle name="_Personal Dr Speedy Residencial 2007_Prevision4_Estimacion Noviembre 08_GesRed09 integrado 1" xfId="1976"/>
    <cellStyle name="_Personal Dr Speedy Residencial 2007_Prevision4_Estimacion Noviembre 08_GesRed09 integradov0" xfId="1977"/>
    <cellStyle name="_Personal Dr Speedy Residencial 2007_Prevision4_Estimacion Noviembre 08_Libro1" xfId="1978"/>
    <cellStyle name="_Personal Dr Speedy Residencial 2007_Prevision4_Estimacion Noviembre 08_Libro2" xfId="1979"/>
    <cellStyle name="_Personal Dr Speedy Residencial 2007_Prevision4_Estimacion Noviembre 08_PLAN ESTRATEGICO 2010-2012 V7 (ültimo)" xfId="1980"/>
    <cellStyle name="_Personal Dr Speedy Residencial 2007_Prevision4_Estimacion Noviembre 08_Planif09 integrado" xfId="1981"/>
    <cellStyle name="_Personal Dr Speedy Residencial 2007_Prevision4_Estimacion Noviembre 08_Resto09_integrado" xfId="1982"/>
    <cellStyle name="_Personal Dr Speedy Residencial 2007_Prevision4_Estimacion Noviembre 08_Sistemas09" xfId="1983"/>
    <cellStyle name="_Personal Dr Speedy Residencial 2007_Prevision4_Estimacion Noviembre 08_Sistemas09 integrado" xfId="1984"/>
    <cellStyle name="_Personal Dr Speedy Residencial 2007_Prevision4_Estimacion Noviembre 08_Sistemas09 integrado1" xfId="1985"/>
    <cellStyle name="_Personal Dr Speedy Residencial 2007_Prevision4_GesRed09 integrado" xfId="1986"/>
    <cellStyle name="_Personal Dr Speedy Residencial 2007_Prevision4_Libro2" xfId="1987"/>
    <cellStyle name="_Personal Dr Speedy Residencial 2007_Prevision4_Libro2_GesRed09 integrado" xfId="1988"/>
    <cellStyle name="_Personal Dr Speedy Residencial 2007_Prevision4_Libro2_GesRed09 integrado 1" xfId="1989"/>
    <cellStyle name="_Personal Dr Speedy Residencial 2007_Prevision4_Libro2_Resto09_integrado" xfId="1990"/>
    <cellStyle name="_Personal Dr Speedy Residencial 2007_REALES-PREVISION" xfId="1991"/>
    <cellStyle name="_Personal Dr Speedy Residencial 2007_REALES-PREVISION_Estimacion Noviembre 08" xfId="1992"/>
    <cellStyle name="_Personal Dr Speedy Residencial 2007_REALES-PREVISION_Estimacion Noviembre 08_DataCenter09 integrado" xfId="1993"/>
    <cellStyle name="_Personal Dr Speedy Residencial 2007_REALES-PREVISION_Estimacion Noviembre 08_Fábrica09 integrado" xfId="1994"/>
    <cellStyle name="_Personal Dr Speedy Residencial 2007_REALES-PREVISION_Estimacion Noviembre 08_Fábrica09 integradov2" xfId="1995"/>
    <cellStyle name="_Personal Dr Speedy Residencial 2007_REALES-PREVISION_Estimacion Noviembre 08_GesRed09 integrado" xfId="1996"/>
    <cellStyle name="_Personal Dr Speedy Residencial 2007_REALES-PREVISION_Estimacion Noviembre 08_GesRed09 integrado 1" xfId="1997"/>
    <cellStyle name="_Personal Dr Speedy Residencial 2007_REALES-PREVISION_Estimacion Noviembre 08_GesRed09 integradov0" xfId="1998"/>
    <cellStyle name="_Personal Dr Speedy Residencial 2007_REALES-PREVISION_Estimacion Noviembre 08_Libro1" xfId="1999"/>
    <cellStyle name="_Personal Dr Speedy Residencial 2007_REALES-PREVISION_Estimacion Noviembre 08_Libro2" xfId="2000"/>
    <cellStyle name="_Personal Dr Speedy Residencial 2007_REALES-PREVISION_Estimacion Noviembre 08_PLAN ESTRATEGICO 2010-2012 V7 (ültimo)" xfId="2001"/>
    <cellStyle name="_Personal Dr Speedy Residencial 2007_REALES-PREVISION_Estimacion Noviembre 08_Planif09 integrado" xfId="2002"/>
    <cellStyle name="_Personal Dr Speedy Residencial 2007_REALES-PREVISION_Estimacion Noviembre 08_Resto09_integrado" xfId="2003"/>
    <cellStyle name="_Personal Dr Speedy Residencial 2007_REALES-PREVISION_Estimacion Noviembre 08_Sistemas09" xfId="2004"/>
    <cellStyle name="_Personal Dr Speedy Residencial 2007_REALES-PREVISION_Estimacion Noviembre 08_Sistemas09 integrado" xfId="2005"/>
    <cellStyle name="_Personal Dr Speedy Residencial 2007_REALES-PREVISION_Estimacion Noviembre 08_Sistemas09 integrado1" xfId="2006"/>
    <cellStyle name="_Personal Dr Speedy Residencial 2007_REALES-PREVISION_GesRed09 integrado" xfId="2007"/>
    <cellStyle name="_Personal Dr Speedy Residencial 2007_REALES-PREVISION_Libro2" xfId="2008"/>
    <cellStyle name="_Personal Dr Speedy Residencial 2007_REALES-PREVISION_Libro2_GesRed09 integrado" xfId="2009"/>
    <cellStyle name="_Personal Dr Speedy Residencial 2007_REALES-PREVISION_Libro2_GesRed09 integrado 1" xfId="2010"/>
    <cellStyle name="_Personal Dr Speedy Residencial 2007_REALES-PREVISION_Libro2_Resto09_integrado" xfId="2011"/>
    <cellStyle name="_Personal OSI con efectos en 2007-v4" xfId="2012"/>
    <cellStyle name="_Peru" xfId="2013"/>
    <cellStyle name="_Peru_~2890308" xfId="2014"/>
    <cellStyle name="_Peru_~3630529" xfId="2015"/>
    <cellStyle name="_Peru_Informe de Gestion CATV" xfId="2016"/>
    <cellStyle name="_Peru_Informe de Gestion CATV Julio" xfId="2017"/>
    <cellStyle name="_Peru_Informe de Gestion TUP" xfId="2018"/>
    <cellStyle name="_Peru_Informe de Gestion TUP Jul" xfId="2019"/>
    <cellStyle name="_Peticiones 2008" xfId="2020"/>
    <cellStyle name="_Plan Estratégico 2007 -2010" xfId="2021"/>
    <cellStyle name="_Plan medios alterno Magazine  FY 0809" xfId="2022"/>
    <cellStyle name="_Plan medios alterno OOH FY 0809" xfId="2023"/>
    <cellStyle name="_Plan2007" xfId="2024"/>
    <cellStyle name="_PLANACTUALIZADO" xfId="2025"/>
    <cellStyle name="_Planificación del modelo V9" xfId="2026"/>
    <cellStyle name="_Planilla de CotizaciÃ³n  La" xfId="2027"/>
    <cellStyle name="_Planilla de Cotizacion REPUESTOS V4_Master" xfId="2028"/>
    <cellStyle name="_Planilla de Cotizacion REPUESTOS V4_Master_DataCenter09 integrado" xfId="2029"/>
    <cellStyle name="_Planilla de Cotizacion REPUESTOS V4_Master_Estimacion Noviembre 08" xfId="2030"/>
    <cellStyle name="_Planilla de Cotizacion REPUESTOS V4_Master_Fábrica09 integrado" xfId="2031"/>
    <cellStyle name="_Planilla de Cotizacion REPUESTOS V4_Master_Fábrica09 integradov2" xfId="2032"/>
    <cellStyle name="_Planilla de Cotizacion REPUESTOS V4_Master_GesRed09 integrado" xfId="2033"/>
    <cellStyle name="_Planilla de Cotizacion REPUESTOS V4_Master_GesRed09 integrado 1" xfId="2034"/>
    <cellStyle name="_Planilla de Cotizacion REPUESTOS V4_Master_GesRed09 integradov0" xfId="2035"/>
    <cellStyle name="_Planilla de Cotizacion REPUESTOS V4_Master_Libro1" xfId="2036"/>
    <cellStyle name="_Planilla de Cotizacion REPUESTOS V4_Master_Libro2" xfId="2037"/>
    <cellStyle name="_Planilla de Cotizacion REPUESTOS V4_Master_Libro2_GesRed09 integrado" xfId="2038"/>
    <cellStyle name="_Planilla de Cotizacion REPUESTOS V4_Master_Libro2_GesRed09 integrado 1" xfId="2039"/>
    <cellStyle name="_Planilla de Cotizacion REPUESTOS V4_Master_Libro2_Resto09_integrado" xfId="2040"/>
    <cellStyle name="_Planilla de Cotizacion REPUESTOS V4_Master_PLAN ESTRATEGICO 2010-2012 V7 (ültimo)" xfId="2041"/>
    <cellStyle name="_Planilla de Cotizacion REPUESTOS V4_Master_Planif09 integrado" xfId="2042"/>
    <cellStyle name="_Planilla de Cotizacion REPUESTOS V4_Master_Resto09_integrado" xfId="2043"/>
    <cellStyle name="_Planilla de Cotizacion REPUESTOS V4_Master_Sistemas09" xfId="2044"/>
    <cellStyle name="_Planilla de Cotizacion REPUESTOS V4_Master_Sistemas09 integrado" xfId="2045"/>
    <cellStyle name="_Planilla de Cotizacion REPUESTOS V4_Master_Sistemas09 integrado1" xfId="2046"/>
    <cellStyle name="_Planilla de Precios Movistar LatAm RFI Continente Azul 10102006 " xfId="2047"/>
    <cellStyle name="_Planilla Precio-Costos 01-12-2006 RevD (Servicios con Mup1.55)_CA" xfId="2048"/>
    <cellStyle name="_Planilla Precio-Costos 01-12-2006 RevD (Servicios con Mup1.55)_CA_DataCenter09 integrado" xfId="2049"/>
    <cellStyle name="_Planilla Precio-Costos 01-12-2006 RevD (Servicios con Mup1.55)_CA_Estimacion Noviembre 08" xfId="2050"/>
    <cellStyle name="_Planilla Precio-Costos 01-12-2006 RevD (Servicios con Mup1.55)_CA_Fábrica09 integrado" xfId="2051"/>
    <cellStyle name="_Planilla Precio-Costos 01-12-2006 RevD (Servicios con Mup1.55)_CA_Fábrica09 integradov2" xfId="2052"/>
    <cellStyle name="_Planilla Precio-Costos 01-12-2006 RevD (Servicios con Mup1.55)_CA_GesRed09 integrado" xfId="2053"/>
    <cellStyle name="_Planilla Precio-Costos 01-12-2006 RevD (Servicios con Mup1.55)_CA_GesRed09 integrado 1" xfId="2054"/>
    <cellStyle name="_Planilla Precio-Costos 01-12-2006 RevD (Servicios con Mup1.55)_CA_GesRed09 integradov0" xfId="2055"/>
    <cellStyle name="_Planilla Precio-Costos 01-12-2006 RevD (Servicios con Mup1.55)_CA_Libro1" xfId="2056"/>
    <cellStyle name="_Planilla Precio-Costos 01-12-2006 RevD (Servicios con Mup1.55)_CA_Libro2" xfId="2057"/>
    <cellStyle name="_Planilla Precio-Costos 01-12-2006 RevD (Servicios con Mup1.55)_CA_Libro2_GesRed09 integrado" xfId="2058"/>
    <cellStyle name="_Planilla Precio-Costos 01-12-2006 RevD (Servicios con Mup1.55)_CA_Libro2_GesRed09 integrado 1" xfId="2059"/>
    <cellStyle name="_Planilla Precio-Costos 01-12-2006 RevD (Servicios con Mup1.55)_CA_Libro2_Resto09_integrado" xfId="2060"/>
    <cellStyle name="_Planilla Precio-Costos 01-12-2006 RevD (Servicios con Mup1.55)_CA_PLAN ESTRATEGICO 2010-2012 V7 (ültimo)" xfId="2061"/>
    <cellStyle name="_Planilla Precio-Costos 01-12-2006 RevD (Servicios con Mup1.55)_CA_Planif09 integrado" xfId="2062"/>
    <cellStyle name="_Planilla Precio-Costos 01-12-2006 RevD (Servicios con Mup1.55)_CA_Resto09_integrado" xfId="2063"/>
    <cellStyle name="_Planilla Precio-Costos 01-12-2006 RevD (Servicios con Mup1.55)_CA_Sistemas09" xfId="2064"/>
    <cellStyle name="_Planilla Precio-Costos 01-12-2006 RevD (Servicios con Mup1.55)_CA_Sistemas09 integrado" xfId="2065"/>
    <cellStyle name="_Planilla Precio-Costos 01-12-2006 RevD (Servicios con Mup1.55)_CA_Sistemas09 integrado1" xfId="2066"/>
    <cellStyle name="_Planta_Actual v01" xfId="2067"/>
    <cellStyle name="_PlantaBA_PC07P08_vp" xfId="2068"/>
    <cellStyle name="_Plantas PC07 (base junio) y Ppto08 - v.1" xfId="2069"/>
    <cellStyle name="_Plantas PC07 (base junio) y Ppto08 - v.1_~3596565" xfId="2070"/>
    <cellStyle name="_Plantas PC07 (base junio) y Ppto08 - v.1_~3596565_Estimacion Noviembre 08" xfId="2071"/>
    <cellStyle name="_Plantas PC07 (base junio) y Ppto08 - v.1_~3596565_Estimacion Noviembre 08_DataCenter09 integrado" xfId="2072"/>
    <cellStyle name="_Plantas PC07 (base junio) y Ppto08 - v.1_~3596565_Estimacion Noviembre 08_Fábrica09 integrado" xfId="2073"/>
    <cellStyle name="_Plantas PC07 (base junio) y Ppto08 - v.1_~3596565_Estimacion Noviembre 08_Fábrica09 integradov2" xfId="2074"/>
    <cellStyle name="_Plantas PC07 (base junio) y Ppto08 - v.1_~3596565_Estimacion Noviembre 08_GesRed09 integrado" xfId="2075"/>
    <cellStyle name="_Plantas PC07 (base junio) y Ppto08 - v.1_~3596565_Estimacion Noviembre 08_GesRed09 integrado 1" xfId="2076"/>
    <cellStyle name="_Plantas PC07 (base junio) y Ppto08 - v.1_~3596565_Estimacion Noviembre 08_GesRed09 integradov0" xfId="2077"/>
    <cellStyle name="_Plantas PC07 (base junio) y Ppto08 - v.1_~3596565_Estimacion Noviembre 08_Libro1" xfId="2078"/>
    <cellStyle name="_Plantas PC07 (base junio) y Ppto08 - v.1_~3596565_Estimacion Noviembre 08_Libro2" xfId="2079"/>
    <cellStyle name="_Plantas PC07 (base junio) y Ppto08 - v.1_~3596565_Estimacion Noviembre 08_PLAN ESTRATEGICO 2010-2012 V7 (ültimo)" xfId="2080"/>
    <cellStyle name="_Plantas PC07 (base junio) y Ppto08 - v.1_~3596565_Estimacion Noviembre 08_Planif09 integrado" xfId="2081"/>
    <cellStyle name="_Plantas PC07 (base junio) y Ppto08 - v.1_~3596565_Estimacion Noviembre 08_Resto09_integrado" xfId="2082"/>
    <cellStyle name="_Plantas PC07 (base junio) y Ppto08 - v.1_~3596565_Estimacion Noviembre 08_Sistemas09" xfId="2083"/>
    <cellStyle name="_Plantas PC07 (base junio) y Ppto08 - v.1_~3596565_Estimacion Noviembre 08_Sistemas09 integrado" xfId="2084"/>
    <cellStyle name="_Plantas PC07 (base junio) y Ppto08 - v.1_~3596565_Estimacion Noviembre 08_Sistemas09 integrado1" xfId="2085"/>
    <cellStyle name="_Plantas PC07 (base junio) y Ppto08 - v.1_~3596565_GesRed09 integrado" xfId="2086"/>
    <cellStyle name="_Plantas PC07 (base junio) y Ppto08 - v.1_~3596565_Libro2" xfId="2087"/>
    <cellStyle name="_Plantas PC07 (base junio) y Ppto08 - v.1_~3596565_Libro2_GesRed09 integrado" xfId="2088"/>
    <cellStyle name="_Plantas PC07 (base junio) y Ppto08 - v.1_~3596565_Libro2_GesRed09 integrado 1" xfId="2089"/>
    <cellStyle name="_Plantas PC07 (base junio) y Ppto08 - v.1_~3596565_Libro2_Resto09_integrado" xfId="2090"/>
    <cellStyle name="_Plantas PC07 (base junio) y Ppto08 - v.1_~5445168" xfId="2091"/>
    <cellStyle name="_Plantas PC07 (base junio) y Ppto08 - v.1_~5445168_Estimacion Noviembre 08" xfId="2092"/>
    <cellStyle name="_Plantas PC07 (base junio) y Ppto08 - v.1_~5445168_Estimacion Noviembre 08_DataCenter09 integrado" xfId="2093"/>
    <cellStyle name="_Plantas PC07 (base junio) y Ppto08 - v.1_~5445168_Estimacion Noviembre 08_Fábrica09 integrado" xfId="2094"/>
    <cellStyle name="_Plantas PC07 (base junio) y Ppto08 - v.1_~5445168_Estimacion Noviembre 08_Fábrica09 integradov2" xfId="2095"/>
    <cellStyle name="_Plantas PC07 (base junio) y Ppto08 - v.1_~5445168_Estimacion Noviembre 08_GesRed09 integrado" xfId="2096"/>
    <cellStyle name="_Plantas PC07 (base junio) y Ppto08 - v.1_~5445168_Estimacion Noviembre 08_GesRed09 integrado 1" xfId="2097"/>
    <cellStyle name="_Plantas PC07 (base junio) y Ppto08 - v.1_~5445168_Estimacion Noviembre 08_GesRed09 integradov0" xfId="2098"/>
    <cellStyle name="_Plantas PC07 (base junio) y Ppto08 - v.1_~5445168_Estimacion Noviembre 08_Libro1" xfId="2099"/>
    <cellStyle name="_Plantas PC07 (base junio) y Ppto08 - v.1_~5445168_Estimacion Noviembre 08_Libro2" xfId="2100"/>
    <cellStyle name="_Plantas PC07 (base junio) y Ppto08 - v.1_~5445168_Estimacion Noviembre 08_PLAN ESTRATEGICO 2010-2012 V7 (ültimo)" xfId="2101"/>
    <cellStyle name="_Plantas PC07 (base junio) y Ppto08 - v.1_~5445168_Estimacion Noviembre 08_Planif09 integrado" xfId="2102"/>
    <cellStyle name="_Plantas PC07 (base junio) y Ppto08 - v.1_~5445168_Estimacion Noviembre 08_Resto09_integrado" xfId="2103"/>
    <cellStyle name="_Plantas PC07 (base junio) y Ppto08 - v.1_~5445168_Estimacion Noviembre 08_Sistemas09" xfId="2104"/>
    <cellStyle name="_Plantas PC07 (base junio) y Ppto08 - v.1_~5445168_Estimacion Noviembre 08_Sistemas09 integrado" xfId="2105"/>
    <cellStyle name="_Plantas PC07 (base junio) y Ppto08 - v.1_~5445168_Estimacion Noviembre 08_Sistemas09 integrado1" xfId="2106"/>
    <cellStyle name="_Plantas PC07 (base junio) y Ppto08 - v.1_~5445168_GesRed09 integrado" xfId="2107"/>
    <cellStyle name="_Plantas PC07 (base junio) y Ppto08 - v.1_~5445168_Libro2" xfId="2108"/>
    <cellStyle name="_Plantas PC07 (base junio) y Ppto08 - v.1_~5445168_Libro2_GesRed09 integrado" xfId="2109"/>
    <cellStyle name="_Plantas PC07 (base junio) y Ppto08 - v.1_~5445168_Libro2_GesRed09 integrado 1" xfId="2110"/>
    <cellStyle name="_Plantas PC07 (base junio) y Ppto08 - v.1_~5445168_Libro2_Resto09_integrado" xfId="2111"/>
    <cellStyle name="_Plantas PC07 (base junio) y Ppto08 - v.1_Agrupamiento RdA" xfId="2112"/>
    <cellStyle name="_Plantas PC07 (base junio) y Ppto08 - v.1_Agrupamiento RdA_Estimacion Noviembre 08" xfId="2113"/>
    <cellStyle name="_Plantas PC07 (base junio) y Ppto08 - v.1_Agrupamiento RdA_Estimacion Noviembre 08_DataCenter09 integrado" xfId="2114"/>
    <cellStyle name="_Plantas PC07 (base junio) y Ppto08 - v.1_Agrupamiento RdA_Estimacion Noviembre 08_Fábrica09 integrado" xfId="2115"/>
    <cellStyle name="_Plantas PC07 (base junio) y Ppto08 - v.1_Agrupamiento RdA_Estimacion Noviembre 08_Fábrica09 integradov2" xfId="2116"/>
    <cellStyle name="_Plantas PC07 (base junio) y Ppto08 - v.1_Agrupamiento RdA_Estimacion Noviembre 08_GesRed09 integrado" xfId="2117"/>
    <cellStyle name="_Plantas PC07 (base junio) y Ppto08 - v.1_Agrupamiento RdA_Estimacion Noviembre 08_GesRed09 integrado 1" xfId="2118"/>
    <cellStyle name="_Plantas PC07 (base junio) y Ppto08 - v.1_Agrupamiento RdA_Estimacion Noviembre 08_GesRed09 integradov0" xfId="2119"/>
    <cellStyle name="_Plantas PC07 (base junio) y Ppto08 - v.1_Agrupamiento RdA_Estimacion Noviembre 08_Libro1" xfId="2120"/>
    <cellStyle name="_Plantas PC07 (base junio) y Ppto08 - v.1_Agrupamiento RdA_Estimacion Noviembre 08_Libro2" xfId="2121"/>
    <cellStyle name="_Plantas PC07 (base junio) y Ppto08 - v.1_Agrupamiento RdA_Estimacion Noviembre 08_PLAN ESTRATEGICO 2010-2012 V7 (ültimo)" xfId="2122"/>
    <cellStyle name="_Plantas PC07 (base junio) y Ppto08 - v.1_Agrupamiento RdA_Estimacion Noviembre 08_Planif09 integrado" xfId="2123"/>
    <cellStyle name="_Plantas PC07 (base junio) y Ppto08 - v.1_Agrupamiento RdA_Estimacion Noviembre 08_Resto09_integrado" xfId="2124"/>
    <cellStyle name="_Plantas PC07 (base junio) y Ppto08 - v.1_Agrupamiento RdA_Estimacion Noviembre 08_Sistemas09" xfId="2125"/>
    <cellStyle name="_Plantas PC07 (base junio) y Ppto08 - v.1_Agrupamiento RdA_Estimacion Noviembre 08_Sistemas09 integrado" xfId="2126"/>
    <cellStyle name="_Plantas PC07 (base junio) y Ppto08 - v.1_Agrupamiento RdA_Estimacion Noviembre 08_Sistemas09 integrado1" xfId="2127"/>
    <cellStyle name="_Plantas PC07 (base junio) y Ppto08 - v.1_Agrupamiento RdA_GesRed09 integrado" xfId="2128"/>
    <cellStyle name="_Plantas PC07 (base junio) y Ppto08 - v.1_Agrupamiento RdA_Libro2" xfId="2129"/>
    <cellStyle name="_Plantas PC07 (base junio) y Ppto08 - v.1_Agrupamiento RdA_Libro2_GesRed09 integrado" xfId="2130"/>
    <cellStyle name="_Plantas PC07 (base junio) y Ppto08 - v.1_Agrupamiento RdA_Libro2_GesRed09 integrado 1" xfId="2131"/>
    <cellStyle name="_Plantas PC07 (base junio) y Ppto08 - v.1_Agrupamiento RdA_Libro2_Resto09_integrado" xfId="2132"/>
    <cellStyle name="_Plantas PC07 (base junio) y Ppto08 - v.1_Brechas 090508 - GdR" xfId="2133"/>
    <cellStyle name="_Plantas PC07 (base junio) y Ppto08 - v.1_Brechas 090508 - GdR_Estimacion Noviembre 08" xfId="2134"/>
    <cellStyle name="_Plantas PC07 (base junio) y Ppto08 - v.1_Brechas 090508 - GdR_Estimacion Noviembre 08_DataCenter09 integrado" xfId="2135"/>
    <cellStyle name="_Plantas PC07 (base junio) y Ppto08 - v.1_Brechas 090508 - GdR_Estimacion Noviembre 08_Fábrica09 integrado" xfId="2136"/>
    <cellStyle name="_Plantas PC07 (base junio) y Ppto08 - v.1_Brechas 090508 - GdR_Estimacion Noviembre 08_Fábrica09 integradov2" xfId="2137"/>
    <cellStyle name="_Plantas PC07 (base junio) y Ppto08 - v.1_Brechas 090508 - GdR_Estimacion Noviembre 08_GesRed09 integrado" xfId="2138"/>
    <cellStyle name="_Plantas PC07 (base junio) y Ppto08 - v.1_Brechas 090508 - GdR_Estimacion Noviembre 08_GesRed09 integrado 1" xfId="2139"/>
    <cellStyle name="_Plantas PC07 (base junio) y Ppto08 - v.1_Brechas 090508 - GdR_Estimacion Noviembre 08_GesRed09 integradov0" xfId="2140"/>
    <cellStyle name="_Plantas PC07 (base junio) y Ppto08 - v.1_Brechas 090508 - GdR_Estimacion Noviembre 08_Libro1" xfId="2141"/>
    <cellStyle name="_Plantas PC07 (base junio) y Ppto08 - v.1_Brechas 090508 - GdR_Estimacion Noviembre 08_Libro2" xfId="2142"/>
    <cellStyle name="_Plantas PC07 (base junio) y Ppto08 - v.1_Brechas 090508 - GdR_Estimacion Noviembre 08_PLAN ESTRATEGICO 2010-2012 V7 (ültimo)" xfId="2143"/>
    <cellStyle name="_Plantas PC07 (base junio) y Ppto08 - v.1_Brechas 090508 - GdR_Estimacion Noviembre 08_Planif09 integrado" xfId="2144"/>
    <cellStyle name="_Plantas PC07 (base junio) y Ppto08 - v.1_Brechas 090508 - GdR_Estimacion Noviembre 08_Resto09_integrado" xfId="2145"/>
    <cellStyle name="_Plantas PC07 (base junio) y Ppto08 - v.1_Brechas 090508 - GdR_Estimacion Noviembre 08_Sistemas09" xfId="2146"/>
    <cellStyle name="_Plantas PC07 (base junio) y Ppto08 - v.1_Brechas 090508 - GdR_Estimacion Noviembre 08_Sistemas09 integrado" xfId="2147"/>
    <cellStyle name="_Plantas PC07 (base junio) y Ppto08 - v.1_Brechas 090508 - GdR_Estimacion Noviembre 08_Sistemas09 integrado1" xfId="2148"/>
    <cellStyle name="_Plantas PC07 (base junio) y Ppto08 - v.1_Brechas 090508 - GdR_GesRed09 integrado" xfId="2149"/>
    <cellStyle name="_Plantas PC07 (base junio) y Ppto08 - v.1_Brechas 090508 - GdR_Libro2" xfId="2150"/>
    <cellStyle name="_Plantas PC07 (base junio) y Ppto08 - v.1_Brechas 090508 - GdR_Libro2_GesRed09 integrado" xfId="2151"/>
    <cellStyle name="_Plantas PC07 (base junio) y Ppto08 - v.1_Brechas 090508 - GdR_Libro2_GesRed09 integrado 1" xfId="2152"/>
    <cellStyle name="_Plantas PC07 (base junio) y Ppto08 - v.1_Brechas 090508 - GdR_Libro2_Resto09_integrado" xfId="2153"/>
    <cellStyle name="_Plantas PC07 (base junio) y Ppto08 - v.1_Estimacion Noviembre 08" xfId="2154"/>
    <cellStyle name="_Plantas PC07 (base junio) y Ppto08 - v.1_Estimacion Noviembre 08_DataCenter09 integrado" xfId="2155"/>
    <cellStyle name="_Plantas PC07 (base junio) y Ppto08 - v.1_Estimacion Noviembre 08_Fábrica09 integrado" xfId="2156"/>
    <cellStyle name="_Plantas PC07 (base junio) y Ppto08 - v.1_Estimacion Noviembre 08_Fábrica09 integradov2" xfId="2157"/>
    <cellStyle name="_Plantas PC07 (base junio) y Ppto08 - v.1_Estimacion Noviembre 08_GesRed09 integrado" xfId="2158"/>
    <cellStyle name="_Plantas PC07 (base junio) y Ppto08 - v.1_Estimacion Noviembre 08_GesRed09 integrado 1" xfId="2159"/>
    <cellStyle name="_Plantas PC07 (base junio) y Ppto08 - v.1_Estimacion Noviembre 08_GesRed09 integradov0" xfId="2160"/>
    <cellStyle name="_Plantas PC07 (base junio) y Ppto08 - v.1_Estimacion Noviembre 08_Libro1" xfId="2161"/>
    <cellStyle name="_Plantas PC07 (base junio) y Ppto08 - v.1_Estimacion Noviembre 08_Libro2" xfId="2162"/>
    <cellStyle name="_Plantas PC07 (base junio) y Ppto08 - v.1_Estimacion Noviembre 08_PLAN ESTRATEGICO 2010-2012 V7 (ültimo)" xfId="2163"/>
    <cellStyle name="_Plantas PC07 (base junio) y Ppto08 - v.1_Estimacion Noviembre 08_Planif09 integrado" xfId="2164"/>
    <cellStyle name="_Plantas PC07 (base junio) y Ppto08 - v.1_Estimacion Noviembre 08_Resto09_integrado" xfId="2165"/>
    <cellStyle name="_Plantas PC07 (base junio) y Ppto08 - v.1_Estimacion Noviembre 08_Sistemas09" xfId="2166"/>
    <cellStyle name="_Plantas PC07 (base junio) y Ppto08 - v.1_Estimacion Noviembre 08_Sistemas09 integrado" xfId="2167"/>
    <cellStyle name="_Plantas PC07 (base junio) y Ppto08 - v.1_Estimacion Noviembre 08_Sistemas09 integrado1" xfId="2168"/>
    <cellStyle name="_Plantas PC07 (base junio) y Ppto08 - v.1_GesRed09 integrado" xfId="2169"/>
    <cellStyle name="_Plantas PC07 (base junio) y Ppto08 - v.1_Libro2" xfId="2170"/>
    <cellStyle name="_Plantas PC07 (base junio) y Ppto08 - v.1_Libro2_GesRed09 integrado" xfId="2171"/>
    <cellStyle name="_Plantas PC07 (base junio) y Ppto08 - v.1_Libro2_GesRed09 integrado 1" xfId="2172"/>
    <cellStyle name="_Plantas PC07 (base junio) y Ppto08 - v.1_Libro2_Resto09_integrado" xfId="2173"/>
    <cellStyle name="_Plantas PC07 (base junio) y Ppto08 - v.2" xfId="2174"/>
    <cellStyle name="_Plantas PC07 (base junio) y Ppto08 - v.2_~3596565" xfId="2175"/>
    <cellStyle name="_Plantas PC07 (base junio) y Ppto08 - v.2_~3596565_Estimacion Noviembre 08" xfId="2176"/>
    <cellStyle name="_Plantas PC07 (base junio) y Ppto08 - v.2_~3596565_Estimacion Noviembre 08_DataCenter09 integrado" xfId="2177"/>
    <cellStyle name="_Plantas PC07 (base junio) y Ppto08 - v.2_~3596565_Estimacion Noviembre 08_Fábrica09 integrado" xfId="2178"/>
    <cellStyle name="_Plantas PC07 (base junio) y Ppto08 - v.2_~3596565_Estimacion Noviembre 08_Fábrica09 integradov2" xfId="2179"/>
    <cellStyle name="_Plantas PC07 (base junio) y Ppto08 - v.2_~3596565_Estimacion Noviembre 08_GesRed09 integrado" xfId="2180"/>
    <cellStyle name="_Plantas PC07 (base junio) y Ppto08 - v.2_~3596565_Estimacion Noviembre 08_GesRed09 integrado 1" xfId="2181"/>
    <cellStyle name="_Plantas PC07 (base junio) y Ppto08 - v.2_~3596565_Estimacion Noviembre 08_GesRed09 integradov0" xfId="2182"/>
    <cellStyle name="_Plantas PC07 (base junio) y Ppto08 - v.2_~3596565_Estimacion Noviembre 08_Libro1" xfId="2183"/>
    <cellStyle name="_Plantas PC07 (base junio) y Ppto08 - v.2_~3596565_Estimacion Noviembre 08_Libro2" xfId="2184"/>
    <cellStyle name="_Plantas PC07 (base junio) y Ppto08 - v.2_~3596565_Estimacion Noviembre 08_PLAN ESTRATEGICO 2010-2012 V7 (ültimo)" xfId="2185"/>
    <cellStyle name="_Plantas PC07 (base junio) y Ppto08 - v.2_~3596565_Estimacion Noviembre 08_Planif09 integrado" xfId="2186"/>
    <cellStyle name="_Plantas PC07 (base junio) y Ppto08 - v.2_~3596565_Estimacion Noviembre 08_Resto09_integrado" xfId="2187"/>
    <cellStyle name="_Plantas PC07 (base junio) y Ppto08 - v.2_~3596565_Estimacion Noviembre 08_Sistemas09" xfId="2188"/>
    <cellStyle name="_Plantas PC07 (base junio) y Ppto08 - v.2_~3596565_Estimacion Noviembre 08_Sistemas09 integrado" xfId="2189"/>
    <cellStyle name="_Plantas PC07 (base junio) y Ppto08 - v.2_~3596565_Estimacion Noviembre 08_Sistemas09 integrado1" xfId="2190"/>
    <cellStyle name="_Plantas PC07 (base junio) y Ppto08 - v.2_~3596565_GesRed09 integrado" xfId="2191"/>
    <cellStyle name="_Plantas PC07 (base junio) y Ppto08 - v.2_~3596565_Libro2" xfId="2192"/>
    <cellStyle name="_Plantas PC07 (base junio) y Ppto08 - v.2_~3596565_Libro2_GesRed09 integrado" xfId="2193"/>
    <cellStyle name="_Plantas PC07 (base junio) y Ppto08 - v.2_~3596565_Libro2_GesRed09 integrado 1" xfId="2194"/>
    <cellStyle name="_Plantas PC07 (base junio) y Ppto08 - v.2_~3596565_Libro2_Resto09_integrado" xfId="2195"/>
    <cellStyle name="_Plantas PC07 (base junio) y Ppto08 - v.2_~5445168" xfId="2196"/>
    <cellStyle name="_Plantas PC07 (base junio) y Ppto08 - v.2_~5445168_Estimacion Noviembre 08" xfId="2197"/>
    <cellStyle name="_Plantas PC07 (base junio) y Ppto08 - v.2_~5445168_Estimacion Noviembre 08_DataCenter09 integrado" xfId="2198"/>
    <cellStyle name="_Plantas PC07 (base junio) y Ppto08 - v.2_~5445168_Estimacion Noviembre 08_Fábrica09 integrado" xfId="2199"/>
    <cellStyle name="_Plantas PC07 (base junio) y Ppto08 - v.2_~5445168_Estimacion Noviembre 08_Fábrica09 integradov2" xfId="2200"/>
    <cellStyle name="_Plantas PC07 (base junio) y Ppto08 - v.2_~5445168_Estimacion Noviembre 08_GesRed09 integrado" xfId="2201"/>
    <cellStyle name="_Plantas PC07 (base junio) y Ppto08 - v.2_~5445168_Estimacion Noviembre 08_GesRed09 integrado 1" xfId="2202"/>
    <cellStyle name="_Plantas PC07 (base junio) y Ppto08 - v.2_~5445168_Estimacion Noviembre 08_GesRed09 integradov0" xfId="2203"/>
    <cellStyle name="_Plantas PC07 (base junio) y Ppto08 - v.2_~5445168_Estimacion Noviembre 08_Libro1" xfId="2204"/>
    <cellStyle name="_Plantas PC07 (base junio) y Ppto08 - v.2_~5445168_Estimacion Noviembre 08_Libro2" xfId="2205"/>
    <cellStyle name="_Plantas PC07 (base junio) y Ppto08 - v.2_~5445168_Estimacion Noviembre 08_PLAN ESTRATEGICO 2010-2012 V7 (ültimo)" xfId="2206"/>
    <cellStyle name="_Plantas PC07 (base junio) y Ppto08 - v.2_~5445168_Estimacion Noviembre 08_Planif09 integrado" xfId="2207"/>
    <cellStyle name="_Plantas PC07 (base junio) y Ppto08 - v.2_~5445168_Estimacion Noviembre 08_Resto09_integrado" xfId="2208"/>
    <cellStyle name="_Plantas PC07 (base junio) y Ppto08 - v.2_~5445168_Estimacion Noviembre 08_Sistemas09" xfId="2209"/>
    <cellStyle name="_Plantas PC07 (base junio) y Ppto08 - v.2_~5445168_Estimacion Noviembre 08_Sistemas09 integrado" xfId="2210"/>
    <cellStyle name="_Plantas PC07 (base junio) y Ppto08 - v.2_~5445168_Estimacion Noviembre 08_Sistemas09 integrado1" xfId="2211"/>
    <cellStyle name="_Plantas PC07 (base junio) y Ppto08 - v.2_~5445168_GesRed09 integrado" xfId="2212"/>
    <cellStyle name="_Plantas PC07 (base junio) y Ppto08 - v.2_~5445168_Libro2" xfId="2213"/>
    <cellStyle name="_Plantas PC07 (base junio) y Ppto08 - v.2_~5445168_Libro2_GesRed09 integrado" xfId="2214"/>
    <cellStyle name="_Plantas PC07 (base junio) y Ppto08 - v.2_~5445168_Libro2_GesRed09 integrado 1" xfId="2215"/>
    <cellStyle name="_Plantas PC07 (base junio) y Ppto08 - v.2_~5445168_Libro2_Resto09_integrado" xfId="2216"/>
    <cellStyle name="_Plantas PC07 (base junio) y Ppto08 - v.2_Agrupamiento RdA" xfId="2217"/>
    <cellStyle name="_Plantas PC07 (base junio) y Ppto08 - v.2_Agrupamiento RdA_Estimacion Noviembre 08" xfId="2218"/>
    <cellStyle name="_Plantas PC07 (base junio) y Ppto08 - v.2_Agrupamiento RdA_Estimacion Noviembre 08_DataCenter09 integrado" xfId="2219"/>
    <cellStyle name="_Plantas PC07 (base junio) y Ppto08 - v.2_Agrupamiento RdA_Estimacion Noviembre 08_Fábrica09 integrado" xfId="2220"/>
    <cellStyle name="_Plantas PC07 (base junio) y Ppto08 - v.2_Agrupamiento RdA_Estimacion Noviembre 08_Fábrica09 integradov2" xfId="2221"/>
    <cellStyle name="_Plantas PC07 (base junio) y Ppto08 - v.2_Agrupamiento RdA_Estimacion Noviembre 08_GesRed09 integrado" xfId="2222"/>
    <cellStyle name="_Plantas PC07 (base junio) y Ppto08 - v.2_Agrupamiento RdA_Estimacion Noviembre 08_GesRed09 integrado 1" xfId="2223"/>
    <cellStyle name="_Plantas PC07 (base junio) y Ppto08 - v.2_Agrupamiento RdA_Estimacion Noviembre 08_GesRed09 integradov0" xfId="2224"/>
    <cellStyle name="_Plantas PC07 (base junio) y Ppto08 - v.2_Agrupamiento RdA_Estimacion Noviembre 08_Libro1" xfId="2225"/>
    <cellStyle name="_Plantas PC07 (base junio) y Ppto08 - v.2_Agrupamiento RdA_Estimacion Noviembre 08_Libro2" xfId="2226"/>
    <cellStyle name="_Plantas PC07 (base junio) y Ppto08 - v.2_Agrupamiento RdA_Estimacion Noviembre 08_PLAN ESTRATEGICO 2010-2012 V7 (ültimo)" xfId="2227"/>
    <cellStyle name="_Plantas PC07 (base junio) y Ppto08 - v.2_Agrupamiento RdA_Estimacion Noviembre 08_Planif09 integrado" xfId="2228"/>
    <cellStyle name="_Plantas PC07 (base junio) y Ppto08 - v.2_Agrupamiento RdA_Estimacion Noviembre 08_Resto09_integrado" xfId="2229"/>
    <cellStyle name="_Plantas PC07 (base junio) y Ppto08 - v.2_Agrupamiento RdA_Estimacion Noviembre 08_Sistemas09" xfId="2230"/>
    <cellStyle name="_Plantas PC07 (base junio) y Ppto08 - v.2_Agrupamiento RdA_Estimacion Noviembre 08_Sistemas09 integrado" xfId="2231"/>
    <cellStyle name="_Plantas PC07 (base junio) y Ppto08 - v.2_Agrupamiento RdA_Estimacion Noviembre 08_Sistemas09 integrado1" xfId="2232"/>
    <cellStyle name="_Plantas PC07 (base junio) y Ppto08 - v.2_Agrupamiento RdA_GesRed09 integrado" xfId="2233"/>
    <cellStyle name="_Plantas PC07 (base junio) y Ppto08 - v.2_Agrupamiento RdA_Libro2" xfId="2234"/>
    <cellStyle name="_Plantas PC07 (base junio) y Ppto08 - v.2_Agrupamiento RdA_Libro2_GesRed09 integrado" xfId="2235"/>
    <cellStyle name="_Plantas PC07 (base junio) y Ppto08 - v.2_Agrupamiento RdA_Libro2_GesRed09 integrado 1" xfId="2236"/>
    <cellStyle name="_Plantas PC07 (base junio) y Ppto08 - v.2_Agrupamiento RdA_Libro2_Resto09_integrado" xfId="2237"/>
    <cellStyle name="_Plantas PC07 (base junio) y Ppto08 - v.2_Brechas 090508 - GdR" xfId="2238"/>
    <cellStyle name="_Plantas PC07 (base junio) y Ppto08 - v.2_Brechas 090508 - GdR_Estimacion Noviembre 08" xfId="2239"/>
    <cellStyle name="_Plantas PC07 (base junio) y Ppto08 - v.2_Brechas 090508 - GdR_Estimacion Noviembre 08_DataCenter09 integrado" xfId="2240"/>
    <cellStyle name="_Plantas PC07 (base junio) y Ppto08 - v.2_Brechas 090508 - GdR_Estimacion Noviembre 08_Fábrica09 integrado" xfId="2241"/>
    <cellStyle name="_Plantas PC07 (base junio) y Ppto08 - v.2_Brechas 090508 - GdR_Estimacion Noviembre 08_Fábrica09 integradov2" xfId="2242"/>
    <cellStyle name="_Plantas PC07 (base junio) y Ppto08 - v.2_Brechas 090508 - GdR_Estimacion Noviembre 08_GesRed09 integrado" xfId="2243"/>
    <cellStyle name="_Plantas PC07 (base junio) y Ppto08 - v.2_Brechas 090508 - GdR_Estimacion Noviembre 08_GesRed09 integrado 1" xfId="2244"/>
    <cellStyle name="_Plantas PC07 (base junio) y Ppto08 - v.2_Brechas 090508 - GdR_Estimacion Noviembre 08_GesRed09 integradov0" xfId="2245"/>
    <cellStyle name="_Plantas PC07 (base junio) y Ppto08 - v.2_Brechas 090508 - GdR_Estimacion Noviembre 08_Libro1" xfId="2246"/>
    <cellStyle name="_Plantas PC07 (base junio) y Ppto08 - v.2_Brechas 090508 - GdR_Estimacion Noviembre 08_Libro2" xfId="2247"/>
    <cellStyle name="_Plantas PC07 (base junio) y Ppto08 - v.2_Brechas 090508 - GdR_Estimacion Noviembre 08_PLAN ESTRATEGICO 2010-2012 V7 (ültimo)" xfId="2248"/>
    <cellStyle name="_Plantas PC07 (base junio) y Ppto08 - v.2_Brechas 090508 - GdR_Estimacion Noviembre 08_Planif09 integrado" xfId="2249"/>
    <cellStyle name="_Plantas PC07 (base junio) y Ppto08 - v.2_Brechas 090508 - GdR_Estimacion Noviembre 08_Resto09_integrado" xfId="2250"/>
    <cellStyle name="_Plantas PC07 (base junio) y Ppto08 - v.2_Brechas 090508 - GdR_Estimacion Noviembre 08_Sistemas09" xfId="2251"/>
    <cellStyle name="_Plantas PC07 (base junio) y Ppto08 - v.2_Brechas 090508 - GdR_Estimacion Noviembre 08_Sistemas09 integrado" xfId="2252"/>
    <cellStyle name="_Plantas PC07 (base junio) y Ppto08 - v.2_Brechas 090508 - GdR_Estimacion Noviembre 08_Sistemas09 integrado1" xfId="2253"/>
    <cellStyle name="_Plantas PC07 (base junio) y Ppto08 - v.2_Brechas 090508 - GdR_GesRed09 integrado" xfId="2254"/>
    <cellStyle name="_Plantas PC07 (base junio) y Ppto08 - v.2_Brechas 090508 - GdR_Libro2" xfId="2255"/>
    <cellStyle name="_Plantas PC07 (base junio) y Ppto08 - v.2_Brechas 090508 - GdR_Libro2_GesRed09 integrado" xfId="2256"/>
    <cellStyle name="_Plantas PC07 (base junio) y Ppto08 - v.2_Brechas 090508 - GdR_Libro2_GesRed09 integrado 1" xfId="2257"/>
    <cellStyle name="_Plantas PC07 (base junio) y Ppto08 - v.2_Brechas 090508 - GdR_Libro2_Resto09_integrado" xfId="2258"/>
    <cellStyle name="_Plantas PC07 (base junio) y Ppto08 - v.2_Estimacion Noviembre 08" xfId="2259"/>
    <cellStyle name="_Plantas PC07 (base junio) y Ppto08 - v.2_Estimacion Noviembre 08_DataCenter09 integrado" xfId="2260"/>
    <cellStyle name="_Plantas PC07 (base junio) y Ppto08 - v.2_Estimacion Noviembre 08_Fábrica09 integrado" xfId="2261"/>
    <cellStyle name="_Plantas PC07 (base junio) y Ppto08 - v.2_Estimacion Noviembre 08_Fábrica09 integradov2" xfId="2262"/>
    <cellStyle name="_Plantas PC07 (base junio) y Ppto08 - v.2_Estimacion Noviembre 08_GesRed09 integrado" xfId="2263"/>
    <cellStyle name="_Plantas PC07 (base junio) y Ppto08 - v.2_Estimacion Noviembre 08_GesRed09 integrado 1" xfId="2264"/>
    <cellStyle name="_Plantas PC07 (base junio) y Ppto08 - v.2_Estimacion Noviembre 08_GesRed09 integradov0" xfId="2265"/>
    <cellStyle name="_Plantas PC07 (base junio) y Ppto08 - v.2_Estimacion Noviembre 08_Libro1" xfId="2266"/>
    <cellStyle name="_Plantas PC07 (base junio) y Ppto08 - v.2_Estimacion Noviembre 08_Libro2" xfId="2267"/>
    <cellStyle name="_Plantas PC07 (base junio) y Ppto08 - v.2_Estimacion Noviembre 08_PLAN ESTRATEGICO 2010-2012 V7 (ültimo)" xfId="2268"/>
    <cellStyle name="_Plantas PC07 (base junio) y Ppto08 - v.2_Estimacion Noviembre 08_Planif09 integrado" xfId="2269"/>
    <cellStyle name="_Plantas PC07 (base junio) y Ppto08 - v.2_Estimacion Noviembre 08_Resto09_integrado" xfId="2270"/>
    <cellStyle name="_Plantas PC07 (base junio) y Ppto08 - v.2_Estimacion Noviembre 08_Sistemas09" xfId="2271"/>
    <cellStyle name="_Plantas PC07 (base junio) y Ppto08 - v.2_Estimacion Noviembre 08_Sistemas09 integrado" xfId="2272"/>
    <cellStyle name="_Plantas PC07 (base junio) y Ppto08 - v.2_Estimacion Noviembre 08_Sistemas09 integrado1" xfId="2273"/>
    <cellStyle name="_Plantas PC07 (base junio) y Ppto08 - v.2_GesRed09 integrado" xfId="2274"/>
    <cellStyle name="_Plantas PC07 (base junio) y Ppto08 - v.2_Libro2" xfId="2275"/>
    <cellStyle name="_Plantas PC07 (base junio) y Ppto08 - v.2_Libro2_GesRed09 integrado" xfId="2276"/>
    <cellStyle name="_Plantas PC07 (base junio) y Ppto08 - v.2_Libro2_GesRed09 integrado 1" xfId="2277"/>
    <cellStyle name="_Plantas PC07 (base junio) y Ppto08 - v.2_Libro2_Resto09_integrado" xfId="2278"/>
    <cellStyle name="_Plantilla Cotización Obra Especifica MEXICO (5)" xfId="2279"/>
    <cellStyle name="_Plantilla Cotización Obra Especifica MEXICO (6)" xfId="2280"/>
    <cellStyle name="_Plazas comerciales" xfId="2281"/>
    <cellStyle name="_PO 2007 Trabajo_15_02_07_copy" xfId="2282"/>
    <cellStyle name="_PO 2007-2010" xfId="2283"/>
    <cellStyle name="_PO FASEII2007_2008" xfId="2284"/>
    <cellStyle name="_PO2007_02_05_07" xfId="2285"/>
    <cellStyle name="_PO2007_05_09_07" xfId="2286"/>
    <cellStyle name="_PO2007_13_04_07_v2" xfId="2287"/>
    <cellStyle name="_PO2007_14_03_07" xfId="2288"/>
    <cellStyle name="_POR GERENCIAS CON TODO" xfId="2289"/>
    <cellStyle name="_POR GERENCIAS CON TODO_GesRed09 integrado" xfId="2290"/>
    <cellStyle name="_POR GERENCIAS CON TODO_GesRed09 integrado 1" xfId="2291"/>
    <cellStyle name="_POR GERENCIAS CON TODO_Resto09_integrado" xfId="2292"/>
    <cellStyle name="_POR SEGEMENTO2" xfId="2293"/>
    <cellStyle name="_PPTO de MKT 2009" xfId="2294"/>
    <cellStyle name="_PPTO de MKT 2009_DETALLE INVERSION 2010 (Estimado Cierre 15Nov)" xfId="2295"/>
    <cellStyle name="_PPTO08PXQJESUS" xfId="2296"/>
    <cellStyle name="_PRAPS 2008 - Priorizados 05Sept2007 v1.1" xfId="2297"/>
    <cellStyle name="_Precios Sombra Azul SSS - Rev L - 11 Octubre 2006" xfId="2298"/>
    <cellStyle name="_Precios_y_cronograma_SA_Modificados_V2" xfId="2299"/>
    <cellStyle name="_Premi" xfId="2300"/>
    <cellStyle name="_Present" xfId="2301"/>
    <cellStyle name="_Present Ppto 2009 O&amp;M-Opex_v2" xfId="2302"/>
    <cellStyle name="_Present_Emp" xfId="2303"/>
    <cellStyle name="_Present_Gestión NPC" xfId="2304"/>
    <cellStyle name="_Present_Gestión NPC09" xfId="2305"/>
    <cellStyle name="_Present_Gestión NPC09_Gestión NPC" xfId="2306"/>
    <cellStyle name="_Present_NPC+TGSC09" xfId="2307"/>
    <cellStyle name="_Present_NPC+TGSC09_Mes RH" xfId="2308"/>
    <cellStyle name="_Present_NPC+TGSCPC09" xfId="2309"/>
    <cellStyle name="_Present_NPC+TGSCPC09_Mes RH" xfId="2310"/>
    <cellStyle name="_PRESENTACION CIERRE PO2007 F1" xfId="2311"/>
    <cellStyle name="_Presupuesto Gastos LN Trx Jul 2007 - Dic 2008 nueva clasificación" xfId="2312"/>
    <cellStyle name="_Presupuesto TGSC Ingresos Variables 2007v2" xfId="2313"/>
    <cellStyle name="_Prevision" xfId="2314"/>
    <cellStyle name="_PREVISION CIERRE  JULIO V1" xfId="2315"/>
    <cellStyle name="_PREVISION CIERRE  JULIO V1_DETALLE INVERSION 2010 (Estimado Cierre 15Nov)" xfId="2316"/>
    <cellStyle name="_Price RFP SGSN Escenarios 6 nodos 17 oct" xfId="2317"/>
    <cellStyle name="_priorizacion obras (mayo 2007) (2)" xfId="2318"/>
    <cellStyle name="_Prov Abril 2008" xfId="2319"/>
    <cellStyle name="_Prov Abril 2008 v2" xfId="2320"/>
    <cellStyle name="_PROVINCIA 2008" xfId="2321"/>
    <cellStyle name="_PROVINCIA 2008_Comparativo del PPTO On Line Vs Real2" xfId="2322"/>
    <cellStyle name="_Provisiones Ingresos AGO-06 Actualizada Final" xfId="2323"/>
    <cellStyle name="_Provisiones Ingresos JUN-06 Actualizada Final" xfId="2324"/>
    <cellStyle name="_Provisiones TdP Administración  Feb 09" xfId="2325"/>
    <cellStyle name="_Provisiones TdP Fact y Cobzas 2009." xfId="2326"/>
    <cellStyle name="_proy regionales 28-08-06" xfId="2327"/>
    <cellStyle name="_PROYECTOS_SOMBRA_AZUL" xfId="2328"/>
    <cellStyle name="_PxQ 2007 -  Multimedia VF" xfId="2329"/>
    <cellStyle name="_PXQ 2008 - Planif" xfId="2330"/>
    <cellStyle name="_PxQ ANS 2007 - TMultimedia" xfId="2331"/>
    <cellStyle name="_PxQ Diciembre" xfId="2332"/>
    <cellStyle name="_PxQ Gesred (adecuado a formato)" xfId="2333"/>
    <cellStyle name="_PxQSIE_Energia_tecnicos 2008_2009v2" xfId="2334"/>
    <cellStyle name="_PxQv3 FCR_22Ago06" xfId="2335"/>
    <cellStyle name="_Qs Ericsson 161106 v2_CA" xfId="2336"/>
    <cellStyle name="_Qs Ericsson 161106 v2_CA_DataCenter09 integrado" xfId="2337"/>
    <cellStyle name="_Qs Ericsson 161106 v2_CA_Estimacion Noviembre 08" xfId="2338"/>
    <cellStyle name="_Qs Ericsson 161106 v2_CA_Fábrica09 integrado" xfId="2339"/>
    <cellStyle name="_Qs Ericsson 161106 v2_CA_Fábrica09 integradov2" xfId="2340"/>
    <cellStyle name="_Qs Ericsson 161106 v2_CA_GesRed09 integrado" xfId="2341"/>
    <cellStyle name="_Qs Ericsson 161106 v2_CA_GesRed09 integrado 1" xfId="2342"/>
    <cellStyle name="_Qs Ericsson 161106 v2_CA_GesRed09 integradov0" xfId="2343"/>
    <cellStyle name="_Qs Ericsson 161106 v2_CA_Libro1" xfId="2344"/>
    <cellStyle name="_Qs Ericsson 161106 v2_CA_Libro2" xfId="2345"/>
    <cellStyle name="_Qs Ericsson 161106 v2_CA_Libro2_GesRed09 integrado" xfId="2346"/>
    <cellStyle name="_Qs Ericsson 161106 v2_CA_Libro2_GesRed09 integrado 1" xfId="2347"/>
    <cellStyle name="_Qs Ericsson 161106 v2_CA_Libro2_Resto09_integrado" xfId="2348"/>
    <cellStyle name="_Qs Ericsson 161106 v2_CA_PLAN ESTRATEGICO 2010-2012 V7 (ültimo)" xfId="2349"/>
    <cellStyle name="_Qs Ericsson 161106 v2_CA_Planif09 integrado" xfId="2350"/>
    <cellStyle name="_Qs Ericsson 161106 v2_CA_Resto09_integrado" xfId="2351"/>
    <cellStyle name="_Qs Ericsson 161106 v2_CA_Sistemas09" xfId="2352"/>
    <cellStyle name="_Qs Ericsson 161106 v2_CA_Sistemas09 integrado" xfId="2353"/>
    <cellStyle name="_Qs Ericsson 161106 v2_CA_Sistemas09 integrado1" xfId="2354"/>
    <cellStyle name="_Qs Ericsson 161106 v2_Master_V4_A1_Interno" xfId="2355"/>
    <cellStyle name="_Qs Ericsson 301006 (SVS)" xfId="2356"/>
    <cellStyle name="_Qs Ericsson 301006 (SVS) Rev A (2)" xfId="2357"/>
    <cellStyle name="_Qs Ericsson 301006_Servicios MEX (2)" xfId="2358"/>
    <cellStyle name="_Qs Ericsson 301006_Servicios MEX (2)_DataCenter09 integrado" xfId="2359"/>
    <cellStyle name="_Qs Ericsson 301006_Servicios MEX (2)_Estimacion Noviembre 08" xfId="2360"/>
    <cellStyle name="_Qs Ericsson 301006_Servicios MEX (2)_Fábrica09 integrado" xfId="2361"/>
    <cellStyle name="_Qs Ericsson 301006_Servicios MEX (2)_Fábrica09 integradov2" xfId="2362"/>
    <cellStyle name="_Qs Ericsson 301006_Servicios MEX (2)_GesRed09 integrado" xfId="2363"/>
    <cellStyle name="_Qs Ericsson 301006_Servicios MEX (2)_GesRed09 integrado 1" xfId="2364"/>
    <cellStyle name="_Qs Ericsson 301006_Servicios MEX (2)_GesRed09 integradov0" xfId="2365"/>
    <cellStyle name="_Qs Ericsson 301006_Servicios MEX (2)_Libro1" xfId="2366"/>
    <cellStyle name="_Qs Ericsson 301006_Servicios MEX (2)_Libro2" xfId="2367"/>
    <cellStyle name="_Qs Ericsson 301006_Servicios MEX (2)_Libro2_GesRed09 integrado" xfId="2368"/>
    <cellStyle name="_Qs Ericsson 301006_Servicios MEX (2)_Libro2_GesRed09 integrado 1" xfId="2369"/>
    <cellStyle name="_Qs Ericsson 301006_Servicios MEX (2)_Libro2_Resto09_integrado" xfId="2370"/>
    <cellStyle name="_Qs Ericsson 301006_Servicios MEX (2)_PLAN ESTRATEGICO 2010-2012 V7 (ültimo)" xfId="2371"/>
    <cellStyle name="_Qs Ericsson 301006_Servicios MEX (2)_Planif09 integrado" xfId="2372"/>
    <cellStyle name="_Qs Ericsson 301006_Servicios MEX (2)_Resto09_integrado" xfId="2373"/>
    <cellStyle name="_Qs Ericsson 301006_Servicios MEX (2)_Sistemas09" xfId="2374"/>
    <cellStyle name="_Qs Ericsson 301006_Servicios MEX (2)_Sistemas09 integrado" xfId="2375"/>
    <cellStyle name="_Qs Ericsson 301006_Servicios MEX (2)_Sistemas09 integrado1" xfId="2376"/>
    <cellStyle name="_Qs_TISA_28_Dec_2006_Rev_C_TMU" xfId="2377"/>
    <cellStyle name="_Radio plan final Monterrey 071508" xfId="2378"/>
    <cellStyle name="_Radio plan final Monterrey 071808" xfId="2379"/>
    <cellStyle name="_Radio SDH oferta Ericsson - MDN 221105" xfId="2380"/>
    <cellStyle name="_Rajes y otros ingresos- gastos julio vff" xfId="2381"/>
    <cellStyle name="_RDA" xfId="2382"/>
    <cellStyle name="_Reclamos" xfId="2383"/>
    <cellStyle name="_Reclamos 2" xfId="2384"/>
    <cellStyle name="_Reclamos_TRÁFICO" xfId="2385"/>
    <cellStyle name="_Reclamos_TRÁFICO 2" xfId="2386"/>
    <cellStyle name="_Reclamos_TRÁFICO 2 2" xfId="2387"/>
    <cellStyle name="_Reclamos_TRÁFICO 3" xfId="2388"/>
    <cellStyle name="_Reclamos_TRÁFICO 3 2" xfId="2389"/>
    <cellStyle name="_Reclas 2009-2010" xfId="2390"/>
    <cellStyle name="_Reclas 2010-2011" xfId="2391"/>
    <cellStyle name="_Red - Julio 2006 (Mapeo de Cuentas)" xfId="2392"/>
    <cellStyle name="_RedAcc07" xfId="2393"/>
    <cellStyle name="_Reducciones-formato cantonv2" xfId="2394"/>
    <cellStyle name="_REPETIDORES MTC" xfId="2395"/>
    <cellStyle name="_Repuestos Orange_Mayo" xfId="2396"/>
    <cellStyle name="_Resultados Prev Ppto Gerenciasv6" xfId="2397"/>
    <cellStyle name="_Resumen ANS 2007 - versión al 02-03-07" xfId="2398"/>
    <cellStyle name="_RESUMEN PLANIFICACION" xfId="2399"/>
    <cellStyle name="_Resumen Producción-v12 -USO EXCLUSIVO TGESTIONA" xfId="2400"/>
    <cellStyle name="_Resumen Producción-v8 -USO EXCLUSIVO TGESTIONA" xfId="2401"/>
    <cellStyle name="_Resumen Provincias Telefonica (2-SPM) v3" xfId="2402"/>
    <cellStyle name="_Resumen Provincias Telefonica (2-SPM) v3_Infra 2007 - disminución de tecnología x apagado (3)" xfId="2403"/>
    <cellStyle name="_Resumen Provincias Telefonica (2-SPM) v3_Infra 2007 - disminución de tecnología x apagado (3)_Base Infraestructura TM 2008" xfId="2404"/>
    <cellStyle name="_Resumen Provincias Telefonica v2" xfId="2405"/>
    <cellStyle name="_Resumen Provincias Telefonica v2_Infra 2007 - disminución de tecnología x apagado (3)" xfId="2406"/>
    <cellStyle name="_Resumen Provincias Telefonica v2_Infra 2007 - disminución de tecnología x apagado (3)_Base Infraestructura TM 2008" xfId="2407"/>
    <cellStyle name="_Resumen SPMS" xfId="2408"/>
    <cellStyle name="_Resumen T-Gestiona" xfId="2409"/>
    <cellStyle name="_Resumen T-Gestiona_DataCenter09 integrado" xfId="2410"/>
    <cellStyle name="_Resumen T-Gestiona_Estimacion Noviembre 08" xfId="2411"/>
    <cellStyle name="_Resumen T-Gestiona_Fábrica09 integrado" xfId="2412"/>
    <cellStyle name="_Resumen T-Gestiona_Fábrica09 integradov2" xfId="2413"/>
    <cellStyle name="_Resumen T-Gestiona_GesRed09 integrado" xfId="2414"/>
    <cellStyle name="_Resumen T-Gestiona_GesRed09 integrado 1" xfId="2415"/>
    <cellStyle name="_Resumen T-Gestiona_GesRed09 integradov0" xfId="2416"/>
    <cellStyle name="_Resumen T-Gestiona_Libro1" xfId="2417"/>
    <cellStyle name="_Resumen T-Gestiona_Libro2" xfId="2418"/>
    <cellStyle name="_Resumen T-Gestiona_Libro2_GesRed09 integrado" xfId="2419"/>
    <cellStyle name="_Resumen T-Gestiona_Libro2_GesRed09 integrado 1" xfId="2420"/>
    <cellStyle name="_Resumen T-Gestiona_Libro2_Resto09_integrado" xfId="2421"/>
    <cellStyle name="_Resumen T-Gestiona_PLAN ESTRATEGICO 2010-2012 V7 (ültimo)" xfId="2422"/>
    <cellStyle name="_Resumen T-Gestiona_Planif09" xfId="2423"/>
    <cellStyle name="_Resumen T-Gestiona_Planif09 integrado" xfId="2424"/>
    <cellStyle name="_Resumen T-Gestiona_PPTO OPEX TDP 09_ajustes" xfId="2425"/>
    <cellStyle name="_Resumen T-Gestiona_Resto09_integrado" xfId="2426"/>
    <cellStyle name="_Resumen T-Gestiona_Sistemas09" xfId="2427"/>
    <cellStyle name="_Resumen T-Gestiona_Sistemas09 integrado" xfId="2428"/>
    <cellStyle name="_Resumen T-Gestiona_Sistemas09 integrado1" xfId="2429"/>
    <cellStyle name="_Resumen_gasto_itx_feb09_por_enviar" xfId="2430"/>
    <cellStyle name="_saneamiento 07082007_v2" xfId="2431"/>
    <cellStyle name="_SEGMENTO v1" xfId="2432"/>
    <cellStyle name="_SEGMENTO v1_Estimacion Noviembre 08" xfId="2433"/>
    <cellStyle name="_SEGMENTO v1_Estimacion Noviembre 08_DataCenter09 integrado" xfId="2434"/>
    <cellStyle name="_SEGMENTO v1_Estimacion Noviembre 08_Fábrica09 integrado" xfId="2435"/>
    <cellStyle name="_SEGMENTO v1_Estimacion Noviembre 08_Fábrica09 integradov2" xfId="2436"/>
    <cellStyle name="_SEGMENTO v1_Estimacion Noviembre 08_GesRed09 integrado" xfId="2437"/>
    <cellStyle name="_SEGMENTO v1_Estimacion Noviembre 08_GesRed09 integrado 1" xfId="2438"/>
    <cellStyle name="_SEGMENTO v1_Estimacion Noviembre 08_GesRed09 integradov0" xfId="2439"/>
    <cellStyle name="_SEGMENTO v1_Estimacion Noviembre 08_Libro1" xfId="2440"/>
    <cellStyle name="_SEGMENTO v1_Estimacion Noviembre 08_Libro2" xfId="2441"/>
    <cellStyle name="_SEGMENTO v1_Estimacion Noviembre 08_PLAN ESTRATEGICO 2010-2012 V7 (ültimo)" xfId="2442"/>
    <cellStyle name="_SEGMENTO v1_Estimacion Noviembre 08_Planif09 integrado" xfId="2443"/>
    <cellStyle name="_SEGMENTO v1_Estimacion Noviembre 08_Resto09_integrado" xfId="2444"/>
    <cellStyle name="_SEGMENTO v1_Estimacion Noviembre 08_Sistemas09" xfId="2445"/>
    <cellStyle name="_SEGMENTO v1_Estimacion Noviembre 08_Sistemas09 integrado" xfId="2446"/>
    <cellStyle name="_SEGMENTO v1_Estimacion Noviembre 08_Sistemas09 integrado1" xfId="2447"/>
    <cellStyle name="_SEGMENTO v1_GesRed09 integrado" xfId="2448"/>
    <cellStyle name="_SEGMENTO v1_Libro2" xfId="2449"/>
    <cellStyle name="_SEGMENTO v1_Libro2_GesRed09 integrado" xfId="2450"/>
    <cellStyle name="_SEGMENTO v1_Libro2_GesRed09 integrado 1" xfId="2451"/>
    <cellStyle name="_SEGMENTO v1_Libro2_Resto09_integrado" xfId="2452"/>
    <cellStyle name="_SEGUIMIENTO_PO2007" xfId="2453"/>
    <cellStyle name="_SEGUIMIENTO_PO2007_V2" xfId="2454"/>
    <cellStyle name="_Servicios de Produccion 2007" xfId="2455"/>
    <cellStyle name="_Servicios Planificacion y Desmpeno UMTS TEM Venezuela" xfId="2456"/>
    <cellStyle name="_SITE_TOTAL" xfId="2457"/>
    <cellStyle name="_Sombra Azul" xfId="2458"/>
    <cellStyle name="_Sombra_azul_2006" xfId="2459"/>
    <cellStyle name="_SSVV 2006" xfId="2460"/>
    <cellStyle name="_Status de Implementaciones 13-09-06" xfId="2461"/>
    <cellStyle name="_STATUS ERICSSON 2007" xfId="2462"/>
    <cellStyle name="_STS 05 467_COLOMBIA MOVIL 178 BTS_revPB1" xfId="2463"/>
    <cellStyle name="_STS 05 467_COLOMBIA MOVIL 178 BTS_revPB1_DataCenter09 integrado" xfId="2464"/>
    <cellStyle name="_STS 05 467_COLOMBIA MOVIL 178 BTS_revPB1_Estimacion Noviembre 08" xfId="2465"/>
    <cellStyle name="_STS 05 467_COLOMBIA MOVIL 178 BTS_revPB1_Fábrica09 integrado" xfId="2466"/>
    <cellStyle name="_STS 05 467_COLOMBIA MOVIL 178 BTS_revPB1_Fábrica09 integradov2" xfId="2467"/>
    <cellStyle name="_STS 05 467_COLOMBIA MOVIL 178 BTS_revPB1_GesRed09 integrado" xfId="2468"/>
    <cellStyle name="_STS 05 467_COLOMBIA MOVIL 178 BTS_revPB1_GesRed09 integrado 1" xfId="2469"/>
    <cellStyle name="_STS 05 467_COLOMBIA MOVIL 178 BTS_revPB1_GesRed09 integradov0" xfId="2470"/>
    <cellStyle name="_STS 05 467_COLOMBIA MOVIL 178 BTS_revPB1_Libro1" xfId="2471"/>
    <cellStyle name="_STS 05 467_COLOMBIA MOVIL 178 BTS_revPB1_Libro2" xfId="2472"/>
    <cellStyle name="_STS 05 467_COLOMBIA MOVIL 178 BTS_revPB1_Libro2_GesRed09 integrado" xfId="2473"/>
    <cellStyle name="_STS 05 467_COLOMBIA MOVIL 178 BTS_revPB1_Libro2_GesRed09 integrado 1" xfId="2474"/>
    <cellStyle name="_STS 05 467_COLOMBIA MOVIL 178 BTS_revPB1_Libro2_Resto09_integrado" xfId="2475"/>
    <cellStyle name="_STS 05 467_COLOMBIA MOVIL 178 BTS_revPB1_PLAN ESTRATEGICO 2010-2012 V7 (ültimo)" xfId="2476"/>
    <cellStyle name="_STS 05 467_COLOMBIA MOVIL 178 BTS_revPB1_Planif09 integrado" xfId="2477"/>
    <cellStyle name="_STS 05 467_COLOMBIA MOVIL 178 BTS_revPB1_Resto09_integrado" xfId="2478"/>
    <cellStyle name="_STS 05 467_COLOMBIA MOVIL 178 BTS_revPB1_Sistemas09" xfId="2479"/>
    <cellStyle name="_STS 05 467_COLOMBIA MOVIL 178 BTS_revPB1_Sistemas09 integrado" xfId="2480"/>
    <cellStyle name="_STS 05 467_COLOMBIA MOVIL 178 BTS_revPB1_Sistemas09 integrado1" xfId="2481"/>
    <cellStyle name="_STS 05_ 089_EMCALI SS HWS" xfId="2482"/>
    <cellStyle name="_STS 05_ 089_EMCALI SS HWS_DataCenter09 integrado" xfId="2483"/>
    <cellStyle name="_STS 05_ 089_EMCALI SS HWS_Estimacion Noviembre 08" xfId="2484"/>
    <cellStyle name="_STS 05_ 089_EMCALI SS HWS_Fábrica09 integrado" xfId="2485"/>
    <cellStyle name="_STS 05_ 089_EMCALI SS HWS_Fábrica09 integradov2" xfId="2486"/>
    <cellStyle name="_STS 05_ 089_EMCALI SS HWS_GesRed09 integrado" xfId="2487"/>
    <cellStyle name="_STS 05_ 089_EMCALI SS HWS_GesRed09 integrado 1" xfId="2488"/>
    <cellStyle name="_STS 05_ 089_EMCALI SS HWS_GesRed09 integradov0" xfId="2489"/>
    <cellStyle name="_STS 05_ 089_EMCALI SS HWS_Libro1" xfId="2490"/>
    <cellStyle name="_STS 05_ 089_EMCALI SS HWS_Libro2" xfId="2491"/>
    <cellStyle name="_STS 05_ 089_EMCALI SS HWS_Libro2_GesRed09 integrado" xfId="2492"/>
    <cellStyle name="_STS 05_ 089_EMCALI SS HWS_Libro2_GesRed09 integrado 1" xfId="2493"/>
    <cellStyle name="_STS 05_ 089_EMCALI SS HWS_Libro2_Resto09_integrado" xfId="2494"/>
    <cellStyle name="_STS 05_ 089_EMCALI SS HWS_PLAN ESTRATEGICO 2010-2012 V7 (ültimo)" xfId="2495"/>
    <cellStyle name="_STS 05_ 089_EMCALI SS HWS_Planif09 integrado" xfId="2496"/>
    <cellStyle name="_STS 05_ 089_EMCALI SS HWS_Resto09_integrado" xfId="2497"/>
    <cellStyle name="_STS 05_ 089_EMCALI SS HWS_Sistemas09" xfId="2498"/>
    <cellStyle name="_STS 05_ 089_EMCALI SS HWS_Sistemas09 integrado" xfId="2499"/>
    <cellStyle name="_STS 05_ 089_EMCALI SS HWS_Sistemas09 integrado1" xfId="2500"/>
    <cellStyle name="_STS 06 220 ORANGE MSS SUPPORT_ESCENARIO 4MSC" xfId="2501"/>
    <cellStyle name="_STS 06 258 Costos soporte_rev B" xfId="2502"/>
    <cellStyle name="_STS 06 258 Costos soporte_rev B_DataCenter09 integrado" xfId="2503"/>
    <cellStyle name="_STS 06 258 Costos soporte_rev B_Estimacion Noviembre 08" xfId="2504"/>
    <cellStyle name="_STS 06 258 Costos soporte_rev B_Fábrica09 integrado" xfId="2505"/>
    <cellStyle name="_STS 06 258 Costos soporte_rev B_Fábrica09 integradov2" xfId="2506"/>
    <cellStyle name="_STS 06 258 Costos soporte_rev B_GesRed09 integrado" xfId="2507"/>
    <cellStyle name="_STS 06 258 Costos soporte_rev B_GesRed09 integrado 1" xfId="2508"/>
    <cellStyle name="_STS 06 258 Costos soporte_rev B_GesRed09 integradov0" xfId="2509"/>
    <cellStyle name="_STS 06 258 Costos soporte_rev B_Libro1" xfId="2510"/>
    <cellStyle name="_STS 06 258 Costos soporte_rev B_Libro2" xfId="2511"/>
    <cellStyle name="_STS 06 258 Costos soporte_rev B_Libro2_GesRed09 integrado" xfId="2512"/>
    <cellStyle name="_STS 06 258 Costos soporte_rev B_Libro2_GesRed09 integrado 1" xfId="2513"/>
    <cellStyle name="_STS 06 258 Costos soporte_rev B_Libro2_Resto09_integrado" xfId="2514"/>
    <cellStyle name="_STS 06 258 Costos soporte_rev B_PLAN ESTRATEGICO 2010-2012 V7 (ültimo)" xfId="2515"/>
    <cellStyle name="_STS 06 258 Costos soporte_rev B_Planif09 integrado" xfId="2516"/>
    <cellStyle name="_STS 06 258 Costos soporte_rev B_Resto09_integrado" xfId="2517"/>
    <cellStyle name="_STS 06 258 Costos soporte_rev B_Sistemas09" xfId="2518"/>
    <cellStyle name="_STS 06 258 Costos soporte_rev B_Sistemas09 integrado" xfId="2519"/>
    <cellStyle name="_STS 06 258 Costos soporte_rev B_Sistemas09 integrado1" xfId="2520"/>
    <cellStyle name="_STS 06 347_HWS Estandar Fija Migración" xfId="2521"/>
    <cellStyle name="_STS 06 347_Soporte Fija Overlay_rev PA2" xfId="2522"/>
    <cellStyle name="_STS 426_MILLICOM" xfId="2523"/>
    <cellStyle name="_STS_05_276 CW_ PanamaCaribbean_GSM Layer Architecture Solution Cost Price (220705)B" xfId="2524"/>
    <cellStyle name="_STS_05_276 CW_ PanamaCaribbean_GSM Layer Architecture Solution Cost Price (220705)B_DataCenter09 integrado" xfId="2525"/>
    <cellStyle name="_STS_05_276 CW_ PanamaCaribbean_GSM Layer Architecture Solution Cost Price (220705)B_Estimacion Noviembre 08" xfId="2526"/>
    <cellStyle name="_STS_05_276 CW_ PanamaCaribbean_GSM Layer Architecture Solution Cost Price (220705)B_Fábrica09 integrado" xfId="2527"/>
    <cellStyle name="_STS_05_276 CW_ PanamaCaribbean_GSM Layer Architecture Solution Cost Price (220705)B_Fábrica09 integradov2" xfId="2528"/>
    <cellStyle name="_STS_05_276 CW_ PanamaCaribbean_GSM Layer Architecture Solution Cost Price (220705)B_GesRed09 integrado" xfId="2529"/>
    <cellStyle name="_STS_05_276 CW_ PanamaCaribbean_GSM Layer Architecture Solution Cost Price (220705)B_GesRed09 integrado 1" xfId="2530"/>
    <cellStyle name="_STS_05_276 CW_ PanamaCaribbean_GSM Layer Architecture Solution Cost Price (220705)B_GesRed09 integradov0" xfId="2531"/>
    <cellStyle name="_STS_05_276 CW_ PanamaCaribbean_GSM Layer Architecture Solution Cost Price (220705)B_Libro1" xfId="2532"/>
    <cellStyle name="_STS_05_276 CW_ PanamaCaribbean_GSM Layer Architecture Solution Cost Price (220705)B_Libro2" xfId="2533"/>
    <cellStyle name="_STS_05_276 CW_ PanamaCaribbean_GSM Layer Architecture Solution Cost Price (220705)B_Libro2_GesRed09 integrado" xfId="2534"/>
    <cellStyle name="_STS_05_276 CW_ PanamaCaribbean_GSM Layer Architecture Solution Cost Price (220705)B_Libro2_GesRed09 integrado 1" xfId="2535"/>
    <cellStyle name="_STS_05_276 CW_ PanamaCaribbean_GSM Layer Architecture Solution Cost Price (220705)B_Libro2_Resto09_integrado" xfId="2536"/>
    <cellStyle name="_STS_05_276 CW_ PanamaCaribbean_GSM Layer Architecture Solution Cost Price (220705)B_PLAN ESTRATEGICO 2010-2012 V7 (ültimo)" xfId="2537"/>
    <cellStyle name="_STS_05_276 CW_ PanamaCaribbean_GSM Layer Architecture Solution Cost Price (220705)B_Planif09 integrado" xfId="2538"/>
    <cellStyle name="_STS_05_276 CW_ PanamaCaribbean_GSM Layer Architecture Solution Cost Price (220705)B_Resto09_integrado" xfId="2539"/>
    <cellStyle name="_STS_05_276 CW_ PanamaCaribbean_GSM Layer Architecture Solution Cost Price (220705)B_Sistemas09" xfId="2540"/>
    <cellStyle name="_STS_05_276 CW_ PanamaCaribbean_GSM Layer Architecture Solution Cost Price (220705)B_Sistemas09 integrado" xfId="2541"/>
    <cellStyle name="_STS_05_276 CW_ PanamaCaribbean_GSM Layer Architecture Solution Cost Price (220705)B_Sistemas09 integrado1" xfId="2542"/>
    <cellStyle name="_STS_05_474_TELECSA_ Ecuador_rev PC (4)" xfId="2543"/>
    <cellStyle name="_STS_05_474_TELECSA_ Ecuador_rev PC (4)_DataCenter09 integrado" xfId="2544"/>
    <cellStyle name="_STS_05_474_TELECSA_ Ecuador_rev PC (4)_Estimacion Noviembre 08" xfId="2545"/>
    <cellStyle name="_STS_05_474_TELECSA_ Ecuador_rev PC (4)_Fábrica09 integrado" xfId="2546"/>
    <cellStyle name="_STS_05_474_TELECSA_ Ecuador_rev PC (4)_Fábrica09 integradov2" xfId="2547"/>
    <cellStyle name="_STS_05_474_TELECSA_ Ecuador_rev PC (4)_GesRed09 integrado" xfId="2548"/>
    <cellStyle name="_STS_05_474_TELECSA_ Ecuador_rev PC (4)_GesRed09 integrado 1" xfId="2549"/>
    <cellStyle name="_STS_05_474_TELECSA_ Ecuador_rev PC (4)_GesRed09 integradov0" xfId="2550"/>
    <cellStyle name="_STS_05_474_TELECSA_ Ecuador_rev PC (4)_Libro1" xfId="2551"/>
    <cellStyle name="_STS_05_474_TELECSA_ Ecuador_rev PC (4)_Libro2" xfId="2552"/>
    <cellStyle name="_STS_05_474_TELECSA_ Ecuador_rev PC (4)_Libro2_GesRed09 integrado" xfId="2553"/>
    <cellStyle name="_STS_05_474_TELECSA_ Ecuador_rev PC (4)_Libro2_GesRed09 integrado 1" xfId="2554"/>
    <cellStyle name="_STS_05_474_TELECSA_ Ecuador_rev PC (4)_Libro2_Resto09_integrado" xfId="2555"/>
    <cellStyle name="_STS_05_474_TELECSA_ Ecuador_rev PC (4)_PLAN ESTRATEGICO 2010-2012 V7 (ültimo)" xfId="2556"/>
    <cellStyle name="_STS_05_474_TELECSA_ Ecuador_rev PC (4)_Planif09 integrado" xfId="2557"/>
    <cellStyle name="_STS_05_474_TELECSA_ Ecuador_rev PC (4)_Resto09_integrado" xfId="2558"/>
    <cellStyle name="_STS_05_474_TELECSA_ Ecuador_rev PC (4)_Sistemas09" xfId="2559"/>
    <cellStyle name="_STS_05_474_TELECSA_ Ecuador_rev PC (4)_Sistemas09 integrado" xfId="2560"/>
    <cellStyle name="_STS_05_474_TELECSA_ Ecuador_rev PC (4)_Sistemas09 integrado1" xfId="2561"/>
    <cellStyle name="_STS_06_104 TELEFONICA MOVILES_Venezuela_IMS Cost Calculation RevA" xfId="2562"/>
    <cellStyle name="_STS_06_116 TELECSA Ecuador RFQ GSM Telecsa Rev A" xfId="2563"/>
    <cellStyle name="_STS_06_116 TELECSA Ecuador RFQ GSM Telecsa Rev A_DataCenter09 integrado" xfId="2564"/>
    <cellStyle name="_STS_06_116 TELECSA Ecuador RFQ GSM Telecsa Rev A_Estimacion Noviembre 08" xfId="2565"/>
    <cellStyle name="_STS_06_116 TELECSA Ecuador RFQ GSM Telecsa Rev A_Fábrica09 integrado" xfId="2566"/>
    <cellStyle name="_STS_06_116 TELECSA Ecuador RFQ GSM Telecsa Rev A_Fábrica09 integradov2" xfId="2567"/>
    <cellStyle name="_STS_06_116 TELECSA Ecuador RFQ GSM Telecsa Rev A_GesRed09 integrado" xfId="2568"/>
    <cellStyle name="_STS_06_116 TELECSA Ecuador RFQ GSM Telecsa Rev A_GesRed09 integrado 1" xfId="2569"/>
    <cellStyle name="_STS_06_116 TELECSA Ecuador RFQ GSM Telecsa Rev A_GesRed09 integradov0" xfId="2570"/>
    <cellStyle name="_STS_06_116 TELECSA Ecuador RFQ GSM Telecsa Rev A_Libro1" xfId="2571"/>
    <cellStyle name="_STS_06_116 TELECSA Ecuador RFQ GSM Telecsa Rev A_Libro2" xfId="2572"/>
    <cellStyle name="_STS_06_116 TELECSA Ecuador RFQ GSM Telecsa Rev A_Libro2_GesRed09 integrado" xfId="2573"/>
    <cellStyle name="_STS_06_116 TELECSA Ecuador RFQ GSM Telecsa Rev A_Libro2_GesRed09 integrado 1" xfId="2574"/>
    <cellStyle name="_STS_06_116 TELECSA Ecuador RFQ GSM Telecsa Rev A_Libro2_Resto09_integrado" xfId="2575"/>
    <cellStyle name="_STS_06_116 TELECSA Ecuador RFQ GSM Telecsa Rev A_PLAN ESTRATEGICO 2010-2012 V7 (ültimo)" xfId="2576"/>
    <cellStyle name="_STS_06_116 TELECSA Ecuador RFQ GSM Telecsa Rev A_Planif09 integrado" xfId="2577"/>
    <cellStyle name="_STS_06_116 TELECSA Ecuador RFQ GSM Telecsa Rev A_Resto09_integrado" xfId="2578"/>
    <cellStyle name="_STS_06_116 TELECSA Ecuador RFQ GSM Telecsa Rev A_Sistemas09" xfId="2579"/>
    <cellStyle name="_STS_06_116 TELECSA Ecuador RFQ GSM Telecsa Rev A_Sistemas09 integrado" xfId="2580"/>
    <cellStyle name="_STS_06_116 TELECSA Ecuador RFQ GSM Telecsa Rev A_Sistemas09 integrado1" xfId="2581"/>
    <cellStyle name="_STS_06_166_RFQ_Presupuestal_ICE_Costa_Rica Rev  A" xfId="2582"/>
    <cellStyle name="_STS_06_166_RFQ_Presupuestal_ICE_Costa_Rica Rev  A_DataCenter09 integrado" xfId="2583"/>
    <cellStyle name="_STS_06_166_RFQ_Presupuestal_ICE_Costa_Rica Rev  A_Estimacion Noviembre 08" xfId="2584"/>
    <cellStyle name="_STS_06_166_RFQ_Presupuestal_ICE_Costa_Rica Rev  A_Fábrica09 integrado" xfId="2585"/>
    <cellStyle name="_STS_06_166_RFQ_Presupuestal_ICE_Costa_Rica Rev  A_Fábrica09 integradov2" xfId="2586"/>
    <cellStyle name="_STS_06_166_RFQ_Presupuestal_ICE_Costa_Rica Rev  A_GesRed09 integrado" xfId="2587"/>
    <cellStyle name="_STS_06_166_RFQ_Presupuestal_ICE_Costa_Rica Rev  A_GesRed09 integrado 1" xfId="2588"/>
    <cellStyle name="_STS_06_166_RFQ_Presupuestal_ICE_Costa_Rica Rev  A_GesRed09 integradov0" xfId="2589"/>
    <cellStyle name="_STS_06_166_RFQ_Presupuestal_ICE_Costa_Rica Rev  A_Libro1" xfId="2590"/>
    <cellStyle name="_STS_06_166_RFQ_Presupuestal_ICE_Costa_Rica Rev  A_Libro2" xfId="2591"/>
    <cellStyle name="_STS_06_166_RFQ_Presupuestal_ICE_Costa_Rica Rev  A_Libro2_GesRed09 integrado" xfId="2592"/>
    <cellStyle name="_STS_06_166_RFQ_Presupuestal_ICE_Costa_Rica Rev  A_Libro2_GesRed09 integrado 1" xfId="2593"/>
    <cellStyle name="_STS_06_166_RFQ_Presupuestal_ICE_Costa_Rica Rev  A_Libro2_Resto09_integrado" xfId="2594"/>
    <cellStyle name="_STS_06_166_RFQ_Presupuestal_ICE_Costa_Rica Rev  A_PLAN ESTRATEGICO 2010-2012 V7 (ültimo)" xfId="2595"/>
    <cellStyle name="_STS_06_166_RFQ_Presupuestal_ICE_Costa_Rica Rev  A_Planif09 integrado" xfId="2596"/>
    <cellStyle name="_STS_06_166_RFQ_Presupuestal_ICE_Costa_Rica Rev  A_Resto09_integrado" xfId="2597"/>
    <cellStyle name="_STS_06_166_RFQ_Presupuestal_ICE_Costa_Rica Rev  A_Sistemas09" xfId="2598"/>
    <cellStyle name="_STS_06_166_RFQ_Presupuestal_ICE_Costa_Rica Rev  A_Sistemas09 integrado" xfId="2599"/>
    <cellStyle name="_STS_06_166_RFQ_Presupuestal_ICE_Costa_Rica Rev  A_Sistemas09 integrado1" xfId="2600"/>
    <cellStyle name="_STS_06_195 Caribbean ORANGE MSS 4 Migration-Multicountry Rev C" xfId="2601"/>
    <cellStyle name="_STS_06_195 Caribbean ORANGE MSS 4 Migration-Multicountry Rev C_DataCenter09 integrado" xfId="2602"/>
    <cellStyle name="_STS_06_195 Caribbean ORANGE MSS 4 Migration-Multicountry Rev C_Estimacion Noviembre 08" xfId="2603"/>
    <cellStyle name="_STS_06_195 Caribbean ORANGE MSS 4 Migration-Multicountry Rev C_Fábrica09 integrado" xfId="2604"/>
    <cellStyle name="_STS_06_195 Caribbean ORANGE MSS 4 Migration-Multicountry Rev C_Fábrica09 integradov2" xfId="2605"/>
    <cellStyle name="_STS_06_195 Caribbean ORANGE MSS 4 Migration-Multicountry Rev C_GesRed09 integrado" xfId="2606"/>
    <cellStyle name="_STS_06_195 Caribbean ORANGE MSS 4 Migration-Multicountry Rev C_GesRed09 integrado 1" xfId="2607"/>
    <cellStyle name="_STS_06_195 Caribbean ORANGE MSS 4 Migration-Multicountry Rev C_GesRed09 integradov0" xfId="2608"/>
    <cellStyle name="_STS_06_195 Caribbean ORANGE MSS 4 Migration-Multicountry Rev C_Libro1" xfId="2609"/>
    <cellStyle name="_STS_06_195 Caribbean ORANGE MSS 4 Migration-Multicountry Rev C_Libro2" xfId="2610"/>
    <cellStyle name="_STS_06_195 Caribbean ORANGE MSS 4 Migration-Multicountry Rev C_Libro2_GesRed09 integrado" xfId="2611"/>
    <cellStyle name="_STS_06_195 Caribbean ORANGE MSS 4 Migration-Multicountry Rev C_Libro2_GesRed09 integrado 1" xfId="2612"/>
    <cellStyle name="_STS_06_195 Caribbean ORANGE MSS 4 Migration-Multicountry Rev C_Libro2_Resto09_integrado" xfId="2613"/>
    <cellStyle name="_STS_06_195 Caribbean ORANGE MSS 4 Migration-Multicountry Rev C_PLAN ESTRATEGICO 2010-2012 V7 (ültimo)" xfId="2614"/>
    <cellStyle name="_STS_06_195 Caribbean ORANGE MSS 4 Migration-Multicountry Rev C_Planif09 integrado" xfId="2615"/>
    <cellStyle name="_STS_06_195 Caribbean ORANGE MSS 4 Migration-Multicountry Rev C_Resto09_integrado" xfId="2616"/>
    <cellStyle name="_STS_06_195 Caribbean ORANGE MSS 4 Migration-Multicountry Rev C_Sistemas09" xfId="2617"/>
    <cellStyle name="_STS_06_195 Caribbean ORANGE MSS 4 Migration-Multicountry Rev C_Sistemas09 integrado" xfId="2618"/>
    <cellStyle name="_STS_06_195 Caribbean ORANGE MSS 4 Migration-Multicountry Rev C_Sistemas09 integrado1" xfId="2619"/>
    <cellStyle name="_STS_06_347_RFQ R4 TEM CA MULTI-COUNTRY Rev J (3)" xfId="2620"/>
    <cellStyle name="_STS_06_347_RFQ R4 TEM CA MULTI-COUNTRY Rev J (3)_DataCenter09 integrado" xfId="2621"/>
    <cellStyle name="_STS_06_347_RFQ R4 TEM CA MULTI-COUNTRY Rev J (3)_Estimacion Noviembre 08" xfId="2622"/>
    <cellStyle name="_STS_06_347_RFQ R4 TEM CA MULTI-COUNTRY Rev J (3)_Fábrica09 integrado" xfId="2623"/>
    <cellStyle name="_STS_06_347_RFQ R4 TEM CA MULTI-COUNTRY Rev J (3)_Fábrica09 integradov2" xfId="2624"/>
    <cellStyle name="_STS_06_347_RFQ R4 TEM CA MULTI-COUNTRY Rev J (3)_GesRed09 integrado" xfId="2625"/>
    <cellStyle name="_STS_06_347_RFQ R4 TEM CA MULTI-COUNTRY Rev J (3)_GesRed09 integrado 1" xfId="2626"/>
    <cellStyle name="_STS_06_347_RFQ R4 TEM CA MULTI-COUNTRY Rev J (3)_GesRed09 integradov0" xfId="2627"/>
    <cellStyle name="_STS_06_347_RFQ R4 TEM CA MULTI-COUNTRY Rev J (3)_Libro1" xfId="2628"/>
    <cellStyle name="_STS_06_347_RFQ R4 TEM CA MULTI-COUNTRY Rev J (3)_Libro2" xfId="2629"/>
    <cellStyle name="_STS_06_347_RFQ R4 TEM CA MULTI-COUNTRY Rev J (3)_Libro2_GesRed09 integrado" xfId="2630"/>
    <cellStyle name="_STS_06_347_RFQ R4 TEM CA MULTI-COUNTRY Rev J (3)_Libro2_GesRed09 integrado 1" xfId="2631"/>
    <cellStyle name="_STS_06_347_RFQ R4 TEM CA MULTI-COUNTRY Rev J (3)_Libro2_Resto09_integrado" xfId="2632"/>
    <cellStyle name="_STS_06_347_RFQ R4 TEM CA MULTI-COUNTRY Rev J (3)_PLAN ESTRATEGICO 2010-2012 V7 (ültimo)" xfId="2633"/>
    <cellStyle name="_STS_06_347_RFQ R4 TEM CA MULTI-COUNTRY Rev J (3)_Planif09 integrado" xfId="2634"/>
    <cellStyle name="_STS_06_347_RFQ R4 TEM CA MULTI-COUNTRY Rev J (3)_Resto09_integrado" xfId="2635"/>
    <cellStyle name="_STS_06_347_RFQ R4 TEM CA MULTI-COUNTRY Rev J (3)_Sistemas09" xfId="2636"/>
    <cellStyle name="_STS_06_347_RFQ R4 TEM CA MULTI-COUNTRY Rev J (3)_Sistemas09 integrado" xfId="2637"/>
    <cellStyle name="_STS_06_347_RFQ R4 TEM CA MULTI-COUNTRY Rev J (3)_Sistemas09 integrado1" xfId="2638"/>
    <cellStyle name="_Sustento Prov-Rev y Py Evolutivo Abrr07 - prov,rev,fact 124406" xfId="2639"/>
    <cellStyle name="_Sustento Prov-Rev y Py Evolutivo Dic06" xfId="2640"/>
    <cellStyle name="_Sustento Prov-Rev y Py Evolutivo Feb07" xfId="2641"/>
    <cellStyle name="_Sustento Prov-Rev y Py Evolutivo Mar07" xfId="2642"/>
    <cellStyle name="_Sustento Prov-Rev y Py Evolutivo Nov06" xfId="2643"/>
    <cellStyle name="_Tablero Cross Selling 2006" xfId="2644"/>
    <cellStyle name="_Tablero Cross Selling 2006_Lima " xfId="2645"/>
    <cellStyle name="_Tablero Cross Selling 2006_Zonales" xfId="2646"/>
    <cellStyle name="_TBL_Data CECO y CEBE 08" xfId="2647"/>
    <cellStyle name="_Telecom DWDM _Soporte y Garantías_3er round" xfId="2648"/>
    <cellStyle name="_Telefonica MN-OSS services PA1" xfId="2649"/>
    <cellStyle name="_TELEFONICA_UMTS_Rev  PA1 2009" xfId="2650"/>
    <cellStyle name="_TELEMERGENCIA AVERIAS" xfId="2651"/>
    <cellStyle name="_TELEMERGENCIA AVERIAS_~3596565" xfId="2652"/>
    <cellStyle name="_TELEMERGENCIA AVERIAS_~3596565_Estimacion Noviembre 08" xfId="2653"/>
    <cellStyle name="_TELEMERGENCIA AVERIAS_~3596565_Estimacion Noviembre 08_DataCenter09 integrado" xfId="2654"/>
    <cellStyle name="_TELEMERGENCIA AVERIAS_~3596565_Estimacion Noviembre 08_Fábrica09 integrado" xfId="2655"/>
    <cellStyle name="_TELEMERGENCIA AVERIAS_~3596565_Estimacion Noviembre 08_Fábrica09 integradov2" xfId="2656"/>
    <cellStyle name="_TELEMERGENCIA AVERIAS_~3596565_Estimacion Noviembre 08_GesRed09 integrado" xfId="2657"/>
    <cellStyle name="_TELEMERGENCIA AVERIAS_~3596565_Estimacion Noviembre 08_GesRed09 integrado 1" xfId="2658"/>
    <cellStyle name="_TELEMERGENCIA AVERIAS_~3596565_Estimacion Noviembre 08_GesRed09 integradov0" xfId="2659"/>
    <cellStyle name="_TELEMERGENCIA AVERIAS_~3596565_Estimacion Noviembre 08_Libro1" xfId="2660"/>
    <cellStyle name="_TELEMERGENCIA AVERIAS_~3596565_Estimacion Noviembre 08_Libro2" xfId="2661"/>
    <cellStyle name="_TELEMERGENCIA AVERIAS_~3596565_Estimacion Noviembre 08_PLAN ESTRATEGICO 2010-2012 V7 (ültimo)" xfId="2662"/>
    <cellStyle name="_TELEMERGENCIA AVERIAS_~3596565_Estimacion Noviembre 08_Planif09 integrado" xfId="2663"/>
    <cellStyle name="_TELEMERGENCIA AVERIAS_~3596565_Estimacion Noviembre 08_Resto09_integrado" xfId="2664"/>
    <cellStyle name="_TELEMERGENCIA AVERIAS_~3596565_Estimacion Noviembre 08_Sistemas09" xfId="2665"/>
    <cellStyle name="_TELEMERGENCIA AVERIAS_~3596565_Estimacion Noviembre 08_Sistemas09 integrado" xfId="2666"/>
    <cellStyle name="_TELEMERGENCIA AVERIAS_~3596565_Estimacion Noviembre 08_Sistemas09 integrado1" xfId="2667"/>
    <cellStyle name="_TELEMERGENCIA AVERIAS_~3596565_GesRed09 integrado" xfId="2668"/>
    <cellStyle name="_TELEMERGENCIA AVERIAS_~3596565_Libro2" xfId="2669"/>
    <cellStyle name="_TELEMERGENCIA AVERIAS_~3596565_Libro2_GesRed09 integrado" xfId="2670"/>
    <cellStyle name="_TELEMERGENCIA AVERIAS_~3596565_Libro2_GesRed09 integrado 1" xfId="2671"/>
    <cellStyle name="_TELEMERGENCIA AVERIAS_~3596565_Libro2_Resto09_integrado" xfId="2672"/>
    <cellStyle name="_TELEMERGENCIA AVERIAS_~5445168" xfId="2673"/>
    <cellStyle name="_TELEMERGENCIA AVERIAS_~5445168_Estimacion Noviembre 08" xfId="2674"/>
    <cellStyle name="_TELEMERGENCIA AVERIAS_~5445168_Estimacion Noviembre 08_DataCenter09 integrado" xfId="2675"/>
    <cellStyle name="_TELEMERGENCIA AVERIAS_~5445168_Estimacion Noviembre 08_Fábrica09 integrado" xfId="2676"/>
    <cellStyle name="_TELEMERGENCIA AVERIAS_~5445168_Estimacion Noviembre 08_Fábrica09 integradov2" xfId="2677"/>
    <cellStyle name="_TELEMERGENCIA AVERIAS_~5445168_Estimacion Noviembre 08_GesRed09 integrado" xfId="2678"/>
    <cellStyle name="_TELEMERGENCIA AVERIAS_~5445168_Estimacion Noviembre 08_GesRed09 integrado 1" xfId="2679"/>
    <cellStyle name="_TELEMERGENCIA AVERIAS_~5445168_Estimacion Noviembre 08_GesRed09 integradov0" xfId="2680"/>
    <cellStyle name="_TELEMERGENCIA AVERIAS_~5445168_Estimacion Noviembre 08_Libro1" xfId="2681"/>
    <cellStyle name="_TELEMERGENCIA AVERIAS_~5445168_Estimacion Noviembre 08_Libro2" xfId="2682"/>
    <cellStyle name="_TELEMERGENCIA AVERIAS_~5445168_Estimacion Noviembre 08_PLAN ESTRATEGICO 2010-2012 V7 (ültimo)" xfId="2683"/>
    <cellStyle name="_TELEMERGENCIA AVERIAS_~5445168_Estimacion Noviembre 08_Planif09 integrado" xfId="2684"/>
    <cellStyle name="_TELEMERGENCIA AVERIAS_~5445168_Estimacion Noviembre 08_Resto09_integrado" xfId="2685"/>
    <cellStyle name="_TELEMERGENCIA AVERIAS_~5445168_Estimacion Noviembre 08_Sistemas09" xfId="2686"/>
    <cellStyle name="_TELEMERGENCIA AVERIAS_~5445168_Estimacion Noviembre 08_Sistemas09 integrado" xfId="2687"/>
    <cellStyle name="_TELEMERGENCIA AVERIAS_~5445168_Estimacion Noviembre 08_Sistemas09 integrado1" xfId="2688"/>
    <cellStyle name="_TELEMERGENCIA AVERIAS_~5445168_GesRed09 integrado" xfId="2689"/>
    <cellStyle name="_TELEMERGENCIA AVERIAS_~5445168_Libro2" xfId="2690"/>
    <cellStyle name="_TELEMERGENCIA AVERIAS_~5445168_Libro2_GesRed09 integrado" xfId="2691"/>
    <cellStyle name="_TELEMERGENCIA AVERIAS_~5445168_Libro2_GesRed09 integrado 1" xfId="2692"/>
    <cellStyle name="_TELEMERGENCIA AVERIAS_~5445168_Libro2_Resto09_integrado" xfId="2693"/>
    <cellStyle name="_TELEMERGENCIA AVERIAS_Agrupamiento RdA" xfId="2694"/>
    <cellStyle name="_TELEMERGENCIA AVERIAS_Agrupamiento RdA_Estimacion Noviembre 08" xfId="2695"/>
    <cellStyle name="_TELEMERGENCIA AVERIAS_Agrupamiento RdA_Estimacion Noviembre 08_DataCenter09 integrado" xfId="2696"/>
    <cellStyle name="_TELEMERGENCIA AVERIAS_Agrupamiento RdA_Estimacion Noviembre 08_Fábrica09 integrado" xfId="2697"/>
    <cellStyle name="_TELEMERGENCIA AVERIAS_Agrupamiento RdA_Estimacion Noviembre 08_Fábrica09 integradov2" xfId="2698"/>
    <cellStyle name="_TELEMERGENCIA AVERIAS_Agrupamiento RdA_Estimacion Noviembre 08_GesRed09 integrado" xfId="2699"/>
    <cellStyle name="_TELEMERGENCIA AVERIAS_Agrupamiento RdA_Estimacion Noviembre 08_GesRed09 integrado 1" xfId="2700"/>
    <cellStyle name="_TELEMERGENCIA AVERIAS_Agrupamiento RdA_Estimacion Noviembre 08_GesRed09 integradov0" xfId="2701"/>
    <cellStyle name="_TELEMERGENCIA AVERIAS_Agrupamiento RdA_Estimacion Noviembre 08_Libro1" xfId="2702"/>
    <cellStyle name="_TELEMERGENCIA AVERIAS_Agrupamiento RdA_Estimacion Noviembre 08_Libro2" xfId="2703"/>
    <cellStyle name="_TELEMERGENCIA AVERIAS_Agrupamiento RdA_Estimacion Noviembre 08_PLAN ESTRATEGICO 2010-2012 V7 (ültimo)" xfId="2704"/>
    <cellStyle name="_TELEMERGENCIA AVERIAS_Agrupamiento RdA_Estimacion Noviembre 08_Planif09 integrado" xfId="2705"/>
    <cellStyle name="_TELEMERGENCIA AVERIAS_Agrupamiento RdA_Estimacion Noviembre 08_Resto09_integrado" xfId="2706"/>
    <cellStyle name="_TELEMERGENCIA AVERIAS_Agrupamiento RdA_Estimacion Noviembre 08_Sistemas09" xfId="2707"/>
    <cellStyle name="_TELEMERGENCIA AVERIAS_Agrupamiento RdA_Estimacion Noviembre 08_Sistemas09 integrado" xfId="2708"/>
    <cellStyle name="_TELEMERGENCIA AVERIAS_Agrupamiento RdA_Estimacion Noviembre 08_Sistemas09 integrado1" xfId="2709"/>
    <cellStyle name="_TELEMERGENCIA AVERIAS_Agrupamiento RdA_GesRed09 integrado" xfId="2710"/>
    <cellStyle name="_TELEMERGENCIA AVERIAS_Agrupamiento RdA_Libro2" xfId="2711"/>
    <cellStyle name="_TELEMERGENCIA AVERIAS_Agrupamiento RdA_Libro2_GesRed09 integrado" xfId="2712"/>
    <cellStyle name="_TELEMERGENCIA AVERIAS_Agrupamiento RdA_Libro2_GesRed09 integrado 1" xfId="2713"/>
    <cellStyle name="_TELEMERGENCIA AVERIAS_Agrupamiento RdA_Libro2_Resto09_integrado" xfId="2714"/>
    <cellStyle name="_TELEMERGENCIA AVERIAS_Brechas 090508 - GdR" xfId="2715"/>
    <cellStyle name="_TELEMERGENCIA AVERIAS_Brechas 090508 - GdR_Estimacion Noviembre 08" xfId="2716"/>
    <cellStyle name="_TELEMERGENCIA AVERIAS_Brechas 090508 - GdR_Estimacion Noviembre 08_DataCenter09 integrado" xfId="2717"/>
    <cellStyle name="_TELEMERGENCIA AVERIAS_Brechas 090508 - GdR_Estimacion Noviembre 08_Fábrica09 integrado" xfId="2718"/>
    <cellStyle name="_TELEMERGENCIA AVERIAS_Brechas 090508 - GdR_Estimacion Noviembre 08_Fábrica09 integradov2" xfId="2719"/>
    <cellStyle name="_TELEMERGENCIA AVERIAS_Brechas 090508 - GdR_Estimacion Noviembre 08_GesRed09 integrado" xfId="2720"/>
    <cellStyle name="_TELEMERGENCIA AVERIAS_Brechas 090508 - GdR_Estimacion Noviembre 08_GesRed09 integrado 1" xfId="2721"/>
    <cellStyle name="_TELEMERGENCIA AVERIAS_Brechas 090508 - GdR_Estimacion Noviembre 08_GesRed09 integradov0" xfId="2722"/>
    <cellStyle name="_TELEMERGENCIA AVERIAS_Brechas 090508 - GdR_Estimacion Noviembre 08_Libro1" xfId="2723"/>
    <cellStyle name="_TELEMERGENCIA AVERIAS_Brechas 090508 - GdR_Estimacion Noviembre 08_Libro2" xfId="2724"/>
    <cellStyle name="_TELEMERGENCIA AVERIAS_Brechas 090508 - GdR_Estimacion Noviembre 08_PLAN ESTRATEGICO 2010-2012 V7 (ültimo)" xfId="2725"/>
    <cellStyle name="_TELEMERGENCIA AVERIAS_Brechas 090508 - GdR_Estimacion Noviembre 08_Planif09 integrado" xfId="2726"/>
    <cellStyle name="_TELEMERGENCIA AVERIAS_Brechas 090508 - GdR_Estimacion Noviembre 08_Resto09_integrado" xfId="2727"/>
    <cellStyle name="_TELEMERGENCIA AVERIAS_Brechas 090508 - GdR_Estimacion Noviembre 08_Sistemas09" xfId="2728"/>
    <cellStyle name="_TELEMERGENCIA AVERIAS_Brechas 090508 - GdR_Estimacion Noviembre 08_Sistemas09 integrado" xfId="2729"/>
    <cellStyle name="_TELEMERGENCIA AVERIAS_Brechas 090508 - GdR_Estimacion Noviembre 08_Sistemas09 integrado1" xfId="2730"/>
    <cellStyle name="_TELEMERGENCIA AVERIAS_Brechas 090508 - GdR_GesRed09 integrado" xfId="2731"/>
    <cellStyle name="_TELEMERGENCIA AVERIAS_Brechas 090508 - GdR_Libro2" xfId="2732"/>
    <cellStyle name="_TELEMERGENCIA AVERIAS_Brechas 090508 - GdR_Libro2_GesRed09 integrado" xfId="2733"/>
    <cellStyle name="_TELEMERGENCIA AVERIAS_Brechas 090508 - GdR_Libro2_GesRed09 integrado 1" xfId="2734"/>
    <cellStyle name="_TELEMERGENCIA AVERIAS_Brechas 090508 - GdR_Libro2_Resto09_integrado" xfId="2735"/>
    <cellStyle name="_TELEMERGENCIA AVERIAS_Estimacion Noviembre 08" xfId="2736"/>
    <cellStyle name="_TELEMERGENCIA AVERIAS_Estimacion Noviembre 08_DataCenter09 integrado" xfId="2737"/>
    <cellStyle name="_TELEMERGENCIA AVERIAS_Estimacion Noviembre 08_Fábrica09 integrado" xfId="2738"/>
    <cellStyle name="_TELEMERGENCIA AVERIAS_Estimacion Noviembre 08_Fábrica09 integradov2" xfId="2739"/>
    <cellStyle name="_TELEMERGENCIA AVERIAS_Estimacion Noviembre 08_GesRed09 integrado" xfId="2740"/>
    <cellStyle name="_TELEMERGENCIA AVERIAS_Estimacion Noviembre 08_GesRed09 integrado 1" xfId="2741"/>
    <cellStyle name="_TELEMERGENCIA AVERIAS_Estimacion Noviembre 08_GesRed09 integradov0" xfId="2742"/>
    <cellStyle name="_TELEMERGENCIA AVERIAS_Estimacion Noviembre 08_Libro1" xfId="2743"/>
    <cellStyle name="_TELEMERGENCIA AVERIAS_Estimacion Noviembre 08_Libro2" xfId="2744"/>
    <cellStyle name="_TELEMERGENCIA AVERIAS_Estimacion Noviembre 08_PLAN ESTRATEGICO 2010-2012 V7 (ültimo)" xfId="2745"/>
    <cellStyle name="_TELEMERGENCIA AVERIAS_Estimacion Noviembre 08_Planif09 integrado" xfId="2746"/>
    <cellStyle name="_TELEMERGENCIA AVERIAS_Estimacion Noviembre 08_Resto09_integrado" xfId="2747"/>
    <cellStyle name="_TELEMERGENCIA AVERIAS_Estimacion Noviembre 08_Sistemas09" xfId="2748"/>
    <cellStyle name="_TELEMERGENCIA AVERIAS_Estimacion Noviembre 08_Sistemas09 integrado" xfId="2749"/>
    <cellStyle name="_TELEMERGENCIA AVERIAS_Estimacion Noviembre 08_Sistemas09 integrado1" xfId="2750"/>
    <cellStyle name="_TELEMERGENCIA AVERIAS_GesRed09 integrado" xfId="2751"/>
    <cellStyle name="_TELEMERGENCIA AVERIAS_Libro2" xfId="2752"/>
    <cellStyle name="_TELEMERGENCIA AVERIAS_Libro2_GesRed09 integrado" xfId="2753"/>
    <cellStyle name="_TELEMERGENCIA AVERIAS_Libro2_GesRed09 integrado 1" xfId="2754"/>
    <cellStyle name="_TELEMERGENCIA AVERIAS_Libro2_Resto09_integrado" xfId="2755"/>
    <cellStyle name="_Tenderproforma AVANTEL RFP DRS EC 7Ghz Marzo 17 - 06" xfId="2756"/>
    <cellStyle name="_TGSC Consol Filiales feb" xfId="2757"/>
    <cellStyle name="_TGSC_Oper" xfId="2758"/>
    <cellStyle name="_TL1011-TL08611" xfId="2759"/>
    <cellStyle name="_TL1011-TL08611_RI_MO163581_MO163570_VB" xfId="2760"/>
    <cellStyle name="_Torre 30 m- evaluado 120-2-p" xfId="2761"/>
    <cellStyle name="_total" xfId="2762"/>
    <cellStyle name="_Total Pais" xfId="2763"/>
    <cellStyle name="_Total Pais_Lima " xfId="2764"/>
    <cellStyle name="_Total Pais_Zonales" xfId="2765"/>
    <cellStyle name="_Tradi" xfId="2766"/>
    <cellStyle name="_UMO-Plantilla Cotización Obra Asociada MEXICO-2 (2) (9)" xfId="2767"/>
    <cellStyle name="_Verdi Template_TEM Multi_MVV_RevPA1" xfId="2768"/>
    <cellStyle name="_Verificación PO2007_FINAL" xfId="2769"/>
    <cellStyle name="_Volumen_TEMM_2007_Ericsson 011106" xfId="2770"/>
    <cellStyle name="_VPSR07" xfId="2771"/>
    <cellStyle name="’Ê‰Ý [0.00]_!!!GO" xfId="2772"/>
    <cellStyle name="’Ê‰Ý_!!!GO" xfId="2773"/>
    <cellStyle name="=C:\WINDOWS\SYSTEM32\COMMAND.COM" xfId="2774"/>
    <cellStyle name="=C:\WINNT\SYSTEM32\COMMAND.COM" xfId="2775"/>
    <cellStyle name="=C:\WINNT\SYSTEM32\COMMAND.COM 2" xfId="2776"/>
    <cellStyle name="=C:\WINNT\SYSTEM32\COMMAND.COM 2 2" xfId="2777"/>
    <cellStyle name="=C:\WINNT\SYSTEM32\COMMAND.COM 2 3" xfId="2778"/>
    <cellStyle name="=C:\WINNT\SYSTEM32\COMMAND.COM 3" xfId="2779"/>
    <cellStyle name="=C:\WINNT\SYSTEM32\COMMAND.COM 4" xfId="2780"/>
    <cellStyle name="=C:\WINNT\SYSTEM32\COMMAND.COM 5" xfId="2781"/>
    <cellStyle name="=C:\WINNT\SYSTEM32\COMMAND.COM_~9387078" xfId="2782"/>
    <cellStyle name="=C:\WINNT35\SYSTEM32\COMMAND.COM" xfId="2783"/>
    <cellStyle name="•W€_!!!GO" xfId="2784"/>
    <cellStyle name="•W_laroux" xfId="2785"/>
    <cellStyle name="0" xfId="2786"/>
    <cellStyle name="0,0_x000d__x000a_NA_x000d__x000a_" xfId="149"/>
    <cellStyle name="0,0_x000d__x000a_NA_x000d__x000a_ 2" xfId="2787"/>
    <cellStyle name="0,0_x000d__x000a_NA_x000d__x000a_ 2 2" xfId="2788"/>
    <cellStyle name="0,0_x000d__x000a_NA_x000d__x000a_ 2 2 2" xfId="2789"/>
    <cellStyle name="0,0_x000d__x000a_NA_x000d__x000a_ 2 3" xfId="2790"/>
    <cellStyle name="0,0_x000d__x000a_NA_x000d__x000a_ 2 4" xfId="2791"/>
    <cellStyle name="0,0_x000d__x000a_NA_x000d__x000a_ 2 5" xfId="2792"/>
    <cellStyle name="0,0_x000d__x000a_NA_x000d__x000a_ 2 6" xfId="2793"/>
    <cellStyle name="0,0_x000d__x000a_NA_x000d__x000a_ 3" xfId="2794"/>
    <cellStyle name="0,0_x000d__x000a_NA_x000d__x000a_ 3 2" xfId="2795"/>
    <cellStyle name="0,0_x000d__x000a_NA_x000d__x000a_ 4" xfId="2796"/>
    <cellStyle name="0,0_x000d__x000a_NA_x000d__x000a_ 5" xfId="2797"/>
    <cellStyle name="0,0_x000d__x000a_NA_x000d__x000a_ 6" xfId="2798"/>
    <cellStyle name="0,0_x000d__x000a_NA_x000d__x000a_ 7" xfId="2799"/>
    <cellStyle name="0,0_x000d__x000a_NA_x000d__x000a_ 8" xfId="2800"/>
    <cellStyle name="0,0_x000d__x000a_NA_x000d__x000a_ 9" xfId="2801"/>
    <cellStyle name="0_PLANACTUALIZADO" xfId="2802"/>
    <cellStyle name="0_RANKEO PRENSA" xfId="2803"/>
    <cellStyle name="0_RANKEO PRENSA 2" xfId="2804"/>
    <cellStyle name="0_RANKEO REVISTAS" xfId="2805"/>
    <cellStyle name="0_RANKEO REVISTAS 2" xfId="2806"/>
    <cellStyle name="000 PN" xfId="2807"/>
    <cellStyle name="0000" xfId="2808"/>
    <cellStyle name="000000" xfId="2809"/>
    <cellStyle name="06A" xfId="2810"/>
    <cellStyle name="0Caption_Bot" xfId="2811"/>
    <cellStyle name="0Info" xfId="2812"/>
    <cellStyle name="0Title" xfId="2813"/>
    <cellStyle name="0UserFill" xfId="2814"/>
    <cellStyle name="1" xfId="2815"/>
    <cellStyle name="1 2" xfId="2816"/>
    <cellStyle name="1 2 2" xfId="2817"/>
    <cellStyle name="1 3" xfId="2818"/>
    <cellStyle name="1_CARSA COMPLETO JUL 2008-CLIENTE" xfId="2819"/>
    <cellStyle name="1_CARSA COMPLETO JUL 2008-CLIENTE 2" xfId="2820"/>
    <cellStyle name="1_CARSA COMPLETO JUL 2008-CLIENTE_Lima " xfId="2821"/>
    <cellStyle name="1_CARSA COMPLETO JUL 2008-CLIENTE_Lima  2" xfId="2822"/>
    <cellStyle name="1_CARSA COMPLETO JUL 2008-CLIENTE_Zonales" xfId="2823"/>
    <cellStyle name="1_CARSA COMPLETO JUL 2008-CLIENTE_Zonales 2" xfId="2824"/>
    <cellStyle name="1_Comparativo Pert AMCM vs MTY (Jul'07 y Jan'08)" xfId="2825"/>
    <cellStyle name="1_Comparativo Pert AMCM vs MTY (Jul'07 y Jan'08) 2" xfId="2826"/>
    <cellStyle name="1_Cuadros HE review FYe 0607-0708" xfId="2827"/>
    <cellStyle name="1_Cuadros HE review FYe 0607-0708 2" xfId="2828"/>
    <cellStyle name="1_Downy Media Plan  FY 0708" xfId="2829"/>
    <cellStyle name="1_FLOW GLOBAL TV DE PAGA 1 ajustes 21 abril" xfId="2830"/>
    <cellStyle name="1_Formato needs OOH" xfId="2831"/>
    <cellStyle name="1_Formato needs OOH 2" xfId="2832"/>
    <cellStyle name="1_Herbal Ess FY 0708" xfId="2833"/>
    <cellStyle name="1_Hoja1" xfId="2834"/>
    <cellStyle name="1_Hoja2" xfId="2835"/>
    <cellStyle name="1_Libro1" xfId="2836"/>
    <cellStyle name="1_Libro1 2" xfId="2837"/>
    <cellStyle name="1_Libro2" xfId="2838"/>
    <cellStyle name="1_Libro2 2" xfId="2839"/>
    <cellStyle name="1_Lima " xfId="2840"/>
    <cellStyle name="1_Lima  2" xfId="2841"/>
    <cellStyle name="1_OTV Special Actions Downy Tango_Ago24" xfId="2842"/>
    <cellStyle name="1_Pauta Global MEO 4" xfId="2843"/>
    <cellStyle name="1_PLAN BORA REV 7" xfId="2844"/>
    <cellStyle name="1_Plan Crossfox 7" xfId="2845"/>
    <cellStyle name="1_PLAN GLOBAL vw 2006 rev 8" xfId="2846"/>
    <cellStyle name="1_PLAN GLOBAL vw 2006 rev 8 2" xfId="2847"/>
    <cellStyle name="1_PLAN GLOBAL vw 2006 rev 8 ajste de revistas" xfId="2848"/>
    <cellStyle name="1_PLAN GLOBAL vw 2006 rev 8 ajste de revistas 2" xfId="2849"/>
    <cellStyle name="1_PLAN GLOBAL vw 2006 rev1" xfId="2850"/>
    <cellStyle name="1_PLAN GLOBAL vw 2006 rev1 2" xfId="2851"/>
    <cellStyle name="1_Plan Institucional Exteriores" xfId="2852"/>
    <cellStyle name="1_PLAN MEDIOS INSTITUCIONAL MUNDIAL  17 " xfId="2853"/>
    <cellStyle name="1_PLAN MEDIOS INSTITUCIONAL MUNDIAL  17  2" xfId="2854"/>
    <cellStyle name="1_Plan menciones Black Elegance 092608" xfId="2855"/>
    <cellStyle name="1_Plan menciones Black Elegance 092608 2" xfId="2856"/>
    <cellStyle name="1_Plan preliminar Rev 006 103107" xfId="2857"/>
    <cellStyle name="1_Plan TDI Rev5" xfId="2858"/>
    <cellStyle name="1_Plan TDI Rev5 2" xfId="2859"/>
    <cellStyle name="1_Plan_menciones_Black_Elegance_092608" xfId="2860"/>
    <cellStyle name="1_Plan_menciones_Black_Elegance_092608 2" xfId="2861"/>
    <cellStyle name="1_PLANACTUALIZADO" xfId="2862"/>
    <cellStyle name="1_PLANACTUALIZADO 2" xfId="2863"/>
    <cellStyle name="1_Report (Tv Programs) - { RANK. PROGRAMAS NOKIA PTV } 20080709 132321" xfId="2864"/>
    <cellStyle name="1_Report (Tv Programs) - { RANK. PROGRAMAS NOKIA PTV } 20080709 132321 2" xfId="2865"/>
    <cellStyle name="1_Zonales" xfId="2866"/>
    <cellStyle name="1_Zonales 2" xfId="2867"/>
    <cellStyle name="10" xfId="2868"/>
    <cellStyle name="11" xfId="2869"/>
    <cellStyle name="12" xfId="2870"/>
    <cellStyle name="123567" xfId="2871"/>
    <cellStyle name="13" xfId="2872"/>
    <cellStyle name="14" xfId="2873"/>
    <cellStyle name="15" xfId="2874"/>
    <cellStyle name="16" xfId="2875"/>
    <cellStyle name="17" xfId="2876"/>
    <cellStyle name="18" xfId="2877"/>
    <cellStyle name="19" xfId="2878"/>
    <cellStyle name="2" xfId="2879"/>
    <cellStyle name="2 2" xfId="2880"/>
    <cellStyle name="2_FLOW GLOBAL TV DE PAGA 1 ajustes 21 abril" xfId="2881"/>
    <cellStyle name="2_Libro1" xfId="2882"/>
    <cellStyle name="2_Libro2" xfId="2883"/>
    <cellStyle name="2_Pauta Global MEO 4" xfId="2884"/>
    <cellStyle name="2_PLAN BORA REV 7" xfId="2885"/>
    <cellStyle name="2_Plan Crossfox 7" xfId="2886"/>
    <cellStyle name="2_PLAN GLOBAL vw 2006 rev 8" xfId="2887"/>
    <cellStyle name="2_PLAN GLOBAL vw 2006 rev 8 ajste de revistas" xfId="2888"/>
    <cellStyle name="2_PLAN GLOBAL vw 2006 rev1" xfId="2889"/>
    <cellStyle name="2_Plan Institucional Exteriores" xfId="2890"/>
    <cellStyle name="2_PLAN MEDIOS INSTITUCIONAL MUNDIAL  17 " xfId="2891"/>
    <cellStyle name="2_Plan menciones Black Elegance 092608" xfId="2892"/>
    <cellStyle name="2_Plan menciones Black Elegance 092608 2" xfId="2893"/>
    <cellStyle name="2_Plan TDI Rev5" xfId="2894"/>
    <cellStyle name="2_Plan_menciones_Black_Elegance_092608" xfId="2895"/>
    <cellStyle name="2_Plan_menciones_Black_Elegance_092608 2" xfId="2896"/>
    <cellStyle name="2_PLANACTUALIZADO" xfId="2897"/>
    <cellStyle name="2_PLANACTUALIZADO 2" xfId="2898"/>
    <cellStyle name="2_Report (Tv Programs) - { RANK. PROGRAMAS NOKIA PTV } 20080709 132321" xfId="2899"/>
    <cellStyle name="2_Report (Tv Programs) - { RANK. PROGRAMAS NOKIA PTV } 20080709 132321 2" xfId="2900"/>
    <cellStyle name="20" xfId="2901"/>
    <cellStyle name="20% - Accent1" xfId="2902"/>
    <cellStyle name="20% - Accent1 2" xfId="2903"/>
    <cellStyle name="20% - Accent1 2 2" xfId="2904"/>
    <cellStyle name="20% - Accent1 3" xfId="2905"/>
    <cellStyle name="20% - Accent1 4" xfId="2906"/>
    <cellStyle name="20% - Accent2" xfId="2907"/>
    <cellStyle name="20% - Accent2 2" xfId="2908"/>
    <cellStyle name="20% - Accent2 2 2" xfId="2909"/>
    <cellStyle name="20% - Accent2 3" xfId="2910"/>
    <cellStyle name="20% - Accent2 4" xfId="2911"/>
    <cellStyle name="20% - Accent3" xfId="2912"/>
    <cellStyle name="20% - Accent3 2" xfId="2913"/>
    <cellStyle name="20% - Accent3 2 2" xfId="2914"/>
    <cellStyle name="20% - Accent3 3" xfId="2915"/>
    <cellStyle name="20% - Accent3 4" xfId="2916"/>
    <cellStyle name="20% - Accent4" xfId="2917"/>
    <cellStyle name="20% - Accent4 2" xfId="2918"/>
    <cellStyle name="20% - Accent4 2 2" xfId="2919"/>
    <cellStyle name="20% - Accent4 3" xfId="2920"/>
    <cellStyle name="20% - Accent4 4" xfId="2921"/>
    <cellStyle name="20% - Accent5" xfId="2922"/>
    <cellStyle name="20% - Accent5 2" xfId="2923"/>
    <cellStyle name="20% - Accent5 2 2" xfId="2924"/>
    <cellStyle name="20% - Accent5 3" xfId="2925"/>
    <cellStyle name="20% - Accent5 4" xfId="2926"/>
    <cellStyle name="20% - Accent6" xfId="2927"/>
    <cellStyle name="20% - Accent6 2" xfId="2928"/>
    <cellStyle name="20% - Accent6 2 2" xfId="2929"/>
    <cellStyle name="20% - Accent6 3" xfId="2930"/>
    <cellStyle name="20% - Accent6 4" xfId="2931"/>
    <cellStyle name="20% - Akzent1" xfId="2932"/>
    <cellStyle name="20% - Akzent2" xfId="2933"/>
    <cellStyle name="20% - Akzent3" xfId="2934"/>
    <cellStyle name="20% - Akzent4" xfId="2935"/>
    <cellStyle name="20% - Akzent5" xfId="2936"/>
    <cellStyle name="20% - Akzent6" xfId="2937"/>
    <cellStyle name="20% - Énfasis1" xfId="28" builtinId="30" customBuiltin="1"/>
    <cellStyle name="20% - Énfasis1 10" xfId="2938"/>
    <cellStyle name="20% - Énfasis1 10 2" xfId="2939"/>
    <cellStyle name="20% - Énfasis1 11" xfId="2940"/>
    <cellStyle name="20% - Énfasis1 12" xfId="2941"/>
    <cellStyle name="20% - Énfasis1 12 2" xfId="2942"/>
    <cellStyle name="20% - Énfasis1 13" xfId="2943"/>
    <cellStyle name="20% - Énfasis1 14" xfId="2944"/>
    <cellStyle name="20% - Énfasis1 15" xfId="2945"/>
    <cellStyle name="20% - Énfasis1 16" xfId="2946"/>
    <cellStyle name="20% - Énfasis1 17" xfId="2947"/>
    <cellStyle name="20% - Énfasis1 2" xfId="144"/>
    <cellStyle name="20% - Énfasis1 2 10" xfId="2948"/>
    <cellStyle name="20% - Énfasis1 2 10 5" xfId="2949"/>
    <cellStyle name="20% - Énfasis1 2 10 6" xfId="2950"/>
    <cellStyle name="20% - Énfasis1 2 11" xfId="2951"/>
    <cellStyle name="20% - Énfasis1 2 11 2" xfId="2952"/>
    <cellStyle name="20% - Énfasis1 2 12" xfId="2953"/>
    <cellStyle name="20% - Énfasis1 2 13" xfId="2954"/>
    <cellStyle name="20% - Énfasis1 2 14" xfId="2955"/>
    <cellStyle name="20% - Énfasis1 2 15" xfId="2956"/>
    <cellStyle name="20% - Énfasis1 2 2" xfId="143"/>
    <cellStyle name="20% - Énfasis1 2 2 2" xfId="2958"/>
    <cellStyle name="20% - Énfasis1 2 2 2 2" xfId="2959"/>
    <cellStyle name="20% - Énfasis1 2 2 2 2 2" xfId="2960"/>
    <cellStyle name="20% - Énfasis1 2 2 2 3" xfId="2961"/>
    <cellStyle name="20% - Énfasis1 2 2 2 4" xfId="2962"/>
    <cellStyle name="20% - Énfasis1 2 2 2 5" xfId="2963"/>
    <cellStyle name="20% - Énfasis1 2 2 2 6" xfId="2964"/>
    <cellStyle name="20% - Énfasis1 2 2 3" xfId="2965"/>
    <cellStyle name="20% - Énfasis1 2 2 4" xfId="2966"/>
    <cellStyle name="20% - Énfasis1 2 2 4 2" xfId="2967"/>
    <cellStyle name="20% - Énfasis1 2 2 4 4" xfId="2968"/>
    <cellStyle name="20% - Énfasis1 2 2 4 5" xfId="2969"/>
    <cellStyle name="20% - Énfasis1 2 2 5" xfId="2970"/>
    <cellStyle name="20% - Énfasis1 2 2 5 3" xfId="2971"/>
    <cellStyle name="20% - Énfasis1 2 2 5 4" xfId="2972"/>
    <cellStyle name="20% - Énfasis1 2 2 6" xfId="2973"/>
    <cellStyle name="20% - Énfasis1 2 2 7" xfId="2974"/>
    <cellStyle name="20% - Énfasis1 2 2 8" xfId="2957"/>
    <cellStyle name="20% - Énfasis1 2 3" xfId="2975"/>
    <cellStyle name="20% - Énfasis1 2 4" xfId="2976"/>
    <cellStyle name="20% - Énfasis1 2 5" xfId="2977"/>
    <cellStyle name="20% - Énfasis1 2 6" xfId="2978"/>
    <cellStyle name="20% - Énfasis1 2 7" xfId="2979"/>
    <cellStyle name="20% - Énfasis1 2 8" xfId="2980"/>
    <cellStyle name="20% - Énfasis1 2 9" xfId="2981"/>
    <cellStyle name="20% - Énfasis1 2 9 3" xfId="2982"/>
    <cellStyle name="20% - Énfasis1 2 9 5" xfId="2983"/>
    <cellStyle name="20% - Énfasis1 2_TUP" xfId="2984"/>
    <cellStyle name="20% - Énfasis1 3" xfId="2985"/>
    <cellStyle name="20% - Énfasis1 3 2" xfId="2986"/>
    <cellStyle name="20% - Énfasis1 3 2 2" xfId="2987"/>
    <cellStyle name="20% - Énfasis1 3 2 2 2" xfId="2988"/>
    <cellStyle name="20% - Énfasis1 3 2 2 2 2" xfId="2989"/>
    <cellStyle name="20% - Énfasis1 3 2 2 2 2 2" xfId="2990"/>
    <cellStyle name="20% - Énfasis1 3 2 2 2 2 2 2" xfId="2991"/>
    <cellStyle name="20% - Énfasis1 3 2 2 2 2 3" xfId="2992"/>
    <cellStyle name="20% - Énfasis1 3 2 2 2 3" xfId="2993"/>
    <cellStyle name="20% - Énfasis1 3 2 2 2 3 2" xfId="2994"/>
    <cellStyle name="20% - Énfasis1 3 2 2 2 4" xfId="2995"/>
    <cellStyle name="20% - Énfasis1 3 2 2 3" xfId="2996"/>
    <cellStyle name="20% - Énfasis1 3 2 2 3 2" xfId="2997"/>
    <cellStyle name="20% - Énfasis1 3 2 2 3 2 2" xfId="2998"/>
    <cellStyle name="20% - Énfasis1 3 2 2 3 3" xfId="2999"/>
    <cellStyle name="20% - Énfasis1 3 2 2 4" xfId="3000"/>
    <cellStyle name="20% - Énfasis1 3 2 2 4 2" xfId="3001"/>
    <cellStyle name="20% - Énfasis1 3 2 2 5" xfId="3002"/>
    <cellStyle name="20% - Énfasis1 3 2 3" xfId="3003"/>
    <cellStyle name="20% - Énfasis1 3 2 3 2" xfId="3004"/>
    <cellStyle name="20% - Énfasis1 3 2 3 2 2" xfId="3005"/>
    <cellStyle name="20% - Énfasis1 3 2 3 2 2 2" xfId="3006"/>
    <cellStyle name="20% - Énfasis1 3 2 3 2 2 2 2" xfId="3007"/>
    <cellStyle name="20% - Énfasis1 3 2 3 2 2 3" xfId="3008"/>
    <cellStyle name="20% - Énfasis1 3 2 3 2 3" xfId="3009"/>
    <cellStyle name="20% - Énfasis1 3 2 3 2 3 2" xfId="3010"/>
    <cellStyle name="20% - Énfasis1 3 2 3 2 4" xfId="3011"/>
    <cellStyle name="20% - Énfasis1 3 2 3 3" xfId="3012"/>
    <cellStyle name="20% - Énfasis1 3 2 3 3 2" xfId="3013"/>
    <cellStyle name="20% - Énfasis1 3 2 3 3 2 2" xfId="3014"/>
    <cellStyle name="20% - Énfasis1 3 2 3 3 3" xfId="3015"/>
    <cellStyle name="20% - Énfasis1 3 2 3 4" xfId="3016"/>
    <cellStyle name="20% - Énfasis1 3 2 3 4 2" xfId="3017"/>
    <cellStyle name="20% - Énfasis1 3 2 3 5" xfId="3018"/>
    <cellStyle name="20% - Énfasis1 3 2 4" xfId="3019"/>
    <cellStyle name="20% - Énfasis1 3 2 4 2" xfId="3020"/>
    <cellStyle name="20% - Énfasis1 3 2 4 2 2" xfId="3021"/>
    <cellStyle name="20% - Énfasis1 3 2 4 2 2 2" xfId="3022"/>
    <cellStyle name="20% - Énfasis1 3 2 4 2 3" xfId="3023"/>
    <cellStyle name="20% - Énfasis1 3 2 4 3" xfId="3024"/>
    <cellStyle name="20% - Énfasis1 3 2 4 3 2" xfId="3025"/>
    <cellStyle name="20% - Énfasis1 3 2 4 4" xfId="3026"/>
    <cellStyle name="20% - Énfasis1 3 2 5" xfId="3027"/>
    <cellStyle name="20% - Énfasis1 3 2 5 2" xfId="3028"/>
    <cellStyle name="20% - Énfasis1 3 2 5 2 2" xfId="3029"/>
    <cellStyle name="20% - Énfasis1 3 2 5 3" xfId="3030"/>
    <cellStyle name="20% - Énfasis1 3 2 6" xfId="3031"/>
    <cellStyle name="20% - Énfasis1 3 2 6 2" xfId="3032"/>
    <cellStyle name="20% - Énfasis1 3 2 7" xfId="3033"/>
    <cellStyle name="20% - Énfasis1 3 3" xfId="3034"/>
    <cellStyle name="20% - Énfasis1 3 3 2" xfId="3035"/>
    <cellStyle name="20% - Énfasis1 3 3 2 2" xfId="3036"/>
    <cellStyle name="20% - Énfasis1 3 3 2 2 2" xfId="3037"/>
    <cellStyle name="20% - Énfasis1 3 3 2 2 2 2" xfId="3038"/>
    <cellStyle name="20% - Énfasis1 3 3 2 2 3" xfId="3039"/>
    <cellStyle name="20% - Énfasis1 3 3 2 3" xfId="3040"/>
    <cellStyle name="20% - Énfasis1 3 3 2 3 2" xfId="3041"/>
    <cellStyle name="20% - Énfasis1 3 3 2 4" xfId="3042"/>
    <cellStyle name="20% - Énfasis1 3 3 3" xfId="3043"/>
    <cellStyle name="20% - Énfasis1 3 3 3 2" xfId="3044"/>
    <cellStyle name="20% - Énfasis1 3 3 3 2 2" xfId="3045"/>
    <cellStyle name="20% - Énfasis1 3 3 3 3" xfId="3046"/>
    <cellStyle name="20% - Énfasis1 3 3 4" xfId="3047"/>
    <cellStyle name="20% - Énfasis1 3 3 4 2" xfId="3048"/>
    <cellStyle name="20% - Énfasis1 3 3 5" xfId="3049"/>
    <cellStyle name="20% - Énfasis1 3 3 6" xfId="3050"/>
    <cellStyle name="20% - Énfasis1 3 3 7" xfId="3051"/>
    <cellStyle name="20% - Énfasis1 3 4" xfId="3052"/>
    <cellStyle name="20% - Énfasis1 3 4 2" xfId="3053"/>
    <cellStyle name="20% - Énfasis1 3 4 2 2" xfId="3054"/>
    <cellStyle name="20% - Énfasis1 3 4 2 2 2" xfId="3055"/>
    <cellStyle name="20% - Énfasis1 3 4 2 2 2 2" xfId="3056"/>
    <cellStyle name="20% - Énfasis1 3 4 2 2 3" xfId="3057"/>
    <cellStyle name="20% - Énfasis1 3 4 2 3" xfId="3058"/>
    <cellStyle name="20% - Énfasis1 3 4 2 3 2" xfId="3059"/>
    <cellStyle name="20% - Énfasis1 3 4 2 4" xfId="3060"/>
    <cellStyle name="20% - Énfasis1 3 4 3" xfId="3061"/>
    <cellStyle name="20% - Énfasis1 3 4 3 2" xfId="3062"/>
    <cellStyle name="20% - Énfasis1 3 4 3 2 2" xfId="3063"/>
    <cellStyle name="20% - Énfasis1 3 4 3 3" xfId="3064"/>
    <cellStyle name="20% - Énfasis1 3 4 4" xfId="3065"/>
    <cellStyle name="20% - Énfasis1 3 4 4 2" xfId="3066"/>
    <cellStyle name="20% - Énfasis1 3 4 5" xfId="3067"/>
    <cellStyle name="20% - Énfasis1 3 5" xfId="3068"/>
    <cellStyle name="20% - Énfasis1 3 5 2" xfId="3069"/>
    <cellStyle name="20% - Énfasis1 3 5 2 2" xfId="3070"/>
    <cellStyle name="20% - Énfasis1 3 5 2 2 2" xfId="3071"/>
    <cellStyle name="20% - Énfasis1 3 5 2 3" xfId="3072"/>
    <cellStyle name="20% - Énfasis1 3 5 3" xfId="3073"/>
    <cellStyle name="20% - Énfasis1 3 5 3 2" xfId="3074"/>
    <cellStyle name="20% - Énfasis1 3 5 4" xfId="3075"/>
    <cellStyle name="20% - Énfasis1 3 6" xfId="3076"/>
    <cellStyle name="20% - Énfasis1 3 6 2" xfId="3077"/>
    <cellStyle name="20% - Énfasis1 3 6 2 2" xfId="3078"/>
    <cellStyle name="20% - Énfasis1 3 6 3" xfId="3079"/>
    <cellStyle name="20% - Énfasis1 3 7" xfId="3080"/>
    <cellStyle name="20% - Énfasis1 3 7 2" xfId="3081"/>
    <cellStyle name="20% - Énfasis1 3 7 3" xfId="3082"/>
    <cellStyle name="20% - Énfasis1 3 8" xfId="3083"/>
    <cellStyle name="20% - Énfasis1 3 9" xfId="3084"/>
    <cellStyle name="20% - Énfasis1 4" xfId="3085"/>
    <cellStyle name="20% - Énfasis1 4 11" xfId="3086"/>
    <cellStyle name="20% - Énfasis1 4 13" xfId="3087"/>
    <cellStyle name="20% - Énfasis1 4 2" xfId="3088"/>
    <cellStyle name="20% - Énfasis1 4 2 2" xfId="3089"/>
    <cellStyle name="20% - Énfasis1 4 2 2 2" xfId="3090"/>
    <cellStyle name="20% - Énfasis1 4 2 2 2 2" xfId="3091"/>
    <cellStyle name="20% - Énfasis1 4 2 2 2 2 2" xfId="3092"/>
    <cellStyle name="20% - Énfasis1 4 2 2 2 3" xfId="3093"/>
    <cellStyle name="20% - Énfasis1 4 2 2 3" xfId="3094"/>
    <cellStyle name="20% - Énfasis1 4 2 2 3 2" xfId="3095"/>
    <cellStyle name="20% - Énfasis1 4 2 2 4" xfId="3096"/>
    <cellStyle name="20% - Énfasis1 4 2 3" xfId="3097"/>
    <cellStyle name="20% - Énfasis1 4 2 3 2" xfId="3098"/>
    <cellStyle name="20% - Énfasis1 4 2 3 2 2" xfId="3099"/>
    <cellStyle name="20% - Énfasis1 4 2 3 3" xfId="3100"/>
    <cellStyle name="20% - Énfasis1 4 2 4" xfId="3101"/>
    <cellStyle name="20% - Énfasis1 4 2 4 2" xfId="3102"/>
    <cellStyle name="20% - Énfasis1 4 2 5" xfId="3103"/>
    <cellStyle name="20% - Énfasis1 4 3" xfId="3104"/>
    <cellStyle name="20% - Énfasis1 4 3 2" xfId="3105"/>
    <cellStyle name="20% - Énfasis1 4 3 2 2" xfId="3106"/>
    <cellStyle name="20% - Énfasis1 4 3 2 2 2" xfId="3107"/>
    <cellStyle name="20% - Énfasis1 4 3 2 2 2 2" xfId="3108"/>
    <cellStyle name="20% - Énfasis1 4 3 2 2 3" xfId="3109"/>
    <cellStyle name="20% - Énfasis1 4 3 2 3" xfId="3110"/>
    <cellStyle name="20% - Énfasis1 4 3 2 3 2" xfId="3111"/>
    <cellStyle name="20% - Énfasis1 4 3 2 4" xfId="3112"/>
    <cellStyle name="20% - Énfasis1 4 3 3" xfId="3113"/>
    <cellStyle name="20% - Énfasis1 4 3 3 2" xfId="3114"/>
    <cellStyle name="20% - Énfasis1 4 3 3 2 2" xfId="3115"/>
    <cellStyle name="20% - Énfasis1 4 3 3 3" xfId="3116"/>
    <cellStyle name="20% - Énfasis1 4 3 4" xfId="3117"/>
    <cellStyle name="20% - Énfasis1 4 3 4 2" xfId="3118"/>
    <cellStyle name="20% - Énfasis1 4 3 5" xfId="3119"/>
    <cellStyle name="20% - Énfasis1 4 4" xfId="3120"/>
    <cellStyle name="20% - Énfasis1 4 4 2" xfId="3121"/>
    <cellStyle name="20% - Énfasis1 4 4 2 2" xfId="3122"/>
    <cellStyle name="20% - Énfasis1 4 4 2 2 2" xfId="3123"/>
    <cellStyle name="20% - Énfasis1 4 4 2 3" xfId="3124"/>
    <cellStyle name="20% - Énfasis1 4 4 3" xfId="3125"/>
    <cellStyle name="20% - Énfasis1 4 4 3 2" xfId="3126"/>
    <cellStyle name="20% - Énfasis1 4 4 4" xfId="3127"/>
    <cellStyle name="20% - Énfasis1 4 5" xfId="3128"/>
    <cellStyle name="20% - Énfasis1 4 5 2" xfId="3129"/>
    <cellStyle name="20% - Énfasis1 4 5 2 2" xfId="3130"/>
    <cellStyle name="20% - Énfasis1 4 5 3" xfId="3131"/>
    <cellStyle name="20% - Énfasis1 4 6" xfId="3132"/>
    <cellStyle name="20% - Énfasis1 4 6 2" xfId="3133"/>
    <cellStyle name="20% - Énfasis1 4 6 3" xfId="3134"/>
    <cellStyle name="20% - Énfasis1 4 7" xfId="3135"/>
    <cellStyle name="20% - Énfasis1 4 8" xfId="3136"/>
    <cellStyle name="20% - Énfasis1 4 9" xfId="3137"/>
    <cellStyle name="20% - Énfasis1 5" xfId="3138"/>
    <cellStyle name="20% - Énfasis1 5 10" xfId="3139"/>
    <cellStyle name="20% - Énfasis1 5 11" xfId="3140"/>
    <cellStyle name="20% - Énfasis1 5 2" xfId="3141"/>
    <cellStyle name="20% - Énfasis1 5 2 2" xfId="3142"/>
    <cellStyle name="20% - Énfasis1 5 2 2 2" xfId="3143"/>
    <cellStyle name="20% - Énfasis1 5 2 2 2 2" xfId="3144"/>
    <cellStyle name="20% - Énfasis1 5 2 2 3" xfId="3145"/>
    <cellStyle name="20% - Énfasis1 5 2 3" xfId="3146"/>
    <cellStyle name="20% - Énfasis1 5 2 3 2" xfId="3147"/>
    <cellStyle name="20% - Énfasis1 5 2 4" xfId="3148"/>
    <cellStyle name="20% - Énfasis1 5 3" xfId="3149"/>
    <cellStyle name="20% - Énfasis1 5 3 2" xfId="3150"/>
    <cellStyle name="20% - Énfasis1 5 3 2 2" xfId="3151"/>
    <cellStyle name="20% - Énfasis1 5 3 3" xfId="3152"/>
    <cellStyle name="20% - Énfasis1 5 4" xfId="3153"/>
    <cellStyle name="20% - Énfasis1 5 4 2" xfId="3154"/>
    <cellStyle name="20% - Énfasis1 5 5" xfId="3155"/>
    <cellStyle name="20% - Énfasis1 5 6" xfId="3156"/>
    <cellStyle name="20% - Énfasis1 5 7" xfId="3157"/>
    <cellStyle name="20% - Énfasis1 6" xfId="3158"/>
    <cellStyle name="20% - Énfasis1 6 11" xfId="3159"/>
    <cellStyle name="20% - Énfasis1 6 13" xfId="3160"/>
    <cellStyle name="20% - Énfasis1 6 2" xfId="3161"/>
    <cellStyle name="20% - Énfasis1 6 2 2" xfId="3162"/>
    <cellStyle name="20% - Énfasis1 6 2 2 2" xfId="3163"/>
    <cellStyle name="20% - Énfasis1 6 2 2 2 2" xfId="3164"/>
    <cellStyle name="20% - Énfasis1 6 2 2 3" xfId="3165"/>
    <cellStyle name="20% - Énfasis1 6 2 3" xfId="3166"/>
    <cellStyle name="20% - Énfasis1 6 2 3 2" xfId="3167"/>
    <cellStyle name="20% - Énfasis1 6 2 4" xfId="3168"/>
    <cellStyle name="20% - Énfasis1 6 3" xfId="3169"/>
    <cellStyle name="20% - Énfasis1 6 3 2" xfId="3170"/>
    <cellStyle name="20% - Énfasis1 6 3 2 2" xfId="3171"/>
    <cellStyle name="20% - Énfasis1 6 3 3" xfId="3172"/>
    <cellStyle name="20% - Énfasis1 6 4" xfId="3173"/>
    <cellStyle name="20% - Énfasis1 6 4 2" xfId="3174"/>
    <cellStyle name="20% - Énfasis1 6 5" xfId="3175"/>
    <cellStyle name="20% - Énfasis1 6 6" xfId="3176"/>
    <cellStyle name="20% - Énfasis1 6 7" xfId="3177"/>
    <cellStyle name="20% - Énfasis1 6 8" xfId="3178"/>
    <cellStyle name="20% - Énfasis1 7" xfId="3179"/>
    <cellStyle name="20% - Énfasis1 7 11" xfId="3180"/>
    <cellStyle name="20% - Énfasis1 7 2" xfId="3181"/>
    <cellStyle name="20% - Énfasis1 7 2 2" xfId="3182"/>
    <cellStyle name="20% - Énfasis1 7 2 2 2" xfId="3183"/>
    <cellStyle name="20% - Énfasis1 7 2 3" xfId="3184"/>
    <cellStyle name="20% - Énfasis1 7 3" xfId="3185"/>
    <cellStyle name="20% - Énfasis1 7 3 2" xfId="3186"/>
    <cellStyle name="20% - Énfasis1 7 4" xfId="3187"/>
    <cellStyle name="20% - Énfasis1 7 5" xfId="3188"/>
    <cellStyle name="20% - Énfasis1 7 6" xfId="3189"/>
    <cellStyle name="20% - Énfasis1 7 7" xfId="3190"/>
    <cellStyle name="20% - Énfasis1 8" xfId="3191"/>
    <cellStyle name="20% - Énfasis1 8 2" xfId="3192"/>
    <cellStyle name="20% - Énfasis1 8 2 2" xfId="3193"/>
    <cellStyle name="20% - Énfasis1 8 3" xfId="3194"/>
    <cellStyle name="20% - Énfasis1 9" xfId="3195"/>
    <cellStyle name="20% - Énfasis1 9 2" xfId="3196"/>
    <cellStyle name="20% - Énfasis1 9 2 2" xfId="3197"/>
    <cellStyle name="20% - Énfasis1 9 3" xfId="3198"/>
    <cellStyle name="20% - Énfasis2" xfId="32" builtinId="34" customBuiltin="1"/>
    <cellStyle name="20% - Énfasis2 10" xfId="3199"/>
    <cellStyle name="20% - Énfasis2 10 2" xfId="3200"/>
    <cellStyle name="20% - Énfasis2 11" xfId="3201"/>
    <cellStyle name="20% - Énfasis2 12" xfId="3202"/>
    <cellStyle name="20% - Énfasis2 12 2" xfId="3203"/>
    <cellStyle name="20% - Énfasis2 13" xfId="3204"/>
    <cellStyle name="20% - Énfasis2 14" xfId="3205"/>
    <cellStyle name="20% - Énfasis2 15" xfId="3206"/>
    <cellStyle name="20% - Énfasis2 16" xfId="3207"/>
    <cellStyle name="20% - Énfasis2 2" xfId="142"/>
    <cellStyle name="20% - Énfasis2 2 10" xfId="3208"/>
    <cellStyle name="20% - Énfasis2 2 10 2" xfId="3209"/>
    <cellStyle name="20% - Énfasis2 2 10 3" xfId="3210"/>
    <cellStyle name="20% - Énfasis2 2 10 5" xfId="3211"/>
    <cellStyle name="20% - Énfasis2 2 10 6" xfId="3212"/>
    <cellStyle name="20% - Énfasis2 2 11" xfId="3213"/>
    <cellStyle name="20% - Énfasis2 2 11 2" xfId="3214"/>
    <cellStyle name="20% - Énfasis2 2 12" xfId="3215"/>
    <cellStyle name="20% - Énfasis2 2 13" xfId="3216"/>
    <cellStyle name="20% - Énfasis2 2 14" xfId="3217"/>
    <cellStyle name="20% - Énfasis2 2 15" xfId="3218"/>
    <cellStyle name="20% - Énfasis2 2 2" xfId="151"/>
    <cellStyle name="20% - Énfasis2 2 2 2" xfId="3220"/>
    <cellStyle name="20% - Énfasis2 2 2 2 2" xfId="3221"/>
    <cellStyle name="20% - Énfasis2 2 2 2 2 2" xfId="3222"/>
    <cellStyle name="20% - Énfasis2 2 2 2 3" xfId="3223"/>
    <cellStyle name="20% - Énfasis2 2 2 2 4" xfId="3224"/>
    <cellStyle name="20% - Énfasis2 2 2 2 5" xfId="3225"/>
    <cellStyle name="20% - Énfasis2 2 2 2 6" xfId="3226"/>
    <cellStyle name="20% - Énfasis2 2 2 3" xfId="3227"/>
    <cellStyle name="20% - Énfasis2 2 2 4" xfId="3228"/>
    <cellStyle name="20% - Énfasis2 2 2 4 2" xfId="3229"/>
    <cellStyle name="20% - Énfasis2 2 2 4 3" xfId="3230"/>
    <cellStyle name="20% - Énfasis2 2 2 4 4" xfId="3231"/>
    <cellStyle name="20% - Énfasis2 2 2 4 5" xfId="3232"/>
    <cellStyle name="20% - Énfasis2 2 2 5" xfId="3233"/>
    <cellStyle name="20% - Énfasis2 2 2 5 3" xfId="3234"/>
    <cellStyle name="20% - Énfasis2 2 2 5 4" xfId="3235"/>
    <cellStyle name="20% - Énfasis2 2 2 6" xfId="3236"/>
    <cellStyle name="20% - Énfasis2 2 2 7" xfId="3237"/>
    <cellStyle name="20% - Énfasis2 2 2 8" xfId="3219"/>
    <cellStyle name="20% - Énfasis2 2 3" xfId="3238"/>
    <cellStyle name="20% - Énfasis2 2 4" xfId="3239"/>
    <cellStyle name="20% - Énfasis2 2 5" xfId="3240"/>
    <cellStyle name="20% - Énfasis2 2 6" xfId="3241"/>
    <cellStyle name="20% - Énfasis2 2 7" xfId="3242"/>
    <cellStyle name="20% - Énfasis2 2 8" xfId="3243"/>
    <cellStyle name="20% - Énfasis2 2 9" xfId="3244"/>
    <cellStyle name="20% - Énfasis2 2 9 3" xfId="3245"/>
    <cellStyle name="20% - Énfasis2 2 9 5" xfId="3246"/>
    <cellStyle name="20% - Énfasis2 2_TUP" xfId="3247"/>
    <cellStyle name="20% - Énfasis2 3" xfId="3248"/>
    <cellStyle name="20% - Énfasis2 3 2" xfId="3249"/>
    <cellStyle name="20% - Énfasis2 3 2 2" xfId="3250"/>
    <cellStyle name="20% - Énfasis2 3 2 2 2" xfId="3251"/>
    <cellStyle name="20% - Énfasis2 3 2 2 2 2" xfId="3252"/>
    <cellStyle name="20% - Énfasis2 3 2 2 2 2 2" xfId="3253"/>
    <cellStyle name="20% - Énfasis2 3 2 2 2 2 2 2" xfId="3254"/>
    <cellStyle name="20% - Énfasis2 3 2 2 2 2 3" xfId="3255"/>
    <cellStyle name="20% - Énfasis2 3 2 2 2 3" xfId="3256"/>
    <cellStyle name="20% - Énfasis2 3 2 2 2 3 2" xfId="3257"/>
    <cellStyle name="20% - Énfasis2 3 2 2 2 4" xfId="3258"/>
    <cellStyle name="20% - Énfasis2 3 2 2 3" xfId="3259"/>
    <cellStyle name="20% - Énfasis2 3 2 2 3 2" xfId="3260"/>
    <cellStyle name="20% - Énfasis2 3 2 2 3 2 2" xfId="3261"/>
    <cellStyle name="20% - Énfasis2 3 2 2 3 3" xfId="3262"/>
    <cellStyle name="20% - Énfasis2 3 2 2 4" xfId="3263"/>
    <cellStyle name="20% - Énfasis2 3 2 2 4 2" xfId="3264"/>
    <cellStyle name="20% - Énfasis2 3 2 2 5" xfId="3265"/>
    <cellStyle name="20% - Énfasis2 3 2 3" xfId="3266"/>
    <cellStyle name="20% - Énfasis2 3 2 3 2" xfId="3267"/>
    <cellStyle name="20% - Énfasis2 3 2 3 2 2" xfId="3268"/>
    <cellStyle name="20% - Énfasis2 3 2 3 2 2 2" xfId="3269"/>
    <cellStyle name="20% - Énfasis2 3 2 3 2 2 2 2" xfId="3270"/>
    <cellStyle name="20% - Énfasis2 3 2 3 2 2 3" xfId="3271"/>
    <cellStyle name="20% - Énfasis2 3 2 3 2 3" xfId="3272"/>
    <cellStyle name="20% - Énfasis2 3 2 3 2 3 2" xfId="3273"/>
    <cellStyle name="20% - Énfasis2 3 2 3 2 4" xfId="3274"/>
    <cellStyle name="20% - Énfasis2 3 2 3 3" xfId="3275"/>
    <cellStyle name="20% - Énfasis2 3 2 3 3 2" xfId="3276"/>
    <cellStyle name="20% - Énfasis2 3 2 3 3 2 2" xfId="3277"/>
    <cellStyle name="20% - Énfasis2 3 2 3 3 3" xfId="3278"/>
    <cellStyle name="20% - Énfasis2 3 2 3 4" xfId="3279"/>
    <cellStyle name="20% - Énfasis2 3 2 3 4 2" xfId="3280"/>
    <cellStyle name="20% - Énfasis2 3 2 3 5" xfId="3281"/>
    <cellStyle name="20% - Énfasis2 3 2 4" xfId="3282"/>
    <cellStyle name="20% - Énfasis2 3 2 4 2" xfId="3283"/>
    <cellStyle name="20% - Énfasis2 3 2 4 2 2" xfId="3284"/>
    <cellStyle name="20% - Énfasis2 3 2 4 2 2 2" xfId="3285"/>
    <cellStyle name="20% - Énfasis2 3 2 4 2 3" xfId="3286"/>
    <cellStyle name="20% - Énfasis2 3 2 4 3" xfId="3287"/>
    <cellStyle name="20% - Énfasis2 3 2 4 3 2" xfId="3288"/>
    <cellStyle name="20% - Énfasis2 3 2 4 4" xfId="3289"/>
    <cellStyle name="20% - Énfasis2 3 2 5" xfId="3290"/>
    <cellStyle name="20% - Énfasis2 3 2 5 2" xfId="3291"/>
    <cellStyle name="20% - Énfasis2 3 2 5 2 2" xfId="3292"/>
    <cellStyle name="20% - Énfasis2 3 2 5 3" xfId="3293"/>
    <cellStyle name="20% - Énfasis2 3 2 6" xfId="3294"/>
    <cellStyle name="20% - Énfasis2 3 2 6 2" xfId="3295"/>
    <cellStyle name="20% - Énfasis2 3 2 7" xfId="3296"/>
    <cellStyle name="20% - Énfasis2 3 3" xfId="3297"/>
    <cellStyle name="20% - Énfasis2 3 3 2" xfId="3298"/>
    <cellStyle name="20% - Énfasis2 3 3 2 2" xfId="3299"/>
    <cellStyle name="20% - Énfasis2 3 3 2 2 2" xfId="3300"/>
    <cellStyle name="20% - Énfasis2 3 3 2 2 2 2" xfId="3301"/>
    <cellStyle name="20% - Énfasis2 3 3 2 2 3" xfId="3302"/>
    <cellStyle name="20% - Énfasis2 3 3 2 3" xfId="3303"/>
    <cellStyle name="20% - Énfasis2 3 3 2 3 2" xfId="3304"/>
    <cellStyle name="20% - Énfasis2 3 3 2 4" xfId="3305"/>
    <cellStyle name="20% - Énfasis2 3 3 3" xfId="3306"/>
    <cellStyle name="20% - Énfasis2 3 3 3 2" xfId="3307"/>
    <cellStyle name="20% - Énfasis2 3 3 3 2 2" xfId="3308"/>
    <cellStyle name="20% - Énfasis2 3 3 3 3" xfId="3309"/>
    <cellStyle name="20% - Énfasis2 3 3 4" xfId="3310"/>
    <cellStyle name="20% - Énfasis2 3 3 4 2" xfId="3311"/>
    <cellStyle name="20% - Énfasis2 3 3 5" xfId="3312"/>
    <cellStyle name="20% - Énfasis2 3 3 6" xfId="3313"/>
    <cellStyle name="20% - Énfasis2 3 3 7" xfId="3314"/>
    <cellStyle name="20% - Énfasis2 3 4" xfId="3315"/>
    <cellStyle name="20% - Énfasis2 3 4 2" xfId="3316"/>
    <cellStyle name="20% - Énfasis2 3 4 2 2" xfId="3317"/>
    <cellStyle name="20% - Énfasis2 3 4 2 2 2" xfId="3318"/>
    <cellStyle name="20% - Énfasis2 3 4 2 2 2 2" xfId="3319"/>
    <cellStyle name="20% - Énfasis2 3 4 2 2 3" xfId="3320"/>
    <cellStyle name="20% - Énfasis2 3 4 2 3" xfId="3321"/>
    <cellStyle name="20% - Énfasis2 3 4 2 3 2" xfId="3322"/>
    <cellStyle name="20% - Énfasis2 3 4 2 4" xfId="3323"/>
    <cellStyle name="20% - Énfasis2 3 4 3" xfId="3324"/>
    <cellStyle name="20% - Énfasis2 3 4 3 2" xfId="3325"/>
    <cellStyle name="20% - Énfasis2 3 4 3 2 2" xfId="3326"/>
    <cellStyle name="20% - Énfasis2 3 4 3 3" xfId="3327"/>
    <cellStyle name="20% - Énfasis2 3 4 4" xfId="3328"/>
    <cellStyle name="20% - Énfasis2 3 4 4 2" xfId="3329"/>
    <cellStyle name="20% - Énfasis2 3 4 5" xfId="3330"/>
    <cellStyle name="20% - Énfasis2 3 5" xfId="3331"/>
    <cellStyle name="20% - Énfasis2 3 5 2" xfId="3332"/>
    <cellStyle name="20% - Énfasis2 3 5 2 2" xfId="3333"/>
    <cellStyle name="20% - Énfasis2 3 5 2 2 2" xfId="3334"/>
    <cellStyle name="20% - Énfasis2 3 5 2 3" xfId="3335"/>
    <cellStyle name="20% - Énfasis2 3 5 3" xfId="3336"/>
    <cellStyle name="20% - Énfasis2 3 5 3 2" xfId="3337"/>
    <cellStyle name="20% - Énfasis2 3 5 4" xfId="3338"/>
    <cellStyle name="20% - Énfasis2 3 6" xfId="3339"/>
    <cellStyle name="20% - Énfasis2 3 6 2" xfId="3340"/>
    <cellStyle name="20% - Énfasis2 3 6 2 2" xfId="3341"/>
    <cellStyle name="20% - Énfasis2 3 6 3" xfId="3342"/>
    <cellStyle name="20% - Énfasis2 3 7" xfId="3343"/>
    <cellStyle name="20% - Énfasis2 3 7 2" xfId="3344"/>
    <cellStyle name="20% - Énfasis2 3 7 3" xfId="3345"/>
    <cellStyle name="20% - Énfasis2 3 8" xfId="3346"/>
    <cellStyle name="20% - Énfasis2 3 9" xfId="3347"/>
    <cellStyle name="20% - Énfasis2 4" xfId="3348"/>
    <cellStyle name="20% - Énfasis2 4 11" xfId="3349"/>
    <cellStyle name="20% - Énfasis2 4 13" xfId="3350"/>
    <cellStyle name="20% - Énfasis2 4 2" xfId="3351"/>
    <cellStyle name="20% - Énfasis2 4 2 2" xfId="3352"/>
    <cellStyle name="20% - Énfasis2 4 2 2 2" xfId="3353"/>
    <cellStyle name="20% - Énfasis2 4 2 2 2 2" xfId="3354"/>
    <cellStyle name="20% - Énfasis2 4 2 2 2 2 2" xfId="3355"/>
    <cellStyle name="20% - Énfasis2 4 2 2 2 3" xfId="3356"/>
    <cellStyle name="20% - Énfasis2 4 2 2 3" xfId="3357"/>
    <cellStyle name="20% - Énfasis2 4 2 2 3 2" xfId="3358"/>
    <cellStyle name="20% - Énfasis2 4 2 2 4" xfId="3359"/>
    <cellStyle name="20% - Énfasis2 4 2 3" xfId="3360"/>
    <cellStyle name="20% - Énfasis2 4 2 3 2" xfId="3361"/>
    <cellStyle name="20% - Énfasis2 4 2 3 2 2" xfId="3362"/>
    <cellStyle name="20% - Énfasis2 4 2 3 3" xfId="3363"/>
    <cellStyle name="20% - Énfasis2 4 2 4" xfId="3364"/>
    <cellStyle name="20% - Énfasis2 4 2 4 2" xfId="3365"/>
    <cellStyle name="20% - Énfasis2 4 2 5" xfId="3366"/>
    <cellStyle name="20% - Énfasis2 4 3" xfId="3367"/>
    <cellStyle name="20% - Énfasis2 4 3 2" xfId="3368"/>
    <cellStyle name="20% - Énfasis2 4 3 2 2" xfId="3369"/>
    <cellStyle name="20% - Énfasis2 4 3 2 2 2" xfId="3370"/>
    <cellStyle name="20% - Énfasis2 4 3 2 2 2 2" xfId="3371"/>
    <cellStyle name="20% - Énfasis2 4 3 2 2 3" xfId="3372"/>
    <cellStyle name="20% - Énfasis2 4 3 2 3" xfId="3373"/>
    <cellStyle name="20% - Énfasis2 4 3 2 3 2" xfId="3374"/>
    <cellStyle name="20% - Énfasis2 4 3 2 4" xfId="3375"/>
    <cellStyle name="20% - Énfasis2 4 3 3" xfId="3376"/>
    <cellStyle name="20% - Énfasis2 4 3 3 2" xfId="3377"/>
    <cellStyle name="20% - Énfasis2 4 3 3 2 2" xfId="3378"/>
    <cellStyle name="20% - Énfasis2 4 3 3 3" xfId="3379"/>
    <cellStyle name="20% - Énfasis2 4 3 4" xfId="3380"/>
    <cellStyle name="20% - Énfasis2 4 3 4 2" xfId="3381"/>
    <cellStyle name="20% - Énfasis2 4 3 5" xfId="3382"/>
    <cellStyle name="20% - Énfasis2 4 4" xfId="3383"/>
    <cellStyle name="20% - Énfasis2 4 4 2" xfId="3384"/>
    <cellStyle name="20% - Énfasis2 4 4 2 2" xfId="3385"/>
    <cellStyle name="20% - Énfasis2 4 4 2 2 2" xfId="3386"/>
    <cellStyle name="20% - Énfasis2 4 4 2 3" xfId="3387"/>
    <cellStyle name="20% - Énfasis2 4 4 3" xfId="3388"/>
    <cellStyle name="20% - Énfasis2 4 4 3 2" xfId="3389"/>
    <cellStyle name="20% - Énfasis2 4 4 4" xfId="3390"/>
    <cellStyle name="20% - Énfasis2 4 5" xfId="3391"/>
    <cellStyle name="20% - Énfasis2 4 5 2" xfId="3392"/>
    <cellStyle name="20% - Énfasis2 4 5 2 2" xfId="3393"/>
    <cellStyle name="20% - Énfasis2 4 5 3" xfId="3394"/>
    <cellStyle name="20% - Énfasis2 4 6" xfId="3395"/>
    <cellStyle name="20% - Énfasis2 4 6 2" xfId="3396"/>
    <cellStyle name="20% - Énfasis2 4 6 3" xfId="3397"/>
    <cellStyle name="20% - Énfasis2 4 7" xfId="3398"/>
    <cellStyle name="20% - Énfasis2 4 8" xfId="3399"/>
    <cellStyle name="20% - Énfasis2 4 9" xfId="3400"/>
    <cellStyle name="20% - Énfasis2 5" xfId="3401"/>
    <cellStyle name="20% - Énfasis2 5 11" xfId="3402"/>
    <cellStyle name="20% - Énfasis2 5 13" xfId="3403"/>
    <cellStyle name="20% - Énfasis2 5 2" xfId="3404"/>
    <cellStyle name="20% - Énfasis2 5 2 2" xfId="3405"/>
    <cellStyle name="20% - Énfasis2 5 2 2 2" xfId="3406"/>
    <cellStyle name="20% - Énfasis2 5 2 2 2 2" xfId="3407"/>
    <cellStyle name="20% - Énfasis2 5 2 2 3" xfId="3408"/>
    <cellStyle name="20% - Énfasis2 5 2 3" xfId="3409"/>
    <cellStyle name="20% - Énfasis2 5 2 3 2" xfId="3410"/>
    <cellStyle name="20% - Énfasis2 5 2 4" xfId="3411"/>
    <cellStyle name="20% - Énfasis2 5 3" xfId="3412"/>
    <cellStyle name="20% - Énfasis2 5 3 2" xfId="3413"/>
    <cellStyle name="20% - Énfasis2 5 3 2 2" xfId="3414"/>
    <cellStyle name="20% - Énfasis2 5 3 3" xfId="3415"/>
    <cellStyle name="20% - Énfasis2 5 4" xfId="3416"/>
    <cellStyle name="20% - Énfasis2 5 4 2" xfId="3417"/>
    <cellStyle name="20% - Énfasis2 5 5" xfId="3418"/>
    <cellStyle name="20% - Énfasis2 5 6" xfId="3419"/>
    <cellStyle name="20% - Énfasis2 5 7" xfId="3420"/>
    <cellStyle name="20% - Énfasis2 5 8" xfId="3421"/>
    <cellStyle name="20% - Énfasis2 6" xfId="3422"/>
    <cellStyle name="20% - Énfasis2 6 10" xfId="3423"/>
    <cellStyle name="20% - Énfasis2 6 13" xfId="3424"/>
    <cellStyle name="20% - Énfasis2 6 2" xfId="3425"/>
    <cellStyle name="20% - Énfasis2 6 2 2" xfId="3426"/>
    <cellStyle name="20% - Énfasis2 6 2 2 2" xfId="3427"/>
    <cellStyle name="20% - Énfasis2 6 2 2 2 2" xfId="3428"/>
    <cellStyle name="20% - Énfasis2 6 2 2 3" xfId="3429"/>
    <cellStyle name="20% - Énfasis2 6 2 3" xfId="3430"/>
    <cellStyle name="20% - Énfasis2 6 2 3 2" xfId="3431"/>
    <cellStyle name="20% - Énfasis2 6 2 4" xfId="3432"/>
    <cellStyle name="20% - Énfasis2 6 3" xfId="3433"/>
    <cellStyle name="20% - Énfasis2 6 3 2" xfId="3434"/>
    <cellStyle name="20% - Énfasis2 6 3 2 2" xfId="3435"/>
    <cellStyle name="20% - Énfasis2 6 3 3" xfId="3436"/>
    <cellStyle name="20% - Énfasis2 6 4" xfId="3437"/>
    <cellStyle name="20% - Énfasis2 6 4 2" xfId="3438"/>
    <cellStyle name="20% - Énfasis2 6 5" xfId="3439"/>
    <cellStyle name="20% - Énfasis2 6 6" xfId="3440"/>
    <cellStyle name="20% - Énfasis2 6 7" xfId="3441"/>
    <cellStyle name="20% - Énfasis2 6 8" xfId="3442"/>
    <cellStyle name="20% - Énfasis2 7" xfId="3443"/>
    <cellStyle name="20% - Énfasis2 7 13" xfId="3444"/>
    <cellStyle name="20% - Énfasis2 7 2" xfId="3445"/>
    <cellStyle name="20% - Énfasis2 7 2 2" xfId="3446"/>
    <cellStyle name="20% - Énfasis2 7 2 2 2" xfId="3447"/>
    <cellStyle name="20% - Énfasis2 7 2 3" xfId="3448"/>
    <cellStyle name="20% - Énfasis2 7 3" xfId="3449"/>
    <cellStyle name="20% - Énfasis2 7 3 2" xfId="3450"/>
    <cellStyle name="20% - Énfasis2 7 4" xfId="3451"/>
    <cellStyle name="20% - Énfasis2 7 5" xfId="3452"/>
    <cellStyle name="20% - Énfasis2 7 6" xfId="3453"/>
    <cellStyle name="20% - Énfasis2 7 7" xfId="3454"/>
    <cellStyle name="20% - Énfasis2 7 8" xfId="3455"/>
    <cellStyle name="20% - Énfasis2 7 9" xfId="3456"/>
    <cellStyle name="20% - Énfasis2 8" xfId="3457"/>
    <cellStyle name="20% - Énfasis2 8 2" xfId="3458"/>
    <cellStyle name="20% - Énfasis2 8 2 2" xfId="3459"/>
    <cellStyle name="20% - Énfasis2 8 3" xfId="3460"/>
    <cellStyle name="20% - Énfasis2 9" xfId="3461"/>
    <cellStyle name="20% - Énfasis2 9 2" xfId="3462"/>
    <cellStyle name="20% - Énfasis2 9 2 2" xfId="3463"/>
    <cellStyle name="20% - Énfasis2 9 3" xfId="3464"/>
    <cellStyle name="20% - Énfasis3" xfId="36" builtinId="38" customBuiltin="1"/>
    <cellStyle name="20% - Énfasis3 10" xfId="3465"/>
    <cellStyle name="20% - Énfasis3 10 2" xfId="3466"/>
    <cellStyle name="20% - Énfasis3 11" xfId="3467"/>
    <cellStyle name="20% - Énfasis3 12" xfId="3468"/>
    <cellStyle name="20% - Énfasis3 12 2" xfId="3469"/>
    <cellStyle name="20% - Énfasis3 13" xfId="3470"/>
    <cellStyle name="20% - Énfasis3 14" xfId="3471"/>
    <cellStyle name="20% - Énfasis3 15" xfId="3472"/>
    <cellStyle name="20% - Énfasis3 16" xfId="3473"/>
    <cellStyle name="20% - Énfasis3 2" xfId="145"/>
    <cellStyle name="20% - Énfasis3 2 10" xfId="3474"/>
    <cellStyle name="20% - Énfasis3 2 10 4" xfId="3475"/>
    <cellStyle name="20% - Énfasis3 2 10 5" xfId="3476"/>
    <cellStyle name="20% - Énfasis3 2 10 6" xfId="3477"/>
    <cellStyle name="20% - Énfasis3 2 11" xfId="3478"/>
    <cellStyle name="20% - Énfasis3 2 11 2" xfId="3479"/>
    <cellStyle name="20% - Énfasis3 2 12" xfId="3480"/>
    <cellStyle name="20% - Énfasis3 2 13" xfId="3481"/>
    <cellStyle name="20% - Énfasis3 2 14" xfId="3482"/>
    <cellStyle name="20% - Énfasis3 2 2" xfId="141"/>
    <cellStyle name="20% - Énfasis3 2 2 2" xfId="3484"/>
    <cellStyle name="20% - Énfasis3 2 2 2 2" xfId="3485"/>
    <cellStyle name="20% - Énfasis3 2 2 2 2 2" xfId="3486"/>
    <cellStyle name="20% - Énfasis3 2 2 2 3" xfId="3487"/>
    <cellStyle name="20% - Énfasis3 2 2 2 4" xfId="3488"/>
    <cellStyle name="20% - Énfasis3 2 2 2 5" xfId="3489"/>
    <cellStyle name="20% - Énfasis3 2 2 2 6" xfId="3490"/>
    <cellStyle name="20% - Énfasis3 2 2 3" xfId="3491"/>
    <cellStyle name="20% - Énfasis3 2 2 4" xfId="3492"/>
    <cellStyle name="20% - Énfasis3 2 2 4 2" xfId="3493"/>
    <cellStyle name="20% - Énfasis3 2 2 4 4" xfId="3494"/>
    <cellStyle name="20% - Énfasis3 2 2 4 5" xfId="3495"/>
    <cellStyle name="20% - Énfasis3 2 2 5" xfId="3496"/>
    <cellStyle name="20% - Énfasis3 2 2 5 3" xfId="3497"/>
    <cellStyle name="20% - Énfasis3 2 2 5 4" xfId="3498"/>
    <cellStyle name="20% - Énfasis3 2 2 6" xfId="3499"/>
    <cellStyle name="20% - Énfasis3 2 2 7" xfId="3500"/>
    <cellStyle name="20% - Énfasis3 2 2 8" xfId="3483"/>
    <cellStyle name="20% - Énfasis3 2 3" xfId="3501"/>
    <cellStyle name="20% - Énfasis3 2 4" xfId="3502"/>
    <cellStyle name="20% - Énfasis3 2 5" xfId="3503"/>
    <cellStyle name="20% - Énfasis3 2 6" xfId="3504"/>
    <cellStyle name="20% - Énfasis3 2 7" xfId="3505"/>
    <cellStyle name="20% - Énfasis3 2 8" xfId="3506"/>
    <cellStyle name="20% - Énfasis3 2 9" xfId="3507"/>
    <cellStyle name="20% - Énfasis3 2 9 4" xfId="3508"/>
    <cellStyle name="20% - Énfasis3 2 9 5" xfId="3509"/>
    <cellStyle name="20% - Énfasis3 2_TUP" xfId="3510"/>
    <cellStyle name="20% - Énfasis3 3" xfId="3511"/>
    <cellStyle name="20% - Énfasis3 3 2" xfId="3512"/>
    <cellStyle name="20% - Énfasis3 3 2 2" xfId="3513"/>
    <cellStyle name="20% - Énfasis3 3 2 2 2" xfId="3514"/>
    <cellStyle name="20% - Énfasis3 3 2 2 2 2" xfId="3515"/>
    <cellStyle name="20% - Énfasis3 3 2 2 2 2 2" xfId="3516"/>
    <cellStyle name="20% - Énfasis3 3 2 2 2 2 2 2" xfId="3517"/>
    <cellStyle name="20% - Énfasis3 3 2 2 2 2 3" xfId="3518"/>
    <cellStyle name="20% - Énfasis3 3 2 2 2 3" xfId="3519"/>
    <cellStyle name="20% - Énfasis3 3 2 2 2 3 2" xfId="3520"/>
    <cellStyle name="20% - Énfasis3 3 2 2 2 4" xfId="3521"/>
    <cellStyle name="20% - Énfasis3 3 2 2 3" xfId="3522"/>
    <cellStyle name="20% - Énfasis3 3 2 2 3 2" xfId="3523"/>
    <cellStyle name="20% - Énfasis3 3 2 2 3 2 2" xfId="3524"/>
    <cellStyle name="20% - Énfasis3 3 2 2 3 3" xfId="3525"/>
    <cellStyle name="20% - Énfasis3 3 2 2 4" xfId="3526"/>
    <cellStyle name="20% - Énfasis3 3 2 2 4 2" xfId="3527"/>
    <cellStyle name="20% - Énfasis3 3 2 2 5" xfId="3528"/>
    <cellStyle name="20% - Énfasis3 3 2 3" xfId="3529"/>
    <cellStyle name="20% - Énfasis3 3 2 3 2" xfId="3530"/>
    <cellStyle name="20% - Énfasis3 3 2 3 2 2" xfId="3531"/>
    <cellStyle name="20% - Énfasis3 3 2 3 2 2 2" xfId="3532"/>
    <cellStyle name="20% - Énfasis3 3 2 3 2 2 2 2" xfId="3533"/>
    <cellStyle name="20% - Énfasis3 3 2 3 2 2 3" xfId="3534"/>
    <cellStyle name="20% - Énfasis3 3 2 3 2 3" xfId="3535"/>
    <cellStyle name="20% - Énfasis3 3 2 3 2 3 2" xfId="3536"/>
    <cellStyle name="20% - Énfasis3 3 2 3 2 4" xfId="3537"/>
    <cellStyle name="20% - Énfasis3 3 2 3 3" xfId="3538"/>
    <cellStyle name="20% - Énfasis3 3 2 3 3 2" xfId="3539"/>
    <cellStyle name="20% - Énfasis3 3 2 3 3 2 2" xfId="3540"/>
    <cellStyle name="20% - Énfasis3 3 2 3 3 3" xfId="3541"/>
    <cellStyle name="20% - Énfasis3 3 2 3 4" xfId="3542"/>
    <cellStyle name="20% - Énfasis3 3 2 3 4 2" xfId="3543"/>
    <cellStyle name="20% - Énfasis3 3 2 3 5" xfId="3544"/>
    <cellStyle name="20% - Énfasis3 3 2 4" xfId="3545"/>
    <cellStyle name="20% - Énfasis3 3 2 4 2" xfId="3546"/>
    <cellStyle name="20% - Énfasis3 3 2 4 2 2" xfId="3547"/>
    <cellStyle name="20% - Énfasis3 3 2 4 2 2 2" xfId="3548"/>
    <cellStyle name="20% - Énfasis3 3 2 4 2 3" xfId="3549"/>
    <cellStyle name="20% - Énfasis3 3 2 4 3" xfId="3550"/>
    <cellStyle name="20% - Énfasis3 3 2 4 3 2" xfId="3551"/>
    <cellStyle name="20% - Énfasis3 3 2 4 4" xfId="3552"/>
    <cellStyle name="20% - Énfasis3 3 2 5" xfId="3553"/>
    <cellStyle name="20% - Énfasis3 3 2 5 2" xfId="3554"/>
    <cellStyle name="20% - Énfasis3 3 2 5 2 2" xfId="3555"/>
    <cellStyle name="20% - Énfasis3 3 2 5 3" xfId="3556"/>
    <cellStyle name="20% - Énfasis3 3 2 6" xfId="3557"/>
    <cellStyle name="20% - Énfasis3 3 2 6 2" xfId="3558"/>
    <cellStyle name="20% - Énfasis3 3 2 7" xfId="3559"/>
    <cellStyle name="20% - Énfasis3 3 3" xfId="3560"/>
    <cellStyle name="20% - Énfasis3 3 3 2" xfId="3561"/>
    <cellStyle name="20% - Énfasis3 3 3 2 2" xfId="3562"/>
    <cellStyle name="20% - Énfasis3 3 3 2 2 2" xfId="3563"/>
    <cellStyle name="20% - Énfasis3 3 3 2 2 2 2" xfId="3564"/>
    <cellStyle name="20% - Énfasis3 3 3 2 2 3" xfId="3565"/>
    <cellStyle name="20% - Énfasis3 3 3 2 3" xfId="3566"/>
    <cellStyle name="20% - Énfasis3 3 3 2 3 2" xfId="3567"/>
    <cellStyle name="20% - Énfasis3 3 3 2 4" xfId="3568"/>
    <cellStyle name="20% - Énfasis3 3 3 3" xfId="3569"/>
    <cellStyle name="20% - Énfasis3 3 3 3 2" xfId="3570"/>
    <cellStyle name="20% - Énfasis3 3 3 3 2 2" xfId="3571"/>
    <cellStyle name="20% - Énfasis3 3 3 3 3" xfId="3572"/>
    <cellStyle name="20% - Énfasis3 3 3 4" xfId="3573"/>
    <cellStyle name="20% - Énfasis3 3 3 4 2" xfId="3574"/>
    <cellStyle name="20% - Énfasis3 3 3 5" xfId="3575"/>
    <cellStyle name="20% - Énfasis3 3 3 6" xfId="3576"/>
    <cellStyle name="20% - Énfasis3 3 3 7" xfId="3577"/>
    <cellStyle name="20% - Énfasis3 3 4" xfId="3578"/>
    <cellStyle name="20% - Énfasis3 3 4 2" xfId="3579"/>
    <cellStyle name="20% - Énfasis3 3 4 2 2" xfId="3580"/>
    <cellStyle name="20% - Énfasis3 3 4 2 2 2" xfId="3581"/>
    <cellStyle name="20% - Énfasis3 3 4 2 2 2 2" xfId="3582"/>
    <cellStyle name="20% - Énfasis3 3 4 2 2 3" xfId="3583"/>
    <cellStyle name="20% - Énfasis3 3 4 2 3" xfId="3584"/>
    <cellStyle name="20% - Énfasis3 3 4 2 3 2" xfId="3585"/>
    <cellStyle name="20% - Énfasis3 3 4 2 4" xfId="3586"/>
    <cellStyle name="20% - Énfasis3 3 4 3" xfId="3587"/>
    <cellStyle name="20% - Énfasis3 3 4 3 2" xfId="3588"/>
    <cellStyle name="20% - Énfasis3 3 4 3 2 2" xfId="3589"/>
    <cellStyle name="20% - Énfasis3 3 4 3 3" xfId="3590"/>
    <cellStyle name="20% - Énfasis3 3 4 4" xfId="3591"/>
    <cellStyle name="20% - Énfasis3 3 4 4 2" xfId="3592"/>
    <cellStyle name="20% - Énfasis3 3 4 5" xfId="3593"/>
    <cellStyle name="20% - Énfasis3 3 5" xfId="3594"/>
    <cellStyle name="20% - Énfasis3 3 5 2" xfId="3595"/>
    <cellStyle name="20% - Énfasis3 3 5 2 2" xfId="3596"/>
    <cellStyle name="20% - Énfasis3 3 5 2 2 2" xfId="3597"/>
    <cellStyle name="20% - Énfasis3 3 5 2 3" xfId="3598"/>
    <cellStyle name="20% - Énfasis3 3 5 3" xfId="3599"/>
    <cellStyle name="20% - Énfasis3 3 5 3 2" xfId="3600"/>
    <cellStyle name="20% - Énfasis3 3 5 4" xfId="3601"/>
    <cellStyle name="20% - Énfasis3 3 6" xfId="3602"/>
    <cellStyle name="20% - Énfasis3 3 6 2" xfId="3603"/>
    <cellStyle name="20% - Énfasis3 3 6 2 2" xfId="3604"/>
    <cellStyle name="20% - Énfasis3 3 6 3" xfId="3605"/>
    <cellStyle name="20% - Énfasis3 3 7" xfId="3606"/>
    <cellStyle name="20% - Énfasis3 3 7 2" xfId="3607"/>
    <cellStyle name="20% - Énfasis3 3 7 3" xfId="3608"/>
    <cellStyle name="20% - Énfasis3 3 8" xfId="3609"/>
    <cellStyle name="20% - Énfasis3 3 9" xfId="3610"/>
    <cellStyle name="20% - Énfasis3 4" xfId="3611"/>
    <cellStyle name="20% - Énfasis3 4 13" xfId="3612"/>
    <cellStyle name="20% - Énfasis3 4 2" xfId="3613"/>
    <cellStyle name="20% - Énfasis3 4 2 2" xfId="3614"/>
    <cellStyle name="20% - Énfasis3 4 2 2 2" xfId="3615"/>
    <cellStyle name="20% - Énfasis3 4 2 2 2 2" xfId="3616"/>
    <cellStyle name="20% - Énfasis3 4 2 2 2 2 2" xfId="3617"/>
    <cellStyle name="20% - Énfasis3 4 2 2 2 3" xfId="3618"/>
    <cellStyle name="20% - Énfasis3 4 2 2 3" xfId="3619"/>
    <cellStyle name="20% - Énfasis3 4 2 2 3 2" xfId="3620"/>
    <cellStyle name="20% - Énfasis3 4 2 2 4" xfId="3621"/>
    <cellStyle name="20% - Énfasis3 4 2 3" xfId="3622"/>
    <cellStyle name="20% - Énfasis3 4 2 3 2" xfId="3623"/>
    <cellStyle name="20% - Énfasis3 4 2 3 2 2" xfId="3624"/>
    <cellStyle name="20% - Énfasis3 4 2 3 3" xfId="3625"/>
    <cellStyle name="20% - Énfasis3 4 2 4" xfId="3626"/>
    <cellStyle name="20% - Énfasis3 4 2 4 2" xfId="3627"/>
    <cellStyle name="20% - Énfasis3 4 2 5" xfId="3628"/>
    <cellStyle name="20% - Énfasis3 4 3" xfId="3629"/>
    <cellStyle name="20% - Énfasis3 4 3 2" xfId="3630"/>
    <cellStyle name="20% - Énfasis3 4 3 2 2" xfId="3631"/>
    <cellStyle name="20% - Énfasis3 4 3 2 2 2" xfId="3632"/>
    <cellStyle name="20% - Énfasis3 4 3 2 2 2 2" xfId="3633"/>
    <cellStyle name="20% - Énfasis3 4 3 2 2 3" xfId="3634"/>
    <cellStyle name="20% - Énfasis3 4 3 2 3" xfId="3635"/>
    <cellStyle name="20% - Énfasis3 4 3 2 3 2" xfId="3636"/>
    <cellStyle name="20% - Énfasis3 4 3 2 4" xfId="3637"/>
    <cellStyle name="20% - Énfasis3 4 3 3" xfId="3638"/>
    <cellStyle name="20% - Énfasis3 4 3 3 2" xfId="3639"/>
    <cellStyle name="20% - Énfasis3 4 3 3 2 2" xfId="3640"/>
    <cellStyle name="20% - Énfasis3 4 3 3 3" xfId="3641"/>
    <cellStyle name="20% - Énfasis3 4 3 4" xfId="3642"/>
    <cellStyle name="20% - Énfasis3 4 3 4 2" xfId="3643"/>
    <cellStyle name="20% - Énfasis3 4 3 5" xfId="3644"/>
    <cellStyle name="20% - Énfasis3 4 4" xfId="3645"/>
    <cellStyle name="20% - Énfasis3 4 4 2" xfId="3646"/>
    <cellStyle name="20% - Énfasis3 4 4 2 2" xfId="3647"/>
    <cellStyle name="20% - Énfasis3 4 4 2 2 2" xfId="3648"/>
    <cellStyle name="20% - Énfasis3 4 4 2 3" xfId="3649"/>
    <cellStyle name="20% - Énfasis3 4 4 3" xfId="3650"/>
    <cellStyle name="20% - Énfasis3 4 4 3 2" xfId="3651"/>
    <cellStyle name="20% - Énfasis3 4 4 4" xfId="3652"/>
    <cellStyle name="20% - Énfasis3 4 5" xfId="3653"/>
    <cellStyle name="20% - Énfasis3 4 5 2" xfId="3654"/>
    <cellStyle name="20% - Énfasis3 4 5 2 2" xfId="3655"/>
    <cellStyle name="20% - Énfasis3 4 5 3" xfId="3656"/>
    <cellStyle name="20% - Énfasis3 4 6" xfId="3657"/>
    <cellStyle name="20% - Énfasis3 4 6 2" xfId="3658"/>
    <cellStyle name="20% - Énfasis3 4 6 3" xfId="3659"/>
    <cellStyle name="20% - Énfasis3 4 7" xfId="3660"/>
    <cellStyle name="20% - Énfasis3 4 8" xfId="3661"/>
    <cellStyle name="20% - Énfasis3 5" xfId="3662"/>
    <cellStyle name="20% - Énfasis3 5 13" xfId="3663"/>
    <cellStyle name="20% - Énfasis3 5 2" xfId="3664"/>
    <cellStyle name="20% - Énfasis3 5 2 2" xfId="3665"/>
    <cellStyle name="20% - Énfasis3 5 2 2 2" xfId="3666"/>
    <cellStyle name="20% - Énfasis3 5 2 2 2 2" xfId="3667"/>
    <cellStyle name="20% - Énfasis3 5 2 2 3" xfId="3668"/>
    <cellStyle name="20% - Énfasis3 5 2 3" xfId="3669"/>
    <cellStyle name="20% - Énfasis3 5 2 3 2" xfId="3670"/>
    <cellStyle name="20% - Énfasis3 5 2 4" xfId="3671"/>
    <cellStyle name="20% - Énfasis3 5 3" xfId="3672"/>
    <cellStyle name="20% - Énfasis3 5 3 2" xfId="3673"/>
    <cellStyle name="20% - Énfasis3 5 3 2 2" xfId="3674"/>
    <cellStyle name="20% - Énfasis3 5 3 3" xfId="3675"/>
    <cellStyle name="20% - Énfasis3 5 4" xfId="3676"/>
    <cellStyle name="20% - Énfasis3 5 4 2" xfId="3677"/>
    <cellStyle name="20% - Énfasis3 5 5" xfId="3678"/>
    <cellStyle name="20% - Énfasis3 5 6" xfId="3679"/>
    <cellStyle name="20% - Énfasis3 5 7" xfId="3680"/>
    <cellStyle name="20% - Énfasis3 5 8" xfId="3681"/>
    <cellStyle name="20% - Énfasis3 5 9" xfId="3682"/>
    <cellStyle name="20% - Énfasis3 6" xfId="3683"/>
    <cellStyle name="20% - Énfasis3 6 11" xfId="3684"/>
    <cellStyle name="20% - Énfasis3 6 13" xfId="3685"/>
    <cellStyle name="20% - Énfasis3 6 2" xfId="3686"/>
    <cellStyle name="20% - Énfasis3 6 2 2" xfId="3687"/>
    <cellStyle name="20% - Énfasis3 6 2 2 2" xfId="3688"/>
    <cellStyle name="20% - Énfasis3 6 2 2 2 2" xfId="3689"/>
    <cellStyle name="20% - Énfasis3 6 2 2 3" xfId="3690"/>
    <cellStyle name="20% - Énfasis3 6 2 3" xfId="3691"/>
    <cellStyle name="20% - Énfasis3 6 2 3 2" xfId="3692"/>
    <cellStyle name="20% - Énfasis3 6 2 4" xfId="3693"/>
    <cellStyle name="20% - Énfasis3 6 3" xfId="3694"/>
    <cellStyle name="20% - Énfasis3 6 3 2" xfId="3695"/>
    <cellStyle name="20% - Énfasis3 6 3 2 2" xfId="3696"/>
    <cellStyle name="20% - Énfasis3 6 3 3" xfId="3697"/>
    <cellStyle name="20% - Énfasis3 6 4" xfId="3698"/>
    <cellStyle name="20% - Énfasis3 6 4 2" xfId="3699"/>
    <cellStyle name="20% - Énfasis3 6 5" xfId="3700"/>
    <cellStyle name="20% - Énfasis3 6 6" xfId="3701"/>
    <cellStyle name="20% - Énfasis3 6 7" xfId="3702"/>
    <cellStyle name="20% - Énfasis3 6 8" xfId="3703"/>
    <cellStyle name="20% - Énfasis3 7" xfId="3704"/>
    <cellStyle name="20% - Énfasis3 7 10" xfId="3705"/>
    <cellStyle name="20% - Énfasis3 7 13" xfId="3706"/>
    <cellStyle name="20% - Énfasis3 7 2" xfId="3707"/>
    <cellStyle name="20% - Énfasis3 7 2 2" xfId="3708"/>
    <cellStyle name="20% - Énfasis3 7 2 2 2" xfId="3709"/>
    <cellStyle name="20% - Énfasis3 7 2 3" xfId="3710"/>
    <cellStyle name="20% - Énfasis3 7 3" xfId="3711"/>
    <cellStyle name="20% - Énfasis3 7 3 2" xfId="3712"/>
    <cellStyle name="20% - Énfasis3 7 4" xfId="3713"/>
    <cellStyle name="20% - Énfasis3 7 5" xfId="3714"/>
    <cellStyle name="20% - Énfasis3 7 6" xfId="3715"/>
    <cellStyle name="20% - Énfasis3 7 7" xfId="3716"/>
    <cellStyle name="20% - Énfasis3 7 8" xfId="3717"/>
    <cellStyle name="20% - Énfasis3 7 9" xfId="3718"/>
    <cellStyle name="20% - Énfasis3 8" xfId="3719"/>
    <cellStyle name="20% - Énfasis3 8 2" xfId="3720"/>
    <cellStyle name="20% - Énfasis3 8 2 2" xfId="3721"/>
    <cellStyle name="20% - Énfasis3 8 3" xfId="3722"/>
    <cellStyle name="20% - Énfasis3 9" xfId="3723"/>
    <cellStyle name="20% - Énfasis3 9 2" xfId="3724"/>
    <cellStyle name="20% - Énfasis3 9 2 2" xfId="3725"/>
    <cellStyle name="20% - Énfasis3 9 3" xfId="3726"/>
    <cellStyle name="20% - Énfasis4" xfId="40" builtinId="42" customBuiltin="1"/>
    <cellStyle name="20% - Énfasis4 10" xfId="3727"/>
    <cellStyle name="20% - Énfasis4 10 2" xfId="3728"/>
    <cellStyle name="20% - Énfasis4 11" xfId="3729"/>
    <cellStyle name="20% - Énfasis4 12" xfId="3730"/>
    <cellStyle name="20% - Énfasis4 12 2" xfId="3731"/>
    <cellStyle name="20% - Énfasis4 13" xfId="3732"/>
    <cellStyle name="20% - Énfasis4 14" xfId="3733"/>
    <cellStyle name="20% - Énfasis4 15" xfId="3734"/>
    <cellStyle name="20% - Énfasis4 16" xfId="3735"/>
    <cellStyle name="20% - Énfasis4 2" xfId="140"/>
    <cellStyle name="20% - Énfasis4 2 10" xfId="3736"/>
    <cellStyle name="20% - Énfasis4 2 10 2" xfId="3737"/>
    <cellStyle name="20% - Énfasis4 2 10 3" xfId="3738"/>
    <cellStyle name="20% - Énfasis4 2 10 5" xfId="3739"/>
    <cellStyle name="20% - Énfasis4 2 10 6" xfId="3740"/>
    <cellStyle name="20% - Énfasis4 2 11" xfId="3741"/>
    <cellStyle name="20% - Énfasis4 2 11 2" xfId="3742"/>
    <cellStyle name="20% - Énfasis4 2 12" xfId="3743"/>
    <cellStyle name="20% - Énfasis4 2 13" xfId="3744"/>
    <cellStyle name="20% - Énfasis4 2 14" xfId="3745"/>
    <cellStyle name="20% - Énfasis4 2 2" xfId="148"/>
    <cellStyle name="20% - Énfasis4 2 2 2" xfId="3747"/>
    <cellStyle name="20% - Énfasis4 2 2 2 2" xfId="3748"/>
    <cellStyle name="20% - Énfasis4 2 2 2 2 2" xfId="3749"/>
    <cellStyle name="20% - Énfasis4 2 2 2 3" xfId="3750"/>
    <cellStyle name="20% - Énfasis4 2 2 2 4" xfId="3751"/>
    <cellStyle name="20% - Énfasis4 2 2 2 5" xfId="3752"/>
    <cellStyle name="20% - Énfasis4 2 2 2 6" xfId="3753"/>
    <cellStyle name="20% - Énfasis4 2 2 3" xfId="3754"/>
    <cellStyle name="20% - Énfasis4 2 2 4" xfId="3755"/>
    <cellStyle name="20% - Énfasis4 2 2 4 2" xfId="3756"/>
    <cellStyle name="20% - Énfasis4 2 2 4 4" xfId="3757"/>
    <cellStyle name="20% - Énfasis4 2 2 4 5" xfId="3758"/>
    <cellStyle name="20% - Énfasis4 2 2 5" xfId="3759"/>
    <cellStyle name="20% - Énfasis4 2 2 5 2" xfId="3760"/>
    <cellStyle name="20% - Énfasis4 2 2 5 3" xfId="3761"/>
    <cellStyle name="20% - Énfasis4 2 2 5 4" xfId="3762"/>
    <cellStyle name="20% - Énfasis4 2 2 6" xfId="3763"/>
    <cellStyle name="20% - Énfasis4 2 2 7" xfId="3764"/>
    <cellStyle name="20% - Énfasis4 2 2 8" xfId="3746"/>
    <cellStyle name="20% - Énfasis4 2 3" xfId="3765"/>
    <cellStyle name="20% - Énfasis4 2 4" xfId="3766"/>
    <cellStyle name="20% - Énfasis4 2 5" xfId="3767"/>
    <cellStyle name="20% - Énfasis4 2 6" xfId="3768"/>
    <cellStyle name="20% - Énfasis4 2 7" xfId="3769"/>
    <cellStyle name="20% - Énfasis4 2 8" xfId="3770"/>
    <cellStyle name="20% - Énfasis4 2 9" xfId="3771"/>
    <cellStyle name="20% - Énfasis4 2 9 3" xfId="3772"/>
    <cellStyle name="20% - Énfasis4 2 9 4" xfId="3773"/>
    <cellStyle name="20% - Énfasis4 2_TUP" xfId="3774"/>
    <cellStyle name="20% - Énfasis4 3" xfId="3775"/>
    <cellStyle name="20% - Énfasis4 3 2" xfId="3776"/>
    <cellStyle name="20% - Énfasis4 3 2 2" xfId="3777"/>
    <cellStyle name="20% - Énfasis4 3 2 2 2" xfId="3778"/>
    <cellStyle name="20% - Énfasis4 3 2 2 2 2" xfId="3779"/>
    <cellStyle name="20% - Énfasis4 3 2 2 2 2 2" xfId="3780"/>
    <cellStyle name="20% - Énfasis4 3 2 2 2 2 2 2" xfId="3781"/>
    <cellStyle name="20% - Énfasis4 3 2 2 2 2 3" xfId="3782"/>
    <cellStyle name="20% - Énfasis4 3 2 2 2 3" xfId="3783"/>
    <cellStyle name="20% - Énfasis4 3 2 2 2 3 2" xfId="3784"/>
    <cellStyle name="20% - Énfasis4 3 2 2 2 4" xfId="3785"/>
    <cellStyle name="20% - Énfasis4 3 2 2 3" xfId="3786"/>
    <cellStyle name="20% - Énfasis4 3 2 2 3 2" xfId="3787"/>
    <cellStyle name="20% - Énfasis4 3 2 2 3 2 2" xfId="3788"/>
    <cellStyle name="20% - Énfasis4 3 2 2 3 3" xfId="3789"/>
    <cellStyle name="20% - Énfasis4 3 2 2 4" xfId="3790"/>
    <cellStyle name="20% - Énfasis4 3 2 2 4 2" xfId="3791"/>
    <cellStyle name="20% - Énfasis4 3 2 2 5" xfId="3792"/>
    <cellStyle name="20% - Énfasis4 3 2 3" xfId="3793"/>
    <cellStyle name="20% - Énfasis4 3 2 3 2" xfId="3794"/>
    <cellStyle name="20% - Énfasis4 3 2 3 2 2" xfId="3795"/>
    <cellStyle name="20% - Énfasis4 3 2 3 2 2 2" xfId="3796"/>
    <cellStyle name="20% - Énfasis4 3 2 3 2 2 2 2" xfId="3797"/>
    <cellStyle name="20% - Énfasis4 3 2 3 2 2 3" xfId="3798"/>
    <cellStyle name="20% - Énfasis4 3 2 3 2 3" xfId="3799"/>
    <cellStyle name="20% - Énfasis4 3 2 3 2 3 2" xfId="3800"/>
    <cellStyle name="20% - Énfasis4 3 2 3 2 4" xfId="3801"/>
    <cellStyle name="20% - Énfasis4 3 2 3 3" xfId="3802"/>
    <cellStyle name="20% - Énfasis4 3 2 3 3 2" xfId="3803"/>
    <cellStyle name="20% - Énfasis4 3 2 3 3 2 2" xfId="3804"/>
    <cellStyle name="20% - Énfasis4 3 2 3 3 3" xfId="3805"/>
    <cellStyle name="20% - Énfasis4 3 2 3 4" xfId="3806"/>
    <cellStyle name="20% - Énfasis4 3 2 3 4 2" xfId="3807"/>
    <cellStyle name="20% - Énfasis4 3 2 3 5" xfId="3808"/>
    <cellStyle name="20% - Énfasis4 3 2 4" xfId="3809"/>
    <cellStyle name="20% - Énfasis4 3 2 4 2" xfId="3810"/>
    <cellStyle name="20% - Énfasis4 3 2 4 2 2" xfId="3811"/>
    <cellStyle name="20% - Énfasis4 3 2 4 2 2 2" xfId="3812"/>
    <cellStyle name="20% - Énfasis4 3 2 4 2 3" xfId="3813"/>
    <cellStyle name="20% - Énfasis4 3 2 4 3" xfId="3814"/>
    <cellStyle name="20% - Énfasis4 3 2 4 3 2" xfId="3815"/>
    <cellStyle name="20% - Énfasis4 3 2 4 4" xfId="3816"/>
    <cellStyle name="20% - Énfasis4 3 2 5" xfId="3817"/>
    <cellStyle name="20% - Énfasis4 3 2 5 2" xfId="3818"/>
    <cellStyle name="20% - Énfasis4 3 2 5 2 2" xfId="3819"/>
    <cellStyle name="20% - Énfasis4 3 2 5 3" xfId="3820"/>
    <cellStyle name="20% - Énfasis4 3 2 6" xfId="3821"/>
    <cellStyle name="20% - Énfasis4 3 2 6 2" xfId="3822"/>
    <cellStyle name="20% - Énfasis4 3 2 7" xfId="3823"/>
    <cellStyle name="20% - Énfasis4 3 3" xfId="3824"/>
    <cellStyle name="20% - Énfasis4 3 3 2" xfId="3825"/>
    <cellStyle name="20% - Énfasis4 3 3 2 2" xfId="3826"/>
    <cellStyle name="20% - Énfasis4 3 3 2 2 2" xfId="3827"/>
    <cellStyle name="20% - Énfasis4 3 3 2 2 2 2" xfId="3828"/>
    <cellStyle name="20% - Énfasis4 3 3 2 2 3" xfId="3829"/>
    <cellStyle name="20% - Énfasis4 3 3 2 3" xfId="3830"/>
    <cellStyle name="20% - Énfasis4 3 3 2 3 2" xfId="3831"/>
    <cellStyle name="20% - Énfasis4 3 3 2 4" xfId="3832"/>
    <cellStyle name="20% - Énfasis4 3 3 3" xfId="3833"/>
    <cellStyle name="20% - Énfasis4 3 3 3 2" xfId="3834"/>
    <cellStyle name="20% - Énfasis4 3 3 3 2 2" xfId="3835"/>
    <cellStyle name="20% - Énfasis4 3 3 3 3" xfId="3836"/>
    <cellStyle name="20% - Énfasis4 3 3 4" xfId="3837"/>
    <cellStyle name="20% - Énfasis4 3 3 4 2" xfId="3838"/>
    <cellStyle name="20% - Énfasis4 3 3 5" xfId="3839"/>
    <cellStyle name="20% - Énfasis4 3 3 6" xfId="3840"/>
    <cellStyle name="20% - Énfasis4 3 3 7" xfId="3841"/>
    <cellStyle name="20% - Énfasis4 3 4" xfId="3842"/>
    <cellStyle name="20% - Énfasis4 3 4 2" xfId="3843"/>
    <cellStyle name="20% - Énfasis4 3 4 2 2" xfId="3844"/>
    <cellStyle name="20% - Énfasis4 3 4 2 2 2" xfId="3845"/>
    <cellStyle name="20% - Énfasis4 3 4 2 2 2 2" xfId="3846"/>
    <cellStyle name="20% - Énfasis4 3 4 2 2 3" xfId="3847"/>
    <cellStyle name="20% - Énfasis4 3 4 2 3" xfId="3848"/>
    <cellStyle name="20% - Énfasis4 3 4 2 3 2" xfId="3849"/>
    <cellStyle name="20% - Énfasis4 3 4 2 4" xfId="3850"/>
    <cellStyle name="20% - Énfasis4 3 4 3" xfId="3851"/>
    <cellStyle name="20% - Énfasis4 3 4 3 2" xfId="3852"/>
    <cellStyle name="20% - Énfasis4 3 4 3 2 2" xfId="3853"/>
    <cellStyle name="20% - Énfasis4 3 4 3 3" xfId="3854"/>
    <cellStyle name="20% - Énfasis4 3 4 4" xfId="3855"/>
    <cellStyle name="20% - Énfasis4 3 4 4 2" xfId="3856"/>
    <cellStyle name="20% - Énfasis4 3 4 5" xfId="3857"/>
    <cellStyle name="20% - Énfasis4 3 5" xfId="3858"/>
    <cellStyle name="20% - Énfasis4 3 5 2" xfId="3859"/>
    <cellStyle name="20% - Énfasis4 3 5 2 2" xfId="3860"/>
    <cellStyle name="20% - Énfasis4 3 5 2 2 2" xfId="3861"/>
    <cellStyle name="20% - Énfasis4 3 5 2 3" xfId="3862"/>
    <cellStyle name="20% - Énfasis4 3 5 3" xfId="3863"/>
    <cellStyle name="20% - Énfasis4 3 5 3 2" xfId="3864"/>
    <cellStyle name="20% - Énfasis4 3 5 4" xfId="3865"/>
    <cellStyle name="20% - Énfasis4 3 6" xfId="3866"/>
    <cellStyle name="20% - Énfasis4 3 6 2" xfId="3867"/>
    <cellStyle name="20% - Énfasis4 3 6 2 2" xfId="3868"/>
    <cellStyle name="20% - Énfasis4 3 6 3" xfId="3869"/>
    <cellStyle name="20% - Énfasis4 3 7" xfId="3870"/>
    <cellStyle name="20% - Énfasis4 3 7 2" xfId="3871"/>
    <cellStyle name="20% - Énfasis4 3 7 3" xfId="3872"/>
    <cellStyle name="20% - Énfasis4 3 8" xfId="3873"/>
    <cellStyle name="20% - Énfasis4 3 9" xfId="3874"/>
    <cellStyle name="20% - Énfasis4 4" xfId="3875"/>
    <cellStyle name="20% - Énfasis4 4 2" xfId="3876"/>
    <cellStyle name="20% - Énfasis4 4 2 2" xfId="3877"/>
    <cellStyle name="20% - Énfasis4 4 2 2 2" xfId="3878"/>
    <cellStyle name="20% - Énfasis4 4 2 2 2 2" xfId="3879"/>
    <cellStyle name="20% - Énfasis4 4 2 2 2 2 2" xfId="3880"/>
    <cellStyle name="20% - Énfasis4 4 2 2 2 3" xfId="3881"/>
    <cellStyle name="20% - Énfasis4 4 2 2 3" xfId="3882"/>
    <cellStyle name="20% - Énfasis4 4 2 2 3 2" xfId="3883"/>
    <cellStyle name="20% - Énfasis4 4 2 2 4" xfId="3884"/>
    <cellStyle name="20% - Énfasis4 4 2 3" xfId="3885"/>
    <cellStyle name="20% - Énfasis4 4 2 3 2" xfId="3886"/>
    <cellStyle name="20% - Énfasis4 4 2 3 2 2" xfId="3887"/>
    <cellStyle name="20% - Énfasis4 4 2 3 3" xfId="3888"/>
    <cellStyle name="20% - Énfasis4 4 2 4" xfId="3889"/>
    <cellStyle name="20% - Énfasis4 4 2 4 2" xfId="3890"/>
    <cellStyle name="20% - Énfasis4 4 2 5" xfId="3891"/>
    <cellStyle name="20% - Énfasis4 4 3" xfId="3892"/>
    <cellStyle name="20% - Énfasis4 4 3 2" xfId="3893"/>
    <cellStyle name="20% - Énfasis4 4 3 2 2" xfId="3894"/>
    <cellStyle name="20% - Énfasis4 4 3 2 2 2" xfId="3895"/>
    <cellStyle name="20% - Énfasis4 4 3 2 2 2 2" xfId="3896"/>
    <cellStyle name="20% - Énfasis4 4 3 2 2 3" xfId="3897"/>
    <cellStyle name="20% - Énfasis4 4 3 2 3" xfId="3898"/>
    <cellStyle name="20% - Énfasis4 4 3 2 3 2" xfId="3899"/>
    <cellStyle name="20% - Énfasis4 4 3 2 4" xfId="3900"/>
    <cellStyle name="20% - Énfasis4 4 3 3" xfId="3901"/>
    <cellStyle name="20% - Énfasis4 4 3 3 2" xfId="3902"/>
    <cellStyle name="20% - Énfasis4 4 3 3 2 2" xfId="3903"/>
    <cellStyle name="20% - Énfasis4 4 3 3 3" xfId="3904"/>
    <cellStyle name="20% - Énfasis4 4 3 4" xfId="3905"/>
    <cellStyle name="20% - Énfasis4 4 3 4 2" xfId="3906"/>
    <cellStyle name="20% - Énfasis4 4 3 5" xfId="3907"/>
    <cellStyle name="20% - Énfasis4 4 4" xfId="3908"/>
    <cellStyle name="20% - Énfasis4 4 4 2" xfId="3909"/>
    <cellStyle name="20% - Énfasis4 4 4 2 2" xfId="3910"/>
    <cellStyle name="20% - Énfasis4 4 4 2 2 2" xfId="3911"/>
    <cellStyle name="20% - Énfasis4 4 4 2 3" xfId="3912"/>
    <cellStyle name="20% - Énfasis4 4 4 3" xfId="3913"/>
    <cellStyle name="20% - Énfasis4 4 4 3 2" xfId="3914"/>
    <cellStyle name="20% - Énfasis4 4 4 4" xfId="3915"/>
    <cellStyle name="20% - Énfasis4 4 5" xfId="3916"/>
    <cellStyle name="20% - Énfasis4 4 5 2" xfId="3917"/>
    <cellStyle name="20% - Énfasis4 4 5 2 2" xfId="3918"/>
    <cellStyle name="20% - Énfasis4 4 5 3" xfId="3919"/>
    <cellStyle name="20% - Énfasis4 4 6" xfId="3920"/>
    <cellStyle name="20% - Énfasis4 4 6 2" xfId="3921"/>
    <cellStyle name="20% - Énfasis4 4 6 3" xfId="3922"/>
    <cellStyle name="20% - Énfasis4 4 7" xfId="3923"/>
    <cellStyle name="20% - Énfasis4 4 8" xfId="3924"/>
    <cellStyle name="20% - Énfasis4 4 9" xfId="3925"/>
    <cellStyle name="20% - Énfasis4 5" xfId="3926"/>
    <cellStyle name="20% - Énfasis4 5 2" xfId="3927"/>
    <cellStyle name="20% - Énfasis4 5 2 2" xfId="3928"/>
    <cellStyle name="20% - Énfasis4 5 2 2 2" xfId="3929"/>
    <cellStyle name="20% - Énfasis4 5 2 2 2 2" xfId="3930"/>
    <cellStyle name="20% - Énfasis4 5 2 2 3" xfId="3931"/>
    <cellStyle name="20% - Énfasis4 5 2 3" xfId="3932"/>
    <cellStyle name="20% - Énfasis4 5 2 3 2" xfId="3933"/>
    <cellStyle name="20% - Énfasis4 5 2 4" xfId="3934"/>
    <cellStyle name="20% - Énfasis4 5 3" xfId="3935"/>
    <cellStyle name="20% - Énfasis4 5 3 2" xfId="3936"/>
    <cellStyle name="20% - Énfasis4 5 3 2 2" xfId="3937"/>
    <cellStyle name="20% - Énfasis4 5 3 3" xfId="3938"/>
    <cellStyle name="20% - Énfasis4 5 4" xfId="3939"/>
    <cellStyle name="20% - Énfasis4 5 4 2" xfId="3940"/>
    <cellStyle name="20% - Énfasis4 5 5" xfId="3941"/>
    <cellStyle name="20% - Énfasis4 5 6" xfId="3942"/>
    <cellStyle name="20% - Énfasis4 5 7" xfId="3943"/>
    <cellStyle name="20% - Énfasis4 5 8" xfId="3944"/>
    <cellStyle name="20% - Énfasis4 5 9" xfId="3945"/>
    <cellStyle name="20% - Énfasis4 6" xfId="3946"/>
    <cellStyle name="20% - Énfasis4 6 11" xfId="3947"/>
    <cellStyle name="20% - Énfasis4 6 13" xfId="3948"/>
    <cellStyle name="20% - Énfasis4 6 2" xfId="3949"/>
    <cellStyle name="20% - Énfasis4 6 2 2" xfId="3950"/>
    <cellStyle name="20% - Énfasis4 6 2 2 2" xfId="3951"/>
    <cellStyle name="20% - Énfasis4 6 2 2 2 2" xfId="3952"/>
    <cellStyle name="20% - Énfasis4 6 2 2 3" xfId="3953"/>
    <cellStyle name="20% - Énfasis4 6 2 3" xfId="3954"/>
    <cellStyle name="20% - Énfasis4 6 2 3 2" xfId="3955"/>
    <cellStyle name="20% - Énfasis4 6 2 4" xfId="3956"/>
    <cellStyle name="20% - Énfasis4 6 3" xfId="3957"/>
    <cellStyle name="20% - Énfasis4 6 3 2" xfId="3958"/>
    <cellStyle name="20% - Énfasis4 6 3 2 2" xfId="3959"/>
    <cellStyle name="20% - Énfasis4 6 3 3" xfId="3960"/>
    <cellStyle name="20% - Énfasis4 6 4" xfId="3961"/>
    <cellStyle name="20% - Énfasis4 6 4 2" xfId="3962"/>
    <cellStyle name="20% - Énfasis4 6 5" xfId="3963"/>
    <cellStyle name="20% - Énfasis4 6 6" xfId="3964"/>
    <cellStyle name="20% - Énfasis4 6 7" xfId="3965"/>
    <cellStyle name="20% - Énfasis4 6 8" xfId="3966"/>
    <cellStyle name="20% - Énfasis4 6 9" xfId="3967"/>
    <cellStyle name="20% - Énfasis4 7" xfId="3968"/>
    <cellStyle name="20% - Énfasis4 7 2" xfId="3969"/>
    <cellStyle name="20% - Énfasis4 7 2 2" xfId="3970"/>
    <cellStyle name="20% - Énfasis4 7 2 2 2" xfId="3971"/>
    <cellStyle name="20% - Énfasis4 7 2 3" xfId="3972"/>
    <cellStyle name="20% - Énfasis4 7 3" xfId="3973"/>
    <cellStyle name="20% - Énfasis4 7 3 2" xfId="3974"/>
    <cellStyle name="20% - Énfasis4 7 4" xfId="3975"/>
    <cellStyle name="20% - Énfasis4 7 5" xfId="3976"/>
    <cellStyle name="20% - Énfasis4 7 6" xfId="3977"/>
    <cellStyle name="20% - Énfasis4 7 7" xfId="3978"/>
    <cellStyle name="20% - Énfasis4 7 8" xfId="3979"/>
    <cellStyle name="20% - Énfasis4 8" xfId="3980"/>
    <cellStyle name="20% - Énfasis4 8 2" xfId="3981"/>
    <cellStyle name="20% - Énfasis4 8 2 2" xfId="3982"/>
    <cellStyle name="20% - Énfasis4 8 3" xfId="3983"/>
    <cellStyle name="20% - Énfasis4 9" xfId="3984"/>
    <cellStyle name="20% - Énfasis4 9 2" xfId="3985"/>
    <cellStyle name="20% - Énfasis4 9 2 2" xfId="3986"/>
    <cellStyle name="20% - Énfasis4 9 3" xfId="3987"/>
    <cellStyle name="20% - Énfasis5" xfId="44" builtinId="46" customBuiltin="1"/>
    <cellStyle name="20% - Énfasis5 10" xfId="3988"/>
    <cellStyle name="20% - Énfasis5 10 2" xfId="3989"/>
    <cellStyle name="20% - Énfasis5 11" xfId="3990"/>
    <cellStyle name="20% - Énfasis5 12" xfId="3991"/>
    <cellStyle name="20% - Énfasis5 12 2" xfId="3992"/>
    <cellStyle name="20% - Énfasis5 13" xfId="3993"/>
    <cellStyle name="20% - Énfasis5 14" xfId="3994"/>
    <cellStyle name="20% - Énfasis5 15" xfId="3995"/>
    <cellStyle name="20% - Énfasis5 16" xfId="3996"/>
    <cellStyle name="20% - Énfasis5 2" xfId="147"/>
    <cellStyle name="20% - Énfasis5 2 10" xfId="3997"/>
    <cellStyle name="20% - Énfasis5 2 10 2" xfId="3998"/>
    <cellStyle name="20% - Énfasis5 2 10 5" xfId="3999"/>
    <cellStyle name="20% - Énfasis5 2 10 6" xfId="4000"/>
    <cellStyle name="20% - Énfasis5 2 11" xfId="4001"/>
    <cellStyle name="20% - Énfasis5 2 11 2" xfId="4002"/>
    <cellStyle name="20% - Énfasis5 2 12" xfId="4003"/>
    <cellStyle name="20% - Énfasis5 2 13" xfId="4004"/>
    <cellStyle name="20% - Énfasis5 2 14" xfId="4005"/>
    <cellStyle name="20% - Énfasis5 2 15" xfId="4006"/>
    <cellStyle name="20% - Énfasis5 2 2" xfId="138"/>
    <cellStyle name="20% - Énfasis5 2 2 2" xfId="4008"/>
    <cellStyle name="20% - Énfasis5 2 2 2 2" xfId="4009"/>
    <cellStyle name="20% - Énfasis5 2 2 2 2 2" xfId="4010"/>
    <cellStyle name="20% - Énfasis5 2 2 2 3" xfId="4011"/>
    <cellStyle name="20% - Énfasis5 2 2 2 4" xfId="4012"/>
    <cellStyle name="20% - Énfasis5 2 2 2 5" xfId="4013"/>
    <cellStyle name="20% - Énfasis5 2 2 2 6" xfId="4014"/>
    <cellStyle name="20% - Énfasis5 2 2 3" xfId="4015"/>
    <cellStyle name="20% - Énfasis5 2 2 4" xfId="4016"/>
    <cellStyle name="20% - Énfasis5 2 2 4 2" xfId="4017"/>
    <cellStyle name="20% - Énfasis5 2 2 4 3" xfId="4018"/>
    <cellStyle name="20% - Énfasis5 2 2 4 4" xfId="4019"/>
    <cellStyle name="20% - Énfasis5 2 2 4 5" xfId="4020"/>
    <cellStyle name="20% - Énfasis5 2 2 5" xfId="4021"/>
    <cellStyle name="20% - Énfasis5 2 2 5 3" xfId="4022"/>
    <cellStyle name="20% - Énfasis5 2 2 5 4" xfId="4023"/>
    <cellStyle name="20% - Énfasis5 2 2 6" xfId="4024"/>
    <cellStyle name="20% - Énfasis5 2 2 7" xfId="4025"/>
    <cellStyle name="20% - Énfasis5 2 2 8" xfId="4007"/>
    <cellStyle name="20% - Énfasis5 2 3" xfId="4026"/>
    <cellStyle name="20% - Énfasis5 2 4" xfId="4027"/>
    <cellStyle name="20% - Énfasis5 2 5" xfId="4028"/>
    <cellStyle name="20% - Énfasis5 2 6" xfId="4029"/>
    <cellStyle name="20% - Énfasis5 2 7" xfId="4030"/>
    <cellStyle name="20% - Énfasis5 2 8" xfId="4031"/>
    <cellStyle name="20% - Énfasis5 2 9" xfId="4032"/>
    <cellStyle name="20% - Énfasis5 2 9 3" xfId="4033"/>
    <cellStyle name="20% - Énfasis5 2 9 4" xfId="4034"/>
    <cellStyle name="20% - Énfasis5 2 9 5" xfId="4035"/>
    <cellStyle name="20% - Énfasis5 2_TUP" xfId="4036"/>
    <cellStyle name="20% - Énfasis5 3" xfId="4037"/>
    <cellStyle name="20% - Énfasis5 3 2" xfId="4038"/>
    <cellStyle name="20% - Énfasis5 3 2 2" xfId="4039"/>
    <cellStyle name="20% - Énfasis5 3 2 2 2" xfId="4040"/>
    <cellStyle name="20% - Énfasis5 3 2 2 2 2" xfId="4041"/>
    <cellStyle name="20% - Énfasis5 3 2 2 2 2 2" xfId="4042"/>
    <cellStyle name="20% - Énfasis5 3 2 2 2 2 2 2" xfId="4043"/>
    <cellStyle name="20% - Énfasis5 3 2 2 2 2 3" xfId="4044"/>
    <cellStyle name="20% - Énfasis5 3 2 2 2 3" xfId="4045"/>
    <cellStyle name="20% - Énfasis5 3 2 2 2 3 2" xfId="4046"/>
    <cellStyle name="20% - Énfasis5 3 2 2 2 4" xfId="4047"/>
    <cellStyle name="20% - Énfasis5 3 2 2 3" xfId="4048"/>
    <cellStyle name="20% - Énfasis5 3 2 2 3 2" xfId="4049"/>
    <cellStyle name="20% - Énfasis5 3 2 2 3 2 2" xfId="4050"/>
    <cellStyle name="20% - Énfasis5 3 2 2 3 3" xfId="4051"/>
    <cellStyle name="20% - Énfasis5 3 2 2 4" xfId="4052"/>
    <cellStyle name="20% - Énfasis5 3 2 2 4 2" xfId="4053"/>
    <cellStyle name="20% - Énfasis5 3 2 2 5" xfId="4054"/>
    <cellStyle name="20% - Énfasis5 3 2 3" xfId="4055"/>
    <cellStyle name="20% - Énfasis5 3 2 3 2" xfId="4056"/>
    <cellStyle name="20% - Énfasis5 3 2 3 2 2" xfId="4057"/>
    <cellStyle name="20% - Énfasis5 3 2 3 2 2 2" xfId="4058"/>
    <cellStyle name="20% - Énfasis5 3 2 3 2 2 2 2" xfId="4059"/>
    <cellStyle name="20% - Énfasis5 3 2 3 2 2 3" xfId="4060"/>
    <cellStyle name="20% - Énfasis5 3 2 3 2 3" xfId="4061"/>
    <cellStyle name="20% - Énfasis5 3 2 3 2 3 2" xfId="4062"/>
    <cellStyle name="20% - Énfasis5 3 2 3 2 4" xfId="4063"/>
    <cellStyle name="20% - Énfasis5 3 2 3 3" xfId="4064"/>
    <cellStyle name="20% - Énfasis5 3 2 3 3 2" xfId="4065"/>
    <cellStyle name="20% - Énfasis5 3 2 3 3 2 2" xfId="4066"/>
    <cellStyle name="20% - Énfasis5 3 2 3 3 3" xfId="4067"/>
    <cellStyle name="20% - Énfasis5 3 2 3 4" xfId="4068"/>
    <cellStyle name="20% - Énfasis5 3 2 3 4 2" xfId="4069"/>
    <cellStyle name="20% - Énfasis5 3 2 3 5" xfId="4070"/>
    <cellStyle name="20% - Énfasis5 3 2 4" xfId="4071"/>
    <cellStyle name="20% - Énfasis5 3 2 4 2" xfId="4072"/>
    <cellStyle name="20% - Énfasis5 3 2 4 2 2" xfId="4073"/>
    <cellStyle name="20% - Énfasis5 3 2 4 2 2 2" xfId="4074"/>
    <cellStyle name="20% - Énfasis5 3 2 4 2 3" xfId="4075"/>
    <cellStyle name="20% - Énfasis5 3 2 4 3" xfId="4076"/>
    <cellStyle name="20% - Énfasis5 3 2 4 3 2" xfId="4077"/>
    <cellStyle name="20% - Énfasis5 3 2 4 4" xfId="4078"/>
    <cellStyle name="20% - Énfasis5 3 2 5" xfId="4079"/>
    <cellStyle name="20% - Énfasis5 3 2 5 2" xfId="4080"/>
    <cellStyle name="20% - Énfasis5 3 2 5 2 2" xfId="4081"/>
    <cellStyle name="20% - Énfasis5 3 2 5 3" xfId="4082"/>
    <cellStyle name="20% - Énfasis5 3 2 6" xfId="4083"/>
    <cellStyle name="20% - Énfasis5 3 2 6 2" xfId="4084"/>
    <cellStyle name="20% - Énfasis5 3 2 7" xfId="4085"/>
    <cellStyle name="20% - Énfasis5 3 3" xfId="4086"/>
    <cellStyle name="20% - Énfasis5 3 3 2" xfId="4087"/>
    <cellStyle name="20% - Énfasis5 3 3 2 2" xfId="4088"/>
    <cellStyle name="20% - Énfasis5 3 3 2 2 2" xfId="4089"/>
    <cellStyle name="20% - Énfasis5 3 3 2 2 2 2" xfId="4090"/>
    <cellStyle name="20% - Énfasis5 3 3 2 2 3" xfId="4091"/>
    <cellStyle name="20% - Énfasis5 3 3 2 3" xfId="4092"/>
    <cellStyle name="20% - Énfasis5 3 3 2 3 2" xfId="4093"/>
    <cellStyle name="20% - Énfasis5 3 3 2 4" xfId="4094"/>
    <cellStyle name="20% - Énfasis5 3 3 3" xfId="4095"/>
    <cellStyle name="20% - Énfasis5 3 3 3 2" xfId="4096"/>
    <cellStyle name="20% - Énfasis5 3 3 3 2 2" xfId="4097"/>
    <cellStyle name="20% - Énfasis5 3 3 3 3" xfId="4098"/>
    <cellStyle name="20% - Énfasis5 3 3 4" xfId="4099"/>
    <cellStyle name="20% - Énfasis5 3 3 4 2" xfId="4100"/>
    <cellStyle name="20% - Énfasis5 3 3 5" xfId="4101"/>
    <cellStyle name="20% - Énfasis5 3 3 6" xfId="4102"/>
    <cellStyle name="20% - Énfasis5 3 3 7" xfId="4103"/>
    <cellStyle name="20% - Énfasis5 3 4" xfId="4104"/>
    <cellStyle name="20% - Énfasis5 3 4 2" xfId="4105"/>
    <cellStyle name="20% - Énfasis5 3 4 2 2" xfId="4106"/>
    <cellStyle name="20% - Énfasis5 3 4 2 2 2" xfId="4107"/>
    <cellStyle name="20% - Énfasis5 3 4 2 2 2 2" xfId="4108"/>
    <cellStyle name="20% - Énfasis5 3 4 2 2 3" xfId="4109"/>
    <cellStyle name="20% - Énfasis5 3 4 2 3" xfId="4110"/>
    <cellStyle name="20% - Énfasis5 3 4 2 3 2" xfId="4111"/>
    <cellStyle name="20% - Énfasis5 3 4 2 4" xfId="4112"/>
    <cellStyle name="20% - Énfasis5 3 4 3" xfId="4113"/>
    <cellStyle name="20% - Énfasis5 3 4 3 2" xfId="4114"/>
    <cellStyle name="20% - Énfasis5 3 4 3 2 2" xfId="4115"/>
    <cellStyle name="20% - Énfasis5 3 4 3 3" xfId="4116"/>
    <cellStyle name="20% - Énfasis5 3 4 4" xfId="4117"/>
    <cellStyle name="20% - Énfasis5 3 4 4 2" xfId="4118"/>
    <cellStyle name="20% - Énfasis5 3 4 5" xfId="4119"/>
    <cellStyle name="20% - Énfasis5 3 5" xfId="4120"/>
    <cellStyle name="20% - Énfasis5 3 5 2" xfId="4121"/>
    <cellStyle name="20% - Énfasis5 3 5 2 2" xfId="4122"/>
    <cellStyle name="20% - Énfasis5 3 5 2 2 2" xfId="4123"/>
    <cellStyle name="20% - Énfasis5 3 5 2 3" xfId="4124"/>
    <cellStyle name="20% - Énfasis5 3 5 3" xfId="4125"/>
    <cellStyle name="20% - Énfasis5 3 5 3 2" xfId="4126"/>
    <cellStyle name="20% - Énfasis5 3 5 4" xfId="4127"/>
    <cellStyle name="20% - Énfasis5 3 6" xfId="4128"/>
    <cellStyle name="20% - Énfasis5 3 6 2" xfId="4129"/>
    <cellStyle name="20% - Énfasis5 3 6 2 2" xfId="4130"/>
    <cellStyle name="20% - Énfasis5 3 6 3" xfId="4131"/>
    <cellStyle name="20% - Énfasis5 3 7" xfId="4132"/>
    <cellStyle name="20% - Énfasis5 3 7 2" xfId="4133"/>
    <cellStyle name="20% - Énfasis5 3 7 3" xfId="4134"/>
    <cellStyle name="20% - Énfasis5 3 8" xfId="4135"/>
    <cellStyle name="20% - Énfasis5 3 9" xfId="4136"/>
    <cellStyle name="20% - Énfasis5 4" xfId="4137"/>
    <cellStyle name="20% - Énfasis5 4 13" xfId="4138"/>
    <cellStyle name="20% - Énfasis5 4 2" xfId="4139"/>
    <cellStyle name="20% - Énfasis5 4 2 2" xfId="4140"/>
    <cellStyle name="20% - Énfasis5 4 2 2 2" xfId="4141"/>
    <cellStyle name="20% - Énfasis5 4 2 2 2 2" xfId="4142"/>
    <cellStyle name="20% - Énfasis5 4 2 2 2 2 2" xfId="4143"/>
    <cellStyle name="20% - Énfasis5 4 2 2 2 3" xfId="4144"/>
    <cellStyle name="20% - Énfasis5 4 2 2 3" xfId="4145"/>
    <cellStyle name="20% - Énfasis5 4 2 2 3 2" xfId="4146"/>
    <cellStyle name="20% - Énfasis5 4 2 2 4" xfId="4147"/>
    <cellStyle name="20% - Énfasis5 4 2 3" xfId="4148"/>
    <cellStyle name="20% - Énfasis5 4 2 3 2" xfId="4149"/>
    <cellStyle name="20% - Énfasis5 4 2 3 2 2" xfId="4150"/>
    <cellStyle name="20% - Énfasis5 4 2 3 3" xfId="4151"/>
    <cellStyle name="20% - Énfasis5 4 2 4" xfId="4152"/>
    <cellStyle name="20% - Énfasis5 4 2 4 2" xfId="4153"/>
    <cellStyle name="20% - Énfasis5 4 2 5" xfId="4154"/>
    <cellStyle name="20% - Énfasis5 4 3" xfId="4155"/>
    <cellStyle name="20% - Énfasis5 4 3 2" xfId="4156"/>
    <cellStyle name="20% - Énfasis5 4 3 2 2" xfId="4157"/>
    <cellStyle name="20% - Énfasis5 4 3 2 2 2" xfId="4158"/>
    <cellStyle name="20% - Énfasis5 4 3 2 2 2 2" xfId="4159"/>
    <cellStyle name="20% - Énfasis5 4 3 2 2 3" xfId="4160"/>
    <cellStyle name="20% - Énfasis5 4 3 2 3" xfId="4161"/>
    <cellStyle name="20% - Énfasis5 4 3 2 3 2" xfId="4162"/>
    <cellStyle name="20% - Énfasis5 4 3 2 4" xfId="4163"/>
    <cellStyle name="20% - Énfasis5 4 3 3" xfId="4164"/>
    <cellStyle name="20% - Énfasis5 4 3 3 2" xfId="4165"/>
    <cellStyle name="20% - Énfasis5 4 3 3 2 2" xfId="4166"/>
    <cellStyle name="20% - Énfasis5 4 3 3 3" xfId="4167"/>
    <cellStyle name="20% - Énfasis5 4 3 4" xfId="4168"/>
    <cellStyle name="20% - Énfasis5 4 3 4 2" xfId="4169"/>
    <cellStyle name="20% - Énfasis5 4 3 5" xfId="4170"/>
    <cellStyle name="20% - Énfasis5 4 4" xfId="4171"/>
    <cellStyle name="20% - Énfasis5 4 4 2" xfId="4172"/>
    <cellStyle name="20% - Énfasis5 4 4 2 2" xfId="4173"/>
    <cellStyle name="20% - Énfasis5 4 4 2 2 2" xfId="4174"/>
    <cellStyle name="20% - Énfasis5 4 4 2 3" xfId="4175"/>
    <cellStyle name="20% - Énfasis5 4 4 3" xfId="4176"/>
    <cellStyle name="20% - Énfasis5 4 4 3 2" xfId="4177"/>
    <cellStyle name="20% - Énfasis5 4 4 4" xfId="4178"/>
    <cellStyle name="20% - Énfasis5 4 5" xfId="4179"/>
    <cellStyle name="20% - Énfasis5 4 5 2" xfId="4180"/>
    <cellStyle name="20% - Énfasis5 4 5 2 2" xfId="4181"/>
    <cellStyle name="20% - Énfasis5 4 5 3" xfId="4182"/>
    <cellStyle name="20% - Énfasis5 4 6" xfId="4183"/>
    <cellStyle name="20% - Énfasis5 4 6 2" xfId="4184"/>
    <cellStyle name="20% - Énfasis5 4 7" xfId="4185"/>
    <cellStyle name="20% - Énfasis5 4 8" xfId="4186"/>
    <cellStyle name="20% - Énfasis5 5" xfId="4187"/>
    <cellStyle name="20% - Énfasis5 5 13" xfId="4188"/>
    <cellStyle name="20% - Énfasis5 5 2" xfId="4189"/>
    <cellStyle name="20% - Énfasis5 5 2 2" xfId="4190"/>
    <cellStyle name="20% - Énfasis5 5 2 2 2" xfId="4191"/>
    <cellStyle name="20% - Énfasis5 5 2 2 2 2" xfId="4192"/>
    <cellStyle name="20% - Énfasis5 5 2 2 3" xfId="4193"/>
    <cellStyle name="20% - Énfasis5 5 2 3" xfId="4194"/>
    <cellStyle name="20% - Énfasis5 5 2 3 2" xfId="4195"/>
    <cellStyle name="20% - Énfasis5 5 2 4" xfId="4196"/>
    <cellStyle name="20% - Énfasis5 5 3" xfId="4197"/>
    <cellStyle name="20% - Énfasis5 5 3 2" xfId="4198"/>
    <cellStyle name="20% - Énfasis5 5 3 2 2" xfId="4199"/>
    <cellStyle name="20% - Énfasis5 5 3 3" xfId="4200"/>
    <cellStyle name="20% - Énfasis5 5 4" xfId="4201"/>
    <cellStyle name="20% - Énfasis5 5 4 2" xfId="4202"/>
    <cellStyle name="20% - Énfasis5 5 5" xfId="4203"/>
    <cellStyle name="20% - Énfasis5 5 6" xfId="4204"/>
    <cellStyle name="20% - Énfasis5 5 7" xfId="4205"/>
    <cellStyle name="20% - Énfasis5 5 8" xfId="4206"/>
    <cellStyle name="20% - Énfasis5 6" xfId="4207"/>
    <cellStyle name="20% - Énfasis5 6 13" xfId="4208"/>
    <cellStyle name="20% - Énfasis5 6 2" xfId="4209"/>
    <cellStyle name="20% - Énfasis5 6 2 2" xfId="4210"/>
    <cellStyle name="20% - Énfasis5 6 2 2 2" xfId="4211"/>
    <cellStyle name="20% - Énfasis5 6 2 2 2 2" xfId="4212"/>
    <cellStyle name="20% - Énfasis5 6 2 2 3" xfId="4213"/>
    <cellStyle name="20% - Énfasis5 6 2 3" xfId="4214"/>
    <cellStyle name="20% - Énfasis5 6 2 3 2" xfId="4215"/>
    <cellStyle name="20% - Énfasis5 6 2 4" xfId="4216"/>
    <cellStyle name="20% - Énfasis5 6 3" xfId="4217"/>
    <cellStyle name="20% - Énfasis5 6 3 2" xfId="4218"/>
    <cellStyle name="20% - Énfasis5 6 3 2 2" xfId="4219"/>
    <cellStyle name="20% - Énfasis5 6 3 3" xfId="4220"/>
    <cellStyle name="20% - Énfasis5 6 4" xfId="4221"/>
    <cellStyle name="20% - Énfasis5 6 4 2" xfId="4222"/>
    <cellStyle name="20% - Énfasis5 6 5" xfId="4223"/>
    <cellStyle name="20% - Énfasis5 6 6" xfId="4224"/>
    <cellStyle name="20% - Énfasis5 6 7" xfId="4225"/>
    <cellStyle name="20% - Énfasis5 6 8" xfId="4226"/>
    <cellStyle name="20% - Énfasis5 6 9" xfId="4227"/>
    <cellStyle name="20% - Énfasis5 7" xfId="4228"/>
    <cellStyle name="20% - Énfasis5 7 13" xfId="4229"/>
    <cellStyle name="20% - Énfasis5 7 2" xfId="4230"/>
    <cellStyle name="20% - Énfasis5 7 2 2" xfId="4231"/>
    <cellStyle name="20% - Énfasis5 7 2 2 2" xfId="4232"/>
    <cellStyle name="20% - Énfasis5 7 2 3" xfId="4233"/>
    <cellStyle name="20% - Énfasis5 7 3" xfId="4234"/>
    <cellStyle name="20% - Énfasis5 7 3 2" xfId="4235"/>
    <cellStyle name="20% - Énfasis5 7 4" xfId="4236"/>
    <cellStyle name="20% - Énfasis5 7 5" xfId="4237"/>
    <cellStyle name="20% - Énfasis5 7 6" xfId="4238"/>
    <cellStyle name="20% - Énfasis5 7 7" xfId="4239"/>
    <cellStyle name="20% - Énfasis5 7 8" xfId="4240"/>
    <cellStyle name="20% - Énfasis5 7 9" xfId="4241"/>
    <cellStyle name="20% - Énfasis5 8" xfId="4242"/>
    <cellStyle name="20% - Énfasis5 8 2" xfId="4243"/>
    <cellStyle name="20% - Énfasis5 8 2 2" xfId="4244"/>
    <cellStyle name="20% - Énfasis5 8 3" xfId="4245"/>
    <cellStyle name="20% - Énfasis5 9" xfId="4246"/>
    <cellStyle name="20% - Énfasis5 9 2" xfId="4247"/>
    <cellStyle name="20% - Énfasis5 9 2 2" xfId="4248"/>
    <cellStyle name="20% - Énfasis5 9 3" xfId="4249"/>
    <cellStyle name="20% - Énfasis6" xfId="48" builtinId="50" customBuiltin="1"/>
    <cellStyle name="20% - Énfasis6 10" xfId="4250"/>
    <cellStyle name="20% - Énfasis6 10 2" xfId="4251"/>
    <cellStyle name="20% - Énfasis6 11" xfId="4252"/>
    <cellStyle name="20% - Énfasis6 12" xfId="4253"/>
    <cellStyle name="20% - Énfasis6 13" xfId="4254"/>
    <cellStyle name="20% - Énfasis6 14" xfId="4255"/>
    <cellStyle name="20% - Énfasis6 15" xfId="4256"/>
    <cellStyle name="20% - Énfasis6 16" xfId="4257"/>
    <cellStyle name="20% - Énfasis6 2" xfId="137"/>
    <cellStyle name="20% - Énfasis6 2 10" xfId="4258"/>
    <cellStyle name="20% - Énfasis6 2 10 2" xfId="4259"/>
    <cellStyle name="20% - Énfasis6 2 10 5" xfId="4260"/>
    <cellStyle name="20% - Énfasis6 2 10 6" xfId="4261"/>
    <cellStyle name="20% - Énfasis6 2 11" xfId="4262"/>
    <cellStyle name="20% - Énfasis6 2 11 2" xfId="4263"/>
    <cellStyle name="20% - Énfasis6 2 12" xfId="4264"/>
    <cellStyle name="20% - Énfasis6 2 13" xfId="4265"/>
    <cellStyle name="20% - Énfasis6 2 14" xfId="4266"/>
    <cellStyle name="20% - Énfasis6 2 15" xfId="4267"/>
    <cellStyle name="20% - Énfasis6 2 2" xfId="136"/>
    <cellStyle name="20% - Énfasis6 2 2 2" xfId="4269"/>
    <cellStyle name="20% - Énfasis6 2 2 2 2" xfId="4270"/>
    <cellStyle name="20% - Énfasis6 2 2 2 2 2" xfId="4271"/>
    <cellStyle name="20% - Énfasis6 2 2 2 3" xfId="4272"/>
    <cellStyle name="20% - Énfasis6 2 2 2 4" xfId="4273"/>
    <cellStyle name="20% - Énfasis6 2 2 2 5" xfId="4274"/>
    <cellStyle name="20% - Énfasis6 2 2 2 6" xfId="4275"/>
    <cellStyle name="20% - Énfasis6 2 2 3" xfId="4276"/>
    <cellStyle name="20% - Énfasis6 2 2 4" xfId="4277"/>
    <cellStyle name="20% - Énfasis6 2 2 4 2" xfId="4278"/>
    <cellStyle name="20% - Énfasis6 2 2 4 4" xfId="4279"/>
    <cellStyle name="20% - Énfasis6 2 2 4 5" xfId="4280"/>
    <cellStyle name="20% - Énfasis6 2 2 5" xfId="4281"/>
    <cellStyle name="20% - Énfasis6 2 2 5 3" xfId="4282"/>
    <cellStyle name="20% - Énfasis6 2 2 5 4" xfId="4283"/>
    <cellStyle name="20% - Énfasis6 2 2 6" xfId="4284"/>
    <cellStyle name="20% - Énfasis6 2 2 7" xfId="4285"/>
    <cellStyle name="20% - Énfasis6 2 2 8" xfId="4268"/>
    <cellStyle name="20% - Énfasis6 2 3" xfId="4286"/>
    <cellStyle name="20% - Énfasis6 2 4" xfId="4287"/>
    <cellStyle name="20% - Énfasis6 2 5" xfId="4288"/>
    <cellStyle name="20% - Énfasis6 2 6" xfId="4289"/>
    <cellStyle name="20% - Énfasis6 2 7" xfId="4290"/>
    <cellStyle name="20% - Énfasis6 2 8" xfId="4291"/>
    <cellStyle name="20% - Énfasis6 2 9" xfId="4292"/>
    <cellStyle name="20% - Énfasis6 2 9 2" xfId="4293"/>
    <cellStyle name="20% - Énfasis6 2 9 3" xfId="4294"/>
    <cellStyle name="20% - Énfasis6 2 9 4" xfId="4295"/>
    <cellStyle name="20% - Énfasis6 2 9 5" xfId="4296"/>
    <cellStyle name="20% - Énfasis6 2_TUP" xfId="4297"/>
    <cellStyle name="20% - Énfasis6 3" xfId="4298"/>
    <cellStyle name="20% - Énfasis6 3 2" xfId="4299"/>
    <cellStyle name="20% - Énfasis6 3 2 2" xfId="4300"/>
    <cellStyle name="20% - Énfasis6 3 2 2 2" xfId="4301"/>
    <cellStyle name="20% - Énfasis6 3 2 2 2 2" xfId="4302"/>
    <cellStyle name="20% - Énfasis6 3 2 2 2 2 2" xfId="4303"/>
    <cellStyle name="20% - Énfasis6 3 2 2 2 2 2 2" xfId="4304"/>
    <cellStyle name="20% - Énfasis6 3 2 2 2 2 3" xfId="4305"/>
    <cellStyle name="20% - Énfasis6 3 2 2 2 3" xfId="4306"/>
    <cellStyle name="20% - Énfasis6 3 2 2 2 3 2" xfId="4307"/>
    <cellStyle name="20% - Énfasis6 3 2 2 2 4" xfId="4308"/>
    <cellStyle name="20% - Énfasis6 3 2 2 3" xfId="4309"/>
    <cellStyle name="20% - Énfasis6 3 2 2 3 2" xfId="4310"/>
    <cellStyle name="20% - Énfasis6 3 2 2 3 2 2" xfId="4311"/>
    <cellStyle name="20% - Énfasis6 3 2 2 3 3" xfId="4312"/>
    <cellStyle name="20% - Énfasis6 3 2 2 4" xfId="4313"/>
    <cellStyle name="20% - Énfasis6 3 2 2 4 2" xfId="4314"/>
    <cellStyle name="20% - Énfasis6 3 2 2 5" xfId="4315"/>
    <cellStyle name="20% - Énfasis6 3 2 3" xfId="4316"/>
    <cellStyle name="20% - Énfasis6 3 2 3 2" xfId="4317"/>
    <cellStyle name="20% - Énfasis6 3 2 3 2 2" xfId="4318"/>
    <cellStyle name="20% - Énfasis6 3 2 3 2 2 2" xfId="4319"/>
    <cellStyle name="20% - Énfasis6 3 2 3 2 2 2 2" xfId="4320"/>
    <cellStyle name="20% - Énfasis6 3 2 3 2 2 3" xfId="4321"/>
    <cellStyle name="20% - Énfasis6 3 2 3 2 3" xfId="4322"/>
    <cellStyle name="20% - Énfasis6 3 2 3 2 3 2" xfId="4323"/>
    <cellStyle name="20% - Énfasis6 3 2 3 2 4" xfId="4324"/>
    <cellStyle name="20% - Énfasis6 3 2 3 3" xfId="4325"/>
    <cellStyle name="20% - Énfasis6 3 2 3 3 2" xfId="4326"/>
    <cellStyle name="20% - Énfasis6 3 2 3 3 2 2" xfId="4327"/>
    <cellStyle name="20% - Énfasis6 3 2 3 3 3" xfId="4328"/>
    <cellStyle name="20% - Énfasis6 3 2 3 4" xfId="4329"/>
    <cellStyle name="20% - Énfasis6 3 2 3 4 2" xfId="4330"/>
    <cellStyle name="20% - Énfasis6 3 2 3 5" xfId="4331"/>
    <cellStyle name="20% - Énfasis6 3 2 4" xfId="4332"/>
    <cellStyle name="20% - Énfasis6 3 2 4 2" xfId="4333"/>
    <cellStyle name="20% - Énfasis6 3 2 4 2 2" xfId="4334"/>
    <cellStyle name="20% - Énfasis6 3 2 4 2 2 2" xfId="4335"/>
    <cellStyle name="20% - Énfasis6 3 2 4 2 3" xfId="4336"/>
    <cellStyle name="20% - Énfasis6 3 2 4 3" xfId="4337"/>
    <cellStyle name="20% - Énfasis6 3 2 4 3 2" xfId="4338"/>
    <cellStyle name="20% - Énfasis6 3 2 4 4" xfId="4339"/>
    <cellStyle name="20% - Énfasis6 3 2 5" xfId="4340"/>
    <cellStyle name="20% - Énfasis6 3 2 5 2" xfId="4341"/>
    <cellStyle name="20% - Énfasis6 3 2 5 2 2" xfId="4342"/>
    <cellStyle name="20% - Énfasis6 3 2 5 3" xfId="4343"/>
    <cellStyle name="20% - Énfasis6 3 2 6" xfId="4344"/>
    <cellStyle name="20% - Énfasis6 3 2 6 2" xfId="4345"/>
    <cellStyle name="20% - Énfasis6 3 2 7" xfId="4346"/>
    <cellStyle name="20% - Énfasis6 3 3" xfId="4347"/>
    <cellStyle name="20% - Énfasis6 3 3 2" xfId="4348"/>
    <cellStyle name="20% - Énfasis6 3 3 2 2" xfId="4349"/>
    <cellStyle name="20% - Énfasis6 3 3 2 2 2" xfId="4350"/>
    <cellStyle name="20% - Énfasis6 3 3 2 2 2 2" xfId="4351"/>
    <cellStyle name="20% - Énfasis6 3 3 2 2 3" xfId="4352"/>
    <cellStyle name="20% - Énfasis6 3 3 2 3" xfId="4353"/>
    <cellStyle name="20% - Énfasis6 3 3 2 3 2" xfId="4354"/>
    <cellStyle name="20% - Énfasis6 3 3 2 4" xfId="4355"/>
    <cellStyle name="20% - Énfasis6 3 3 3" xfId="4356"/>
    <cellStyle name="20% - Énfasis6 3 3 3 2" xfId="4357"/>
    <cellStyle name="20% - Énfasis6 3 3 3 2 2" xfId="4358"/>
    <cellStyle name="20% - Énfasis6 3 3 3 3" xfId="4359"/>
    <cellStyle name="20% - Énfasis6 3 3 4" xfId="4360"/>
    <cellStyle name="20% - Énfasis6 3 3 4 2" xfId="4361"/>
    <cellStyle name="20% - Énfasis6 3 3 5" xfId="4362"/>
    <cellStyle name="20% - Énfasis6 3 3 6" xfId="4363"/>
    <cellStyle name="20% - Énfasis6 3 3 7" xfId="4364"/>
    <cellStyle name="20% - Énfasis6 3 4" xfId="4365"/>
    <cellStyle name="20% - Énfasis6 3 4 2" xfId="4366"/>
    <cellStyle name="20% - Énfasis6 3 4 2 2" xfId="4367"/>
    <cellStyle name="20% - Énfasis6 3 4 2 2 2" xfId="4368"/>
    <cellStyle name="20% - Énfasis6 3 4 2 2 2 2" xfId="4369"/>
    <cellStyle name="20% - Énfasis6 3 4 2 2 3" xfId="4370"/>
    <cellStyle name="20% - Énfasis6 3 4 2 3" xfId="4371"/>
    <cellStyle name="20% - Énfasis6 3 4 2 3 2" xfId="4372"/>
    <cellStyle name="20% - Énfasis6 3 4 2 4" xfId="4373"/>
    <cellStyle name="20% - Énfasis6 3 4 3" xfId="4374"/>
    <cellStyle name="20% - Énfasis6 3 4 3 2" xfId="4375"/>
    <cellStyle name="20% - Énfasis6 3 4 3 2 2" xfId="4376"/>
    <cellStyle name="20% - Énfasis6 3 4 3 3" xfId="4377"/>
    <cellStyle name="20% - Énfasis6 3 4 4" xfId="4378"/>
    <cellStyle name="20% - Énfasis6 3 4 4 2" xfId="4379"/>
    <cellStyle name="20% - Énfasis6 3 4 5" xfId="4380"/>
    <cellStyle name="20% - Énfasis6 3 5" xfId="4381"/>
    <cellStyle name="20% - Énfasis6 3 5 2" xfId="4382"/>
    <cellStyle name="20% - Énfasis6 3 5 2 2" xfId="4383"/>
    <cellStyle name="20% - Énfasis6 3 5 2 2 2" xfId="4384"/>
    <cellStyle name="20% - Énfasis6 3 5 2 3" xfId="4385"/>
    <cellStyle name="20% - Énfasis6 3 5 3" xfId="4386"/>
    <cellStyle name="20% - Énfasis6 3 5 3 2" xfId="4387"/>
    <cellStyle name="20% - Énfasis6 3 5 4" xfId="4388"/>
    <cellStyle name="20% - Énfasis6 3 6" xfId="4389"/>
    <cellStyle name="20% - Énfasis6 3 6 2" xfId="4390"/>
    <cellStyle name="20% - Énfasis6 3 6 2 2" xfId="4391"/>
    <cellStyle name="20% - Énfasis6 3 6 3" xfId="4392"/>
    <cellStyle name="20% - Énfasis6 3 7" xfId="4393"/>
    <cellStyle name="20% - Énfasis6 3 7 2" xfId="4394"/>
    <cellStyle name="20% - Énfasis6 3 7 3" xfId="4395"/>
    <cellStyle name="20% - Énfasis6 3 8" xfId="4396"/>
    <cellStyle name="20% - Énfasis6 3 9" xfId="4397"/>
    <cellStyle name="20% - Énfasis6 4" xfId="4398"/>
    <cellStyle name="20% - Énfasis6 4 11" xfId="4399"/>
    <cellStyle name="20% - Énfasis6 4 2" xfId="4400"/>
    <cellStyle name="20% - Énfasis6 4 2 2" xfId="4401"/>
    <cellStyle name="20% - Énfasis6 4 2 2 2" xfId="4402"/>
    <cellStyle name="20% - Énfasis6 4 2 2 2 2" xfId="4403"/>
    <cellStyle name="20% - Énfasis6 4 2 2 2 2 2" xfId="4404"/>
    <cellStyle name="20% - Énfasis6 4 2 2 2 3" xfId="4405"/>
    <cellStyle name="20% - Énfasis6 4 2 2 3" xfId="4406"/>
    <cellStyle name="20% - Énfasis6 4 2 2 3 2" xfId="4407"/>
    <cellStyle name="20% - Énfasis6 4 2 2 4" xfId="4408"/>
    <cellStyle name="20% - Énfasis6 4 2 3" xfId="4409"/>
    <cellStyle name="20% - Énfasis6 4 2 3 2" xfId="4410"/>
    <cellStyle name="20% - Énfasis6 4 2 3 2 2" xfId="4411"/>
    <cellStyle name="20% - Énfasis6 4 2 3 3" xfId="4412"/>
    <cellStyle name="20% - Énfasis6 4 2 4" xfId="4413"/>
    <cellStyle name="20% - Énfasis6 4 2 4 2" xfId="4414"/>
    <cellStyle name="20% - Énfasis6 4 2 5" xfId="4415"/>
    <cellStyle name="20% - Énfasis6 4 3" xfId="4416"/>
    <cellStyle name="20% - Énfasis6 4 3 2" xfId="4417"/>
    <cellStyle name="20% - Énfasis6 4 3 2 2" xfId="4418"/>
    <cellStyle name="20% - Énfasis6 4 3 2 2 2" xfId="4419"/>
    <cellStyle name="20% - Énfasis6 4 3 2 2 2 2" xfId="4420"/>
    <cellStyle name="20% - Énfasis6 4 3 2 2 3" xfId="4421"/>
    <cellStyle name="20% - Énfasis6 4 3 2 3" xfId="4422"/>
    <cellStyle name="20% - Énfasis6 4 3 2 3 2" xfId="4423"/>
    <cellStyle name="20% - Énfasis6 4 3 2 4" xfId="4424"/>
    <cellStyle name="20% - Énfasis6 4 3 3" xfId="4425"/>
    <cellStyle name="20% - Énfasis6 4 3 3 2" xfId="4426"/>
    <cellStyle name="20% - Énfasis6 4 3 3 2 2" xfId="4427"/>
    <cellStyle name="20% - Énfasis6 4 3 3 3" xfId="4428"/>
    <cellStyle name="20% - Énfasis6 4 3 4" xfId="4429"/>
    <cellStyle name="20% - Énfasis6 4 3 4 2" xfId="4430"/>
    <cellStyle name="20% - Énfasis6 4 3 5" xfId="4431"/>
    <cellStyle name="20% - Énfasis6 4 4" xfId="4432"/>
    <cellStyle name="20% - Énfasis6 4 4 2" xfId="4433"/>
    <cellStyle name="20% - Énfasis6 4 4 2 2" xfId="4434"/>
    <cellStyle name="20% - Énfasis6 4 4 2 2 2" xfId="4435"/>
    <cellStyle name="20% - Énfasis6 4 4 2 3" xfId="4436"/>
    <cellStyle name="20% - Énfasis6 4 4 3" xfId="4437"/>
    <cellStyle name="20% - Énfasis6 4 4 3 2" xfId="4438"/>
    <cellStyle name="20% - Énfasis6 4 4 4" xfId="4439"/>
    <cellStyle name="20% - Énfasis6 4 5" xfId="4440"/>
    <cellStyle name="20% - Énfasis6 4 5 2" xfId="4441"/>
    <cellStyle name="20% - Énfasis6 4 5 2 2" xfId="4442"/>
    <cellStyle name="20% - Énfasis6 4 5 3" xfId="4443"/>
    <cellStyle name="20% - Énfasis6 4 6" xfId="4444"/>
    <cellStyle name="20% - Énfasis6 4 6 2" xfId="4445"/>
    <cellStyle name="20% - Énfasis6 4 7" xfId="4446"/>
    <cellStyle name="20% - Énfasis6 5" xfId="4447"/>
    <cellStyle name="20% - Énfasis6 5 11" xfId="4448"/>
    <cellStyle name="20% - Énfasis6 5 13" xfId="4449"/>
    <cellStyle name="20% - Énfasis6 5 2" xfId="4450"/>
    <cellStyle name="20% - Énfasis6 5 2 2" xfId="4451"/>
    <cellStyle name="20% - Énfasis6 5 2 2 2" xfId="4452"/>
    <cellStyle name="20% - Énfasis6 5 2 2 2 2" xfId="4453"/>
    <cellStyle name="20% - Énfasis6 5 2 2 3" xfId="4454"/>
    <cellStyle name="20% - Énfasis6 5 2 3" xfId="4455"/>
    <cellStyle name="20% - Énfasis6 5 2 3 2" xfId="4456"/>
    <cellStyle name="20% - Énfasis6 5 2 4" xfId="4457"/>
    <cellStyle name="20% - Énfasis6 5 3" xfId="4458"/>
    <cellStyle name="20% - Énfasis6 5 3 2" xfId="4459"/>
    <cellStyle name="20% - Énfasis6 5 3 2 2" xfId="4460"/>
    <cellStyle name="20% - Énfasis6 5 3 3" xfId="4461"/>
    <cellStyle name="20% - Énfasis6 5 4" xfId="4462"/>
    <cellStyle name="20% - Énfasis6 5 4 2" xfId="4463"/>
    <cellStyle name="20% - Énfasis6 5 5" xfId="4464"/>
    <cellStyle name="20% - Énfasis6 5 6" xfId="4465"/>
    <cellStyle name="20% - Énfasis6 5 7" xfId="4466"/>
    <cellStyle name="20% - Énfasis6 5 8" xfId="4467"/>
    <cellStyle name="20% - Énfasis6 6" xfId="4468"/>
    <cellStyle name="20% - Énfasis6 6 10" xfId="4469"/>
    <cellStyle name="20% - Énfasis6 6 11" xfId="4470"/>
    <cellStyle name="20% - Énfasis6 6 13" xfId="4471"/>
    <cellStyle name="20% - Énfasis6 6 2" xfId="4472"/>
    <cellStyle name="20% - Énfasis6 6 2 2" xfId="4473"/>
    <cellStyle name="20% - Énfasis6 6 2 2 2" xfId="4474"/>
    <cellStyle name="20% - Énfasis6 6 2 2 2 2" xfId="4475"/>
    <cellStyle name="20% - Énfasis6 6 2 2 3" xfId="4476"/>
    <cellStyle name="20% - Énfasis6 6 2 3" xfId="4477"/>
    <cellStyle name="20% - Énfasis6 6 2 3 2" xfId="4478"/>
    <cellStyle name="20% - Énfasis6 6 2 4" xfId="4479"/>
    <cellStyle name="20% - Énfasis6 6 3" xfId="4480"/>
    <cellStyle name="20% - Énfasis6 6 3 2" xfId="4481"/>
    <cellStyle name="20% - Énfasis6 6 3 2 2" xfId="4482"/>
    <cellStyle name="20% - Énfasis6 6 3 3" xfId="4483"/>
    <cellStyle name="20% - Énfasis6 6 4" xfId="4484"/>
    <cellStyle name="20% - Énfasis6 6 4 2" xfId="4485"/>
    <cellStyle name="20% - Énfasis6 6 5" xfId="4486"/>
    <cellStyle name="20% - Énfasis6 6 6" xfId="4487"/>
    <cellStyle name="20% - Énfasis6 6 7" xfId="4488"/>
    <cellStyle name="20% - Énfasis6 6 8" xfId="4489"/>
    <cellStyle name="20% - Énfasis6 7" xfId="4490"/>
    <cellStyle name="20% - Énfasis6 7 11" xfId="4491"/>
    <cellStyle name="20% - Énfasis6 7 13" xfId="4492"/>
    <cellStyle name="20% - Énfasis6 7 2" xfId="4493"/>
    <cellStyle name="20% - Énfasis6 7 2 2" xfId="4494"/>
    <cellStyle name="20% - Énfasis6 7 2 2 2" xfId="4495"/>
    <cellStyle name="20% - Énfasis6 7 2 3" xfId="4496"/>
    <cellStyle name="20% - Énfasis6 7 3" xfId="4497"/>
    <cellStyle name="20% - Énfasis6 7 3 2" xfId="4498"/>
    <cellStyle name="20% - Énfasis6 7 4" xfId="4499"/>
    <cellStyle name="20% - Énfasis6 7 5" xfId="4500"/>
    <cellStyle name="20% - Énfasis6 7 6" xfId="4501"/>
    <cellStyle name="20% - Énfasis6 7 7" xfId="4502"/>
    <cellStyle name="20% - Énfasis6 7 8" xfId="4503"/>
    <cellStyle name="20% - Énfasis6 8" xfId="4504"/>
    <cellStyle name="20% - Énfasis6 8 2" xfId="4505"/>
    <cellStyle name="20% - Énfasis6 8 2 2" xfId="4506"/>
    <cellStyle name="20% - Énfasis6 8 3" xfId="4507"/>
    <cellStyle name="20% - Énfasis6 9" xfId="4508"/>
    <cellStyle name="20% - Énfasis6 9 2" xfId="4509"/>
    <cellStyle name="20% - Énfasis6 9 2 2" xfId="4510"/>
    <cellStyle name="20% - Énfasis6 9 3" xfId="4511"/>
    <cellStyle name="3" xfId="4512"/>
    <cellStyle name="3 2" xfId="4513"/>
    <cellStyle name="3_Plan menciones Black Elegance 092608" xfId="4514"/>
    <cellStyle name="3_Plan menciones Black Elegance 092608 2" xfId="4515"/>
    <cellStyle name="3_Plan_menciones_Black_Elegance_092608" xfId="4516"/>
    <cellStyle name="3_Plan_menciones_Black_Elegance_092608 2" xfId="4517"/>
    <cellStyle name="4" xfId="4518"/>
    <cellStyle name="4 2" xfId="4519"/>
    <cellStyle name="4_Plan menciones Black Elegance 092608" xfId="4520"/>
    <cellStyle name="4_Plan menciones Black Elegance 092608 2" xfId="4521"/>
    <cellStyle name="4_Plan PREABR09V1 30MAR09 OK" xfId="4522"/>
    <cellStyle name="4_Plan PREABR09V1 30MAR09 OK 2" xfId="4523"/>
    <cellStyle name="4_Plan PREABR09V1 REV 01 090324 revistas" xfId="4524"/>
    <cellStyle name="4_Plan PREABR09V1 REV 01 090324 revistas 2" xfId="4525"/>
    <cellStyle name="4_Plan PREABR09V1 REV 01 30Mar2009 ooh" xfId="4526"/>
    <cellStyle name="4_Plan PREABR09V1 REV 01 30Mar2009 ooh 2" xfId="4527"/>
    <cellStyle name="4_Plan_menciones_Black_Elegance_092608" xfId="4528"/>
    <cellStyle name="4_Plan_menciones_Black_Elegance_092608 2" xfId="4529"/>
    <cellStyle name="4_PREABR09V1s 090330 Rev01 Radio" xfId="4530"/>
    <cellStyle name="4_PREABR09V1s 090330 Rev01 Radio 2" xfId="4531"/>
    <cellStyle name="40% - Accent1" xfId="4532"/>
    <cellStyle name="40% - Accent1 2" xfId="4533"/>
    <cellStyle name="40% - Accent1 2 2" xfId="4534"/>
    <cellStyle name="40% - Accent1 3" xfId="4535"/>
    <cellStyle name="40% - Accent1 4" xfId="4536"/>
    <cellStyle name="40% - Accent2" xfId="4537"/>
    <cellStyle name="40% - Accent2 2" xfId="4538"/>
    <cellStyle name="40% - Accent2 2 2" xfId="4539"/>
    <cellStyle name="40% - Accent2 3" xfId="4540"/>
    <cellStyle name="40% - Accent2 4" xfId="4541"/>
    <cellStyle name="40% - Accent3" xfId="4542"/>
    <cellStyle name="40% - Accent3 2" xfId="4543"/>
    <cellStyle name="40% - Accent3 2 2" xfId="4544"/>
    <cellStyle name="40% - Accent3 3" xfId="4545"/>
    <cellStyle name="40% - Accent3 4" xfId="4546"/>
    <cellStyle name="40% - Accent4" xfId="4547"/>
    <cellStyle name="40% - Accent4 2" xfId="4548"/>
    <cellStyle name="40% - Accent4 2 2" xfId="4549"/>
    <cellStyle name="40% - Accent4 3" xfId="4550"/>
    <cellStyle name="40% - Accent4 4" xfId="4551"/>
    <cellStyle name="40% - Accent5" xfId="4552"/>
    <cellStyle name="40% - Accent5 2" xfId="4553"/>
    <cellStyle name="40% - Accent5 2 2" xfId="4554"/>
    <cellStyle name="40% - Accent5 3" xfId="4555"/>
    <cellStyle name="40% - Accent5 4" xfId="4556"/>
    <cellStyle name="40% - Accent6" xfId="4557"/>
    <cellStyle name="40% - Accent6 2" xfId="4558"/>
    <cellStyle name="40% - Accent6 2 2" xfId="4559"/>
    <cellStyle name="40% - Accent6 3" xfId="4560"/>
    <cellStyle name="40% - Accent6 4" xfId="4561"/>
    <cellStyle name="40% - Akzent1" xfId="4562"/>
    <cellStyle name="40% - Akzent2" xfId="4563"/>
    <cellStyle name="40% - Akzent3" xfId="4564"/>
    <cellStyle name="40% - Akzent4" xfId="4565"/>
    <cellStyle name="40% - Akzent5" xfId="4566"/>
    <cellStyle name="40% - Akzent6" xfId="4567"/>
    <cellStyle name="40% - Énfasis1" xfId="29" builtinId="31" customBuiltin="1"/>
    <cellStyle name="40% - Énfasis1 10" xfId="4568"/>
    <cellStyle name="40% - Énfasis1 10 2" xfId="4569"/>
    <cellStyle name="40% - Énfasis1 11" xfId="4570"/>
    <cellStyle name="40% - Énfasis1 12" xfId="4571"/>
    <cellStyle name="40% - Énfasis1 12 2" xfId="4572"/>
    <cellStyle name="40% - Énfasis1 13" xfId="4573"/>
    <cellStyle name="40% - Énfasis1 14" xfId="4574"/>
    <cellStyle name="40% - Énfasis1 15" xfId="4575"/>
    <cellStyle name="40% - Énfasis1 16" xfId="4576"/>
    <cellStyle name="40% - Énfasis1 2" xfId="135"/>
    <cellStyle name="40% - Énfasis1 2 10" xfId="4577"/>
    <cellStyle name="40% - Énfasis1 2 10 2" xfId="4578"/>
    <cellStyle name="40% - Énfasis1 2 10 3" xfId="4579"/>
    <cellStyle name="40% - Énfasis1 2 10 4" xfId="4580"/>
    <cellStyle name="40% - Énfasis1 2 10 5" xfId="4581"/>
    <cellStyle name="40% - Énfasis1 2 10 6" xfId="4582"/>
    <cellStyle name="40% - Énfasis1 2 11" xfId="4583"/>
    <cellStyle name="40% - Énfasis1 2 11 2" xfId="4584"/>
    <cellStyle name="40% - Énfasis1 2 12" xfId="4585"/>
    <cellStyle name="40% - Énfasis1 2 13" xfId="4586"/>
    <cellStyle name="40% - Énfasis1 2 14" xfId="4587"/>
    <cellStyle name="40% - Énfasis1 2 2" xfId="134"/>
    <cellStyle name="40% - Énfasis1 2 2 2" xfId="4589"/>
    <cellStyle name="40% - Énfasis1 2 2 2 2" xfId="4590"/>
    <cellStyle name="40% - Énfasis1 2 2 2 2 2" xfId="4591"/>
    <cellStyle name="40% - Énfasis1 2 2 2 3" xfId="4592"/>
    <cellStyle name="40% - Énfasis1 2 2 2 4" xfId="4593"/>
    <cellStyle name="40% - Énfasis1 2 2 2 5" xfId="4594"/>
    <cellStyle name="40% - Énfasis1 2 2 2 6" xfId="4595"/>
    <cellStyle name="40% - Énfasis1 2 2 3" xfId="4596"/>
    <cellStyle name="40% - Énfasis1 2 2 4" xfId="4597"/>
    <cellStyle name="40% - Énfasis1 2 2 4 2" xfId="4598"/>
    <cellStyle name="40% - Énfasis1 2 2 4 4" xfId="4599"/>
    <cellStyle name="40% - Énfasis1 2 2 4 5" xfId="4600"/>
    <cellStyle name="40% - Énfasis1 2 2 5" xfId="4601"/>
    <cellStyle name="40% - Énfasis1 2 2 5 3" xfId="4602"/>
    <cellStyle name="40% - Énfasis1 2 2 5 4" xfId="4603"/>
    <cellStyle name="40% - Énfasis1 2 2 6" xfId="4604"/>
    <cellStyle name="40% - Énfasis1 2 2 7" xfId="4605"/>
    <cellStyle name="40% - Énfasis1 2 2 8" xfId="4588"/>
    <cellStyle name="40% - Énfasis1 2 3" xfId="4606"/>
    <cellStyle name="40% - Énfasis1 2 4" xfId="4607"/>
    <cellStyle name="40% - Énfasis1 2 5" xfId="4608"/>
    <cellStyle name="40% - Énfasis1 2 6" xfId="4609"/>
    <cellStyle name="40% - Énfasis1 2 7" xfId="4610"/>
    <cellStyle name="40% - Énfasis1 2 8" xfId="4611"/>
    <cellStyle name="40% - Énfasis1 2 9" xfId="4612"/>
    <cellStyle name="40% - Énfasis1 2 9 3" xfId="4613"/>
    <cellStyle name="40% - Énfasis1 2 9 5" xfId="4614"/>
    <cellStyle name="40% - Énfasis1 2_TUP" xfId="4615"/>
    <cellStyle name="40% - Énfasis1 3" xfId="4616"/>
    <cellStyle name="40% - Énfasis1 3 2" xfId="4617"/>
    <cellStyle name="40% - Énfasis1 3 2 2" xfId="4618"/>
    <cellStyle name="40% - Énfasis1 3 2 2 2" xfId="4619"/>
    <cellStyle name="40% - Énfasis1 3 2 2 2 2" xfId="4620"/>
    <cellStyle name="40% - Énfasis1 3 2 2 2 2 2" xfId="4621"/>
    <cellStyle name="40% - Énfasis1 3 2 2 2 2 2 2" xfId="4622"/>
    <cellStyle name="40% - Énfasis1 3 2 2 2 2 3" xfId="4623"/>
    <cellStyle name="40% - Énfasis1 3 2 2 2 3" xfId="4624"/>
    <cellStyle name="40% - Énfasis1 3 2 2 2 3 2" xfId="4625"/>
    <cellStyle name="40% - Énfasis1 3 2 2 2 4" xfId="4626"/>
    <cellStyle name="40% - Énfasis1 3 2 2 3" xfId="4627"/>
    <cellStyle name="40% - Énfasis1 3 2 2 3 2" xfId="4628"/>
    <cellStyle name="40% - Énfasis1 3 2 2 3 2 2" xfId="4629"/>
    <cellStyle name="40% - Énfasis1 3 2 2 3 3" xfId="4630"/>
    <cellStyle name="40% - Énfasis1 3 2 2 4" xfId="4631"/>
    <cellStyle name="40% - Énfasis1 3 2 2 4 2" xfId="4632"/>
    <cellStyle name="40% - Énfasis1 3 2 2 5" xfId="4633"/>
    <cellStyle name="40% - Énfasis1 3 2 3" xfId="4634"/>
    <cellStyle name="40% - Énfasis1 3 2 3 2" xfId="4635"/>
    <cellStyle name="40% - Énfasis1 3 2 3 2 2" xfId="4636"/>
    <cellStyle name="40% - Énfasis1 3 2 3 2 2 2" xfId="4637"/>
    <cellStyle name="40% - Énfasis1 3 2 3 2 2 2 2" xfId="4638"/>
    <cellStyle name="40% - Énfasis1 3 2 3 2 2 3" xfId="4639"/>
    <cellStyle name="40% - Énfasis1 3 2 3 2 3" xfId="4640"/>
    <cellStyle name="40% - Énfasis1 3 2 3 2 3 2" xfId="4641"/>
    <cellStyle name="40% - Énfasis1 3 2 3 2 4" xfId="4642"/>
    <cellStyle name="40% - Énfasis1 3 2 3 3" xfId="4643"/>
    <cellStyle name="40% - Énfasis1 3 2 3 3 2" xfId="4644"/>
    <cellStyle name="40% - Énfasis1 3 2 3 3 2 2" xfId="4645"/>
    <cellStyle name="40% - Énfasis1 3 2 3 3 3" xfId="4646"/>
    <cellStyle name="40% - Énfasis1 3 2 3 4" xfId="4647"/>
    <cellStyle name="40% - Énfasis1 3 2 3 4 2" xfId="4648"/>
    <cellStyle name="40% - Énfasis1 3 2 3 5" xfId="4649"/>
    <cellStyle name="40% - Énfasis1 3 2 4" xfId="4650"/>
    <cellStyle name="40% - Énfasis1 3 2 4 2" xfId="4651"/>
    <cellStyle name="40% - Énfasis1 3 2 4 2 2" xfId="4652"/>
    <cellStyle name="40% - Énfasis1 3 2 4 2 2 2" xfId="4653"/>
    <cellStyle name="40% - Énfasis1 3 2 4 2 3" xfId="4654"/>
    <cellStyle name="40% - Énfasis1 3 2 4 3" xfId="4655"/>
    <cellStyle name="40% - Énfasis1 3 2 4 3 2" xfId="4656"/>
    <cellStyle name="40% - Énfasis1 3 2 4 4" xfId="4657"/>
    <cellStyle name="40% - Énfasis1 3 2 5" xfId="4658"/>
    <cellStyle name="40% - Énfasis1 3 2 5 2" xfId="4659"/>
    <cellStyle name="40% - Énfasis1 3 2 5 2 2" xfId="4660"/>
    <cellStyle name="40% - Énfasis1 3 2 5 3" xfId="4661"/>
    <cellStyle name="40% - Énfasis1 3 2 6" xfId="4662"/>
    <cellStyle name="40% - Énfasis1 3 2 6 2" xfId="4663"/>
    <cellStyle name="40% - Énfasis1 3 2 7" xfId="4664"/>
    <cellStyle name="40% - Énfasis1 3 3" xfId="4665"/>
    <cellStyle name="40% - Énfasis1 3 3 2" xfId="4666"/>
    <cellStyle name="40% - Énfasis1 3 3 2 2" xfId="4667"/>
    <cellStyle name="40% - Énfasis1 3 3 2 2 2" xfId="4668"/>
    <cellStyle name="40% - Énfasis1 3 3 2 2 2 2" xfId="4669"/>
    <cellStyle name="40% - Énfasis1 3 3 2 2 3" xfId="4670"/>
    <cellStyle name="40% - Énfasis1 3 3 2 3" xfId="4671"/>
    <cellStyle name="40% - Énfasis1 3 3 2 3 2" xfId="4672"/>
    <cellStyle name="40% - Énfasis1 3 3 2 4" xfId="4673"/>
    <cellStyle name="40% - Énfasis1 3 3 3" xfId="4674"/>
    <cellStyle name="40% - Énfasis1 3 3 3 2" xfId="4675"/>
    <cellStyle name="40% - Énfasis1 3 3 3 2 2" xfId="4676"/>
    <cellStyle name="40% - Énfasis1 3 3 3 3" xfId="4677"/>
    <cellStyle name="40% - Énfasis1 3 3 4" xfId="4678"/>
    <cellStyle name="40% - Énfasis1 3 3 4 2" xfId="4679"/>
    <cellStyle name="40% - Énfasis1 3 3 5" xfId="4680"/>
    <cellStyle name="40% - Énfasis1 3 3 6" xfId="4681"/>
    <cellStyle name="40% - Énfasis1 3 3 7" xfId="4682"/>
    <cellStyle name="40% - Énfasis1 3 4" xfId="4683"/>
    <cellStyle name="40% - Énfasis1 3 4 2" xfId="4684"/>
    <cellStyle name="40% - Énfasis1 3 4 2 2" xfId="4685"/>
    <cellStyle name="40% - Énfasis1 3 4 2 2 2" xfId="4686"/>
    <cellStyle name="40% - Énfasis1 3 4 2 2 2 2" xfId="4687"/>
    <cellStyle name="40% - Énfasis1 3 4 2 2 3" xfId="4688"/>
    <cellStyle name="40% - Énfasis1 3 4 2 3" xfId="4689"/>
    <cellStyle name="40% - Énfasis1 3 4 2 3 2" xfId="4690"/>
    <cellStyle name="40% - Énfasis1 3 4 2 4" xfId="4691"/>
    <cellStyle name="40% - Énfasis1 3 4 3" xfId="4692"/>
    <cellStyle name="40% - Énfasis1 3 4 3 2" xfId="4693"/>
    <cellStyle name="40% - Énfasis1 3 4 3 2 2" xfId="4694"/>
    <cellStyle name="40% - Énfasis1 3 4 3 3" xfId="4695"/>
    <cellStyle name="40% - Énfasis1 3 4 4" xfId="4696"/>
    <cellStyle name="40% - Énfasis1 3 4 4 2" xfId="4697"/>
    <cellStyle name="40% - Énfasis1 3 4 5" xfId="4698"/>
    <cellStyle name="40% - Énfasis1 3 5" xfId="4699"/>
    <cellStyle name="40% - Énfasis1 3 5 2" xfId="4700"/>
    <cellStyle name="40% - Énfasis1 3 5 2 2" xfId="4701"/>
    <cellStyle name="40% - Énfasis1 3 5 2 2 2" xfId="4702"/>
    <cellStyle name="40% - Énfasis1 3 5 2 3" xfId="4703"/>
    <cellStyle name="40% - Énfasis1 3 5 3" xfId="4704"/>
    <cellStyle name="40% - Énfasis1 3 5 3 2" xfId="4705"/>
    <cellStyle name="40% - Énfasis1 3 5 4" xfId="4706"/>
    <cellStyle name="40% - Énfasis1 3 6" xfId="4707"/>
    <cellStyle name="40% - Énfasis1 3 6 2" xfId="4708"/>
    <cellStyle name="40% - Énfasis1 3 6 2 2" xfId="4709"/>
    <cellStyle name="40% - Énfasis1 3 6 3" xfId="4710"/>
    <cellStyle name="40% - Énfasis1 3 7" xfId="4711"/>
    <cellStyle name="40% - Énfasis1 3 7 2" xfId="4712"/>
    <cellStyle name="40% - Énfasis1 3 7 3" xfId="4713"/>
    <cellStyle name="40% - Énfasis1 3 8" xfId="4714"/>
    <cellStyle name="40% - Énfasis1 3 9" xfId="4715"/>
    <cellStyle name="40% - Énfasis1 4" xfId="4716"/>
    <cellStyle name="40% - Énfasis1 4 13" xfId="4717"/>
    <cellStyle name="40% - Énfasis1 4 2" xfId="4718"/>
    <cellStyle name="40% - Énfasis1 4 2 2" xfId="4719"/>
    <cellStyle name="40% - Énfasis1 4 2 2 2" xfId="4720"/>
    <cellStyle name="40% - Énfasis1 4 2 2 2 2" xfId="4721"/>
    <cellStyle name="40% - Énfasis1 4 2 2 2 2 2" xfId="4722"/>
    <cellStyle name="40% - Énfasis1 4 2 2 2 3" xfId="4723"/>
    <cellStyle name="40% - Énfasis1 4 2 2 3" xfId="4724"/>
    <cellStyle name="40% - Énfasis1 4 2 2 3 2" xfId="4725"/>
    <cellStyle name="40% - Énfasis1 4 2 2 4" xfId="4726"/>
    <cellStyle name="40% - Énfasis1 4 2 3" xfId="4727"/>
    <cellStyle name="40% - Énfasis1 4 2 3 2" xfId="4728"/>
    <cellStyle name="40% - Énfasis1 4 2 3 2 2" xfId="4729"/>
    <cellStyle name="40% - Énfasis1 4 2 3 3" xfId="4730"/>
    <cellStyle name="40% - Énfasis1 4 2 4" xfId="4731"/>
    <cellStyle name="40% - Énfasis1 4 2 4 2" xfId="4732"/>
    <cellStyle name="40% - Énfasis1 4 2 5" xfId="4733"/>
    <cellStyle name="40% - Énfasis1 4 3" xfId="4734"/>
    <cellStyle name="40% - Énfasis1 4 3 2" xfId="4735"/>
    <cellStyle name="40% - Énfasis1 4 3 2 2" xfId="4736"/>
    <cellStyle name="40% - Énfasis1 4 3 2 2 2" xfId="4737"/>
    <cellStyle name="40% - Énfasis1 4 3 2 2 2 2" xfId="4738"/>
    <cellStyle name="40% - Énfasis1 4 3 2 2 3" xfId="4739"/>
    <cellStyle name="40% - Énfasis1 4 3 2 3" xfId="4740"/>
    <cellStyle name="40% - Énfasis1 4 3 2 3 2" xfId="4741"/>
    <cellStyle name="40% - Énfasis1 4 3 2 4" xfId="4742"/>
    <cellStyle name="40% - Énfasis1 4 3 3" xfId="4743"/>
    <cellStyle name="40% - Énfasis1 4 3 3 2" xfId="4744"/>
    <cellStyle name="40% - Énfasis1 4 3 3 2 2" xfId="4745"/>
    <cellStyle name="40% - Énfasis1 4 3 3 3" xfId="4746"/>
    <cellStyle name="40% - Énfasis1 4 3 4" xfId="4747"/>
    <cellStyle name="40% - Énfasis1 4 3 4 2" xfId="4748"/>
    <cellStyle name="40% - Énfasis1 4 3 5" xfId="4749"/>
    <cellStyle name="40% - Énfasis1 4 4" xfId="4750"/>
    <cellStyle name="40% - Énfasis1 4 4 2" xfId="4751"/>
    <cellStyle name="40% - Énfasis1 4 4 2 2" xfId="4752"/>
    <cellStyle name="40% - Énfasis1 4 4 2 2 2" xfId="4753"/>
    <cellStyle name="40% - Énfasis1 4 4 2 3" xfId="4754"/>
    <cellStyle name="40% - Énfasis1 4 4 3" xfId="4755"/>
    <cellStyle name="40% - Énfasis1 4 4 3 2" xfId="4756"/>
    <cellStyle name="40% - Énfasis1 4 4 4" xfId="4757"/>
    <cellStyle name="40% - Énfasis1 4 5" xfId="4758"/>
    <cellStyle name="40% - Énfasis1 4 5 2" xfId="4759"/>
    <cellStyle name="40% - Énfasis1 4 5 2 2" xfId="4760"/>
    <cellStyle name="40% - Énfasis1 4 5 3" xfId="4761"/>
    <cellStyle name="40% - Énfasis1 4 6" xfId="4762"/>
    <cellStyle name="40% - Énfasis1 4 6 2" xfId="4763"/>
    <cellStyle name="40% - Énfasis1 4 7" xfId="4764"/>
    <cellStyle name="40% - Énfasis1 4 8" xfId="4765"/>
    <cellStyle name="40% - Énfasis1 4 9" xfId="4766"/>
    <cellStyle name="40% - Énfasis1 5" xfId="4767"/>
    <cellStyle name="40% - Énfasis1 5 12" xfId="4768"/>
    <cellStyle name="40% - Énfasis1 5 13" xfId="4769"/>
    <cellStyle name="40% - Énfasis1 5 2" xfId="4770"/>
    <cellStyle name="40% - Énfasis1 5 2 2" xfId="4771"/>
    <cellStyle name="40% - Énfasis1 5 2 2 2" xfId="4772"/>
    <cellStyle name="40% - Énfasis1 5 2 2 2 2" xfId="4773"/>
    <cellStyle name="40% - Énfasis1 5 2 2 3" xfId="4774"/>
    <cellStyle name="40% - Énfasis1 5 2 3" xfId="4775"/>
    <cellStyle name="40% - Énfasis1 5 2 3 2" xfId="4776"/>
    <cellStyle name="40% - Énfasis1 5 2 4" xfId="4777"/>
    <cellStyle name="40% - Énfasis1 5 3" xfId="4778"/>
    <cellStyle name="40% - Énfasis1 5 3 2" xfId="4779"/>
    <cellStyle name="40% - Énfasis1 5 3 2 2" xfId="4780"/>
    <cellStyle name="40% - Énfasis1 5 3 3" xfId="4781"/>
    <cellStyle name="40% - Énfasis1 5 4" xfId="4782"/>
    <cellStyle name="40% - Énfasis1 5 4 2" xfId="4783"/>
    <cellStyle name="40% - Énfasis1 5 5" xfId="4784"/>
    <cellStyle name="40% - Énfasis1 5 6" xfId="4785"/>
    <cellStyle name="40% - Énfasis1 5 7" xfId="4786"/>
    <cellStyle name="40% - Énfasis1 5 8" xfId="4787"/>
    <cellStyle name="40% - Énfasis1 5 9" xfId="4788"/>
    <cellStyle name="40% - Énfasis1 6" xfId="4789"/>
    <cellStyle name="40% - Énfasis1 6 10" xfId="4790"/>
    <cellStyle name="40% - Énfasis1 6 11" xfId="4791"/>
    <cellStyle name="40% - Énfasis1 6 12" xfId="4792"/>
    <cellStyle name="40% - Énfasis1 6 13" xfId="4793"/>
    <cellStyle name="40% - Énfasis1 6 2" xfId="4794"/>
    <cellStyle name="40% - Énfasis1 6 2 2" xfId="4795"/>
    <cellStyle name="40% - Énfasis1 6 2 2 2" xfId="4796"/>
    <cellStyle name="40% - Énfasis1 6 2 2 2 2" xfId="4797"/>
    <cellStyle name="40% - Énfasis1 6 2 2 3" xfId="4798"/>
    <cellStyle name="40% - Énfasis1 6 2 3" xfId="4799"/>
    <cellStyle name="40% - Énfasis1 6 2 3 2" xfId="4800"/>
    <cellStyle name="40% - Énfasis1 6 2 4" xfId="4801"/>
    <cellStyle name="40% - Énfasis1 6 3" xfId="4802"/>
    <cellStyle name="40% - Énfasis1 6 3 2" xfId="4803"/>
    <cellStyle name="40% - Énfasis1 6 3 2 2" xfId="4804"/>
    <cellStyle name="40% - Énfasis1 6 3 3" xfId="4805"/>
    <cellStyle name="40% - Énfasis1 6 4" xfId="4806"/>
    <cellStyle name="40% - Énfasis1 6 4 2" xfId="4807"/>
    <cellStyle name="40% - Énfasis1 6 5" xfId="4808"/>
    <cellStyle name="40% - Énfasis1 6 6" xfId="4809"/>
    <cellStyle name="40% - Énfasis1 6 7" xfId="4810"/>
    <cellStyle name="40% - Énfasis1 6 8" xfId="4811"/>
    <cellStyle name="40% - Énfasis1 7" xfId="4812"/>
    <cellStyle name="40% - Énfasis1 7 11" xfId="4813"/>
    <cellStyle name="40% - Énfasis1 7 13" xfId="4814"/>
    <cellStyle name="40% - Énfasis1 7 2" xfId="4815"/>
    <cellStyle name="40% - Énfasis1 7 2 2" xfId="4816"/>
    <cellStyle name="40% - Énfasis1 7 2 2 2" xfId="4817"/>
    <cellStyle name="40% - Énfasis1 7 2 3" xfId="4818"/>
    <cellStyle name="40% - Énfasis1 7 3" xfId="4819"/>
    <cellStyle name="40% - Énfasis1 7 3 2" xfId="4820"/>
    <cellStyle name="40% - Énfasis1 7 4" xfId="4821"/>
    <cellStyle name="40% - Énfasis1 7 5" xfId="4822"/>
    <cellStyle name="40% - Énfasis1 7 6" xfId="4823"/>
    <cellStyle name="40% - Énfasis1 7 7" xfId="4824"/>
    <cellStyle name="40% - Énfasis1 7 8" xfId="4825"/>
    <cellStyle name="40% - Énfasis1 8" xfId="4826"/>
    <cellStyle name="40% - Énfasis1 8 2" xfId="4827"/>
    <cellStyle name="40% - Énfasis1 8 2 2" xfId="4828"/>
    <cellStyle name="40% - Énfasis1 8 3" xfId="4829"/>
    <cellStyle name="40% - Énfasis1 9" xfId="4830"/>
    <cellStyle name="40% - Énfasis1 9 2" xfId="4831"/>
    <cellStyle name="40% - Énfasis1 9 2 2" xfId="4832"/>
    <cellStyle name="40% - Énfasis1 9 3" xfId="4833"/>
    <cellStyle name="40% - Énfasis2" xfId="33" builtinId="35" customBuiltin="1"/>
    <cellStyle name="40% - Énfasis2 10" xfId="4834"/>
    <cellStyle name="40% - Énfasis2 10 2" xfId="4835"/>
    <cellStyle name="40% - Énfasis2 10 2 2" xfId="4836"/>
    <cellStyle name="40% - Énfasis2 10 3" xfId="4837"/>
    <cellStyle name="40% - Énfasis2 11" xfId="4838"/>
    <cellStyle name="40% - Énfasis2 11 2" xfId="4839"/>
    <cellStyle name="40% - Énfasis2 12" xfId="4840"/>
    <cellStyle name="40% - Énfasis2 12 2" xfId="4841"/>
    <cellStyle name="40% - Énfasis2 13" xfId="4842"/>
    <cellStyle name="40% - Énfasis2 14" xfId="4843"/>
    <cellStyle name="40% - Énfasis2 15" xfId="4844"/>
    <cellStyle name="40% - Énfasis2 16" xfId="4845"/>
    <cellStyle name="40% - Énfasis2 17" xfId="4846"/>
    <cellStyle name="40% - Énfasis2 2" xfId="133"/>
    <cellStyle name="40% - Énfasis2 2 10" xfId="4847"/>
    <cellStyle name="40% - Énfasis2 2 10 2" xfId="4848"/>
    <cellStyle name="40% - Énfasis2 2 10 3" xfId="4849"/>
    <cellStyle name="40% - Énfasis2 2 10 5" xfId="4850"/>
    <cellStyle name="40% - Énfasis2 2 10 6" xfId="4851"/>
    <cellStyle name="40% - Énfasis2 2 11" xfId="4852"/>
    <cellStyle name="40% - Énfasis2 2 11 2" xfId="4853"/>
    <cellStyle name="40% - Énfasis2 2 12" xfId="4854"/>
    <cellStyle name="40% - Énfasis2 2 13" xfId="4855"/>
    <cellStyle name="40% - Énfasis2 2 14" xfId="4856"/>
    <cellStyle name="40% - Énfasis2 2 2" xfId="132"/>
    <cellStyle name="40% - Énfasis2 2 2 2" xfId="4858"/>
    <cellStyle name="40% - Énfasis2 2 2 2 2" xfId="4859"/>
    <cellStyle name="40% - Énfasis2 2 2 2 2 2" xfId="4860"/>
    <cellStyle name="40% - Énfasis2 2 2 2 3" xfId="4861"/>
    <cellStyle name="40% - Énfasis2 2 2 2 4" xfId="4862"/>
    <cellStyle name="40% - Énfasis2 2 2 2 5" xfId="4863"/>
    <cellStyle name="40% - Énfasis2 2 2 2 6" xfId="4864"/>
    <cellStyle name="40% - Énfasis2 2 2 3" xfId="4865"/>
    <cellStyle name="40% - Énfasis2 2 2 4" xfId="4866"/>
    <cellStyle name="40% - Énfasis2 2 2 4 2" xfId="4867"/>
    <cellStyle name="40% - Énfasis2 2 2 4 4" xfId="4868"/>
    <cellStyle name="40% - Énfasis2 2 2 4 5" xfId="4869"/>
    <cellStyle name="40% - Énfasis2 2 2 5" xfId="4870"/>
    <cellStyle name="40% - Énfasis2 2 2 5 4" xfId="4871"/>
    <cellStyle name="40% - Énfasis2 2 2 6" xfId="4872"/>
    <cellStyle name="40% - Énfasis2 2 2 7" xfId="4873"/>
    <cellStyle name="40% - Énfasis2 2 2 8" xfId="4857"/>
    <cellStyle name="40% - Énfasis2 2 3" xfId="4874"/>
    <cellStyle name="40% - Énfasis2 2 4" xfId="4875"/>
    <cellStyle name="40% - Énfasis2 2 5" xfId="4876"/>
    <cellStyle name="40% - Énfasis2 2 6" xfId="4877"/>
    <cellStyle name="40% - Énfasis2 2 7" xfId="4878"/>
    <cellStyle name="40% - Énfasis2 2 8" xfId="4879"/>
    <cellStyle name="40% - Énfasis2 2 9" xfId="4880"/>
    <cellStyle name="40% - Énfasis2 2 9 4" xfId="4881"/>
    <cellStyle name="40% - Énfasis2 2 9 5" xfId="4882"/>
    <cellStyle name="40% - Énfasis2 2_TUP" xfId="4883"/>
    <cellStyle name="40% - Énfasis2 3" xfId="4884"/>
    <cellStyle name="40% - Énfasis2 3 2" xfId="4885"/>
    <cellStyle name="40% - Énfasis2 3 2 2" xfId="4886"/>
    <cellStyle name="40% - Énfasis2 3 2 2 2" xfId="4887"/>
    <cellStyle name="40% - Énfasis2 3 2 2 2 2" xfId="4888"/>
    <cellStyle name="40% - Énfasis2 3 2 2 2 2 2" xfId="4889"/>
    <cellStyle name="40% - Énfasis2 3 2 2 2 2 2 2" xfId="4890"/>
    <cellStyle name="40% - Énfasis2 3 2 2 2 2 3" xfId="4891"/>
    <cellStyle name="40% - Énfasis2 3 2 2 2 3" xfId="4892"/>
    <cellStyle name="40% - Énfasis2 3 2 2 2 3 2" xfId="4893"/>
    <cellStyle name="40% - Énfasis2 3 2 2 2 4" xfId="4894"/>
    <cellStyle name="40% - Énfasis2 3 2 2 3" xfId="4895"/>
    <cellStyle name="40% - Énfasis2 3 2 2 3 2" xfId="4896"/>
    <cellStyle name="40% - Énfasis2 3 2 2 3 2 2" xfId="4897"/>
    <cellStyle name="40% - Énfasis2 3 2 2 3 3" xfId="4898"/>
    <cellStyle name="40% - Énfasis2 3 2 2 4" xfId="4899"/>
    <cellStyle name="40% - Énfasis2 3 2 2 4 2" xfId="4900"/>
    <cellStyle name="40% - Énfasis2 3 2 2 5" xfId="4901"/>
    <cellStyle name="40% - Énfasis2 3 2 3" xfId="4902"/>
    <cellStyle name="40% - Énfasis2 3 2 3 2" xfId="4903"/>
    <cellStyle name="40% - Énfasis2 3 2 3 2 2" xfId="4904"/>
    <cellStyle name="40% - Énfasis2 3 2 3 2 2 2" xfId="4905"/>
    <cellStyle name="40% - Énfasis2 3 2 3 2 2 2 2" xfId="4906"/>
    <cellStyle name="40% - Énfasis2 3 2 3 2 2 3" xfId="4907"/>
    <cellStyle name="40% - Énfasis2 3 2 3 2 3" xfId="4908"/>
    <cellStyle name="40% - Énfasis2 3 2 3 2 3 2" xfId="4909"/>
    <cellStyle name="40% - Énfasis2 3 2 3 2 4" xfId="4910"/>
    <cellStyle name="40% - Énfasis2 3 2 3 3" xfId="4911"/>
    <cellStyle name="40% - Énfasis2 3 2 3 3 2" xfId="4912"/>
    <cellStyle name="40% - Énfasis2 3 2 3 3 2 2" xfId="4913"/>
    <cellStyle name="40% - Énfasis2 3 2 3 3 3" xfId="4914"/>
    <cellStyle name="40% - Énfasis2 3 2 3 4" xfId="4915"/>
    <cellStyle name="40% - Énfasis2 3 2 3 4 2" xfId="4916"/>
    <cellStyle name="40% - Énfasis2 3 2 3 5" xfId="4917"/>
    <cellStyle name="40% - Énfasis2 3 2 4" xfId="4918"/>
    <cellStyle name="40% - Énfasis2 3 2 4 2" xfId="4919"/>
    <cellStyle name="40% - Énfasis2 3 2 4 2 2" xfId="4920"/>
    <cellStyle name="40% - Énfasis2 3 2 4 2 2 2" xfId="4921"/>
    <cellStyle name="40% - Énfasis2 3 2 4 2 3" xfId="4922"/>
    <cellStyle name="40% - Énfasis2 3 2 4 3" xfId="4923"/>
    <cellStyle name="40% - Énfasis2 3 2 4 3 2" xfId="4924"/>
    <cellStyle name="40% - Énfasis2 3 2 4 4" xfId="4925"/>
    <cellStyle name="40% - Énfasis2 3 2 5" xfId="4926"/>
    <cellStyle name="40% - Énfasis2 3 2 5 2" xfId="4927"/>
    <cellStyle name="40% - Énfasis2 3 2 5 2 2" xfId="4928"/>
    <cellStyle name="40% - Énfasis2 3 2 5 3" xfId="4929"/>
    <cellStyle name="40% - Énfasis2 3 2 6" xfId="4930"/>
    <cellStyle name="40% - Énfasis2 3 2 6 2" xfId="4931"/>
    <cellStyle name="40% - Énfasis2 3 2 7" xfId="4932"/>
    <cellStyle name="40% - Énfasis2 3 3" xfId="4933"/>
    <cellStyle name="40% - Énfasis2 3 3 2" xfId="4934"/>
    <cellStyle name="40% - Énfasis2 3 3 2 2" xfId="4935"/>
    <cellStyle name="40% - Énfasis2 3 3 2 2 2" xfId="4936"/>
    <cellStyle name="40% - Énfasis2 3 3 2 2 2 2" xfId="4937"/>
    <cellStyle name="40% - Énfasis2 3 3 2 2 3" xfId="4938"/>
    <cellStyle name="40% - Énfasis2 3 3 2 3" xfId="4939"/>
    <cellStyle name="40% - Énfasis2 3 3 2 3 2" xfId="4940"/>
    <cellStyle name="40% - Énfasis2 3 3 2 4" xfId="4941"/>
    <cellStyle name="40% - Énfasis2 3 3 3" xfId="4942"/>
    <cellStyle name="40% - Énfasis2 3 3 3 2" xfId="4943"/>
    <cellStyle name="40% - Énfasis2 3 3 3 2 2" xfId="4944"/>
    <cellStyle name="40% - Énfasis2 3 3 3 3" xfId="4945"/>
    <cellStyle name="40% - Énfasis2 3 3 4" xfId="4946"/>
    <cellStyle name="40% - Énfasis2 3 3 4 2" xfId="4947"/>
    <cellStyle name="40% - Énfasis2 3 3 5" xfId="4948"/>
    <cellStyle name="40% - Énfasis2 3 3 6" xfId="4949"/>
    <cellStyle name="40% - Énfasis2 3 3 7" xfId="4950"/>
    <cellStyle name="40% - Énfasis2 3 4" xfId="4951"/>
    <cellStyle name="40% - Énfasis2 3 4 2" xfId="4952"/>
    <cellStyle name="40% - Énfasis2 3 4 2 2" xfId="4953"/>
    <cellStyle name="40% - Énfasis2 3 4 2 2 2" xfId="4954"/>
    <cellStyle name="40% - Énfasis2 3 4 2 2 2 2" xfId="4955"/>
    <cellStyle name="40% - Énfasis2 3 4 2 2 3" xfId="4956"/>
    <cellStyle name="40% - Énfasis2 3 4 2 3" xfId="4957"/>
    <cellStyle name="40% - Énfasis2 3 4 2 3 2" xfId="4958"/>
    <cellStyle name="40% - Énfasis2 3 4 2 4" xfId="4959"/>
    <cellStyle name="40% - Énfasis2 3 4 3" xfId="4960"/>
    <cellStyle name="40% - Énfasis2 3 4 3 2" xfId="4961"/>
    <cellStyle name="40% - Énfasis2 3 4 3 2 2" xfId="4962"/>
    <cellStyle name="40% - Énfasis2 3 4 3 3" xfId="4963"/>
    <cellStyle name="40% - Énfasis2 3 4 4" xfId="4964"/>
    <cellStyle name="40% - Énfasis2 3 4 4 2" xfId="4965"/>
    <cellStyle name="40% - Énfasis2 3 4 5" xfId="4966"/>
    <cellStyle name="40% - Énfasis2 3 5" xfId="4967"/>
    <cellStyle name="40% - Énfasis2 3 5 2" xfId="4968"/>
    <cellStyle name="40% - Énfasis2 3 5 2 2" xfId="4969"/>
    <cellStyle name="40% - Énfasis2 3 5 2 2 2" xfId="4970"/>
    <cellStyle name="40% - Énfasis2 3 5 2 3" xfId="4971"/>
    <cellStyle name="40% - Énfasis2 3 5 3" xfId="4972"/>
    <cellStyle name="40% - Énfasis2 3 5 3 2" xfId="4973"/>
    <cellStyle name="40% - Énfasis2 3 5 4" xfId="4974"/>
    <cellStyle name="40% - Énfasis2 3 6" xfId="4975"/>
    <cellStyle name="40% - Énfasis2 3 6 2" xfId="4976"/>
    <cellStyle name="40% - Énfasis2 3 6 2 2" xfId="4977"/>
    <cellStyle name="40% - Énfasis2 3 6 3" xfId="4978"/>
    <cellStyle name="40% - Énfasis2 3 7" xfId="4979"/>
    <cellStyle name="40% - Énfasis2 3 7 2" xfId="4980"/>
    <cellStyle name="40% - Énfasis2 3 7 3" xfId="4981"/>
    <cellStyle name="40% - Énfasis2 3 8" xfId="4982"/>
    <cellStyle name="40% - Énfasis2 3 9" xfId="4983"/>
    <cellStyle name="40% - Énfasis2 4" xfId="4984"/>
    <cellStyle name="40% - Énfasis2 4 11" xfId="4985"/>
    <cellStyle name="40% - Énfasis2 4 12" xfId="4986"/>
    <cellStyle name="40% - Énfasis2 4 13" xfId="4987"/>
    <cellStyle name="40% - Énfasis2 4 2" xfId="4988"/>
    <cellStyle name="40% - Énfasis2 4 2 2" xfId="4989"/>
    <cellStyle name="40% - Énfasis2 4 2 2 2" xfId="4990"/>
    <cellStyle name="40% - Énfasis2 4 2 2 2 2" xfId="4991"/>
    <cellStyle name="40% - Énfasis2 4 2 2 2 2 2" xfId="4992"/>
    <cellStyle name="40% - Énfasis2 4 2 2 2 3" xfId="4993"/>
    <cellStyle name="40% - Énfasis2 4 2 2 3" xfId="4994"/>
    <cellStyle name="40% - Énfasis2 4 2 2 3 2" xfId="4995"/>
    <cellStyle name="40% - Énfasis2 4 2 2 4" xfId="4996"/>
    <cellStyle name="40% - Énfasis2 4 2 3" xfId="4997"/>
    <cellStyle name="40% - Énfasis2 4 2 3 2" xfId="4998"/>
    <cellStyle name="40% - Énfasis2 4 2 3 2 2" xfId="4999"/>
    <cellStyle name="40% - Énfasis2 4 2 3 3" xfId="5000"/>
    <cellStyle name="40% - Énfasis2 4 2 4" xfId="5001"/>
    <cellStyle name="40% - Énfasis2 4 2 4 2" xfId="5002"/>
    <cellStyle name="40% - Énfasis2 4 2 5" xfId="5003"/>
    <cellStyle name="40% - Énfasis2 4 3" xfId="5004"/>
    <cellStyle name="40% - Énfasis2 4 3 2" xfId="5005"/>
    <cellStyle name="40% - Énfasis2 4 3 2 2" xfId="5006"/>
    <cellStyle name="40% - Énfasis2 4 3 2 2 2" xfId="5007"/>
    <cellStyle name="40% - Énfasis2 4 3 2 2 2 2" xfId="5008"/>
    <cellStyle name="40% - Énfasis2 4 3 2 2 3" xfId="5009"/>
    <cellStyle name="40% - Énfasis2 4 3 2 3" xfId="5010"/>
    <cellStyle name="40% - Énfasis2 4 3 2 3 2" xfId="5011"/>
    <cellStyle name="40% - Énfasis2 4 3 2 4" xfId="5012"/>
    <cellStyle name="40% - Énfasis2 4 3 3" xfId="5013"/>
    <cellStyle name="40% - Énfasis2 4 3 3 2" xfId="5014"/>
    <cellStyle name="40% - Énfasis2 4 3 3 2 2" xfId="5015"/>
    <cellStyle name="40% - Énfasis2 4 3 3 3" xfId="5016"/>
    <cellStyle name="40% - Énfasis2 4 3 4" xfId="5017"/>
    <cellStyle name="40% - Énfasis2 4 3 4 2" xfId="5018"/>
    <cellStyle name="40% - Énfasis2 4 3 5" xfId="5019"/>
    <cellStyle name="40% - Énfasis2 4 4" xfId="5020"/>
    <cellStyle name="40% - Énfasis2 4 4 2" xfId="5021"/>
    <cellStyle name="40% - Énfasis2 4 4 2 2" xfId="5022"/>
    <cellStyle name="40% - Énfasis2 4 4 2 2 2" xfId="5023"/>
    <cellStyle name="40% - Énfasis2 4 4 2 3" xfId="5024"/>
    <cellStyle name="40% - Énfasis2 4 4 3" xfId="5025"/>
    <cellStyle name="40% - Énfasis2 4 4 3 2" xfId="5026"/>
    <cellStyle name="40% - Énfasis2 4 4 4" xfId="5027"/>
    <cellStyle name="40% - Énfasis2 4 5" xfId="5028"/>
    <cellStyle name="40% - Énfasis2 4 5 2" xfId="5029"/>
    <cellStyle name="40% - Énfasis2 4 5 2 2" xfId="5030"/>
    <cellStyle name="40% - Énfasis2 4 5 3" xfId="5031"/>
    <cellStyle name="40% - Énfasis2 4 6" xfId="5032"/>
    <cellStyle name="40% - Énfasis2 4 6 2" xfId="5033"/>
    <cellStyle name="40% - Énfasis2 4 7" xfId="5034"/>
    <cellStyle name="40% - Énfasis2 4 8" xfId="5035"/>
    <cellStyle name="40% - Énfasis2 5" xfId="5036"/>
    <cellStyle name="40% - Énfasis2 5 10" xfId="5037"/>
    <cellStyle name="40% - Énfasis2 5 11" xfId="5038"/>
    <cellStyle name="40% - Énfasis2 5 13" xfId="5039"/>
    <cellStyle name="40% - Énfasis2 5 2" xfId="5040"/>
    <cellStyle name="40% - Énfasis2 5 2 2" xfId="5041"/>
    <cellStyle name="40% - Énfasis2 5 2 2 2" xfId="5042"/>
    <cellStyle name="40% - Énfasis2 5 2 2 2 2" xfId="5043"/>
    <cellStyle name="40% - Énfasis2 5 2 2 3" xfId="5044"/>
    <cellStyle name="40% - Énfasis2 5 2 3" xfId="5045"/>
    <cellStyle name="40% - Énfasis2 5 2 3 2" xfId="5046"/>
    <cellStyle name="40% - Énfasis2 5 2 4" xfId="5047"/>
    <cellStyle name="40% - Énfasis2 5 3" xfId="5048"/>
    <cellStyle name="40% - Énfasis2 5 3 2" xfId="5049"/>
    <cellStyle name="40% - Énfasis2 5 3 2 2" xfId="5050"/>
    <cellStyle name="40% - Énfasis2 5 3 3" xfId="5051"/>
    <cellStyle name="40% - Énfasis2 5 4" xfId="5052"/>
    <cellStyle name="40% - Énfasis2 5 4 2" xfId="5053"/>
    <cellStyle name="40% - Énfasis2 5 5" xfId="5054"/>
    <cellStyle name="40% - Énfasis2 5 6" xfId="5055"/>
    <cellStyle name="40% - Énfasis2 5 7" xfId="5056"/>
    <cellStyle name="40% - Énfasis2 5 8" xfId="5057"/>
    <cellStyle name="40% - Énfasis2 6" xfId="5058"/>
    <cellStyle name="40% - Énfasis2 6 2" xfId="5059"/>
    <cellStyle name="40% - Énfasis2 6 2 2" xfId="5060"/>
    <cellStyle name="40% - Énfasis2 6 2 2 2" xfId="5061"/>
    <cellStyle name="40% - Énfasis2 6 2 2 2 2" xfId="5062"/>
    <cellStyle name="40% - Énfasis2 6 2 2 3" xfId="5063"/>
    <cellStyle name="40% - Énfasis2 6 2 3" xfId="5064"/>
    <cellStyle name="40% - Énfasis2 6 2 3 2" xfId="5065"/>
    <cellStyle name="40% - Énfasis2 6 2 4" xfId="5066"/>
    <cellStyle name="40% - Énfasis2 6 3" xfId="5067"/>
    <cellStyle name="40% - Énfasis2 6 3 2" xfId="5068"/>
    <cellStyle name="40% - Énfasis2 6 3 2 2" xfId="5069"/>
    <cellStyle name="40% - Énfasis2 6 3 3" xfId="5070"/>
    <cellStyle name="40% - Énfasis2 6 4" xfId="5071"/>
    <cellStyle name="40% - Énfasis2 6 4 2" xfId="5072"/>
    <cellStyle name="40% - Énfasis2 6 5" xfId="5073"/>
    <cellStyle name="40% - Énfasis2 6 6" xfId="5074"/>
    <cellStyle name="40% - Énfasis2 6 7" xfId="5075"/>
    <cellStyle name="40% - Énfasis2 6 8" xfId="5076"/>
    <cellStyle name="40% - Énfasis2 7" xfId="5077"/>
    <cellStyle name="40% - Énfasis2 7 13" xfId="5078"/>
    <cellStyle name="40% - Énfasis2 7 2" xfId="5079"/>
    <cellStyle name="40% - Énfasis2 7 2 2" xfId="5080"/>
    <cellStyle name="40% - Énfasis2 7 2 2 2" xfId="5081"/>
    <cellStyle name="40% - Énfasis2 7 2 3" xfId="5082"/>
    <cellStyle name="40% - Énfasis2 7 3" xfId="5083"/>
    <cellStyle name="40% - Énfasis2 7 3 2" xfId="5084"/>
    <cellStyle name="40% - Énfasis2 7 4" xfId="5085"/>
    <cellStyle name="40% - Énfasis2 7 5" xfId="5086"/>
    <cellStyle name="40% - Énfasis2 7 6" xfId="5087"/>
    <cellStyle name="40% - Énfasis2 7 7" xfId="5088"/>
    <cellStyle name="40% - Énfasis2 7 8" xfId="5089"/>
    <cellStyle name="40% - Énfasis2 8" xfId="5090"/>
    <cellStyle name="40% - Énfasis2 8 2" xfId="5091"/>
    <cellStyle name="40% - Énfasis2 9" xfId="5092"/>
    <cellStyle name="40% - Énfasis2 9 2" xfId="5093"/>
    <cellStyle name="40% - Énfasis2 9 2 2" xfId="5094"/>
    <cellStyle name="40% - Énfasis2 9 3" xfId="5095"/>
    <cellStyle name="40% - Énfasis3" xfId="37" builtinId="39" customBuiltin="1"/>
    <cellStyle name="40% - Énfasis3 10" xfId="5096"/>
    <cellStyle name="40% - Énfasis3 10 2" xfId="5097"/>
    <cellStyle name="40% - Énfasis3 11" xfId="5098"/>
    <cellStyle name="40% - Énfasis3 12" xfId="5099"/>
    <cellStyle name="40% - Énfasis3 13" xfId="5100"/>
    <cellStyle name="40% - Énfasis3 14" xfId="5101"/>
    <cellStyle name="40% - Énfasis3 15" xfId="5102"/>
    <cellStyle name="40% - Énfasis3 16" xfId="5103"/>
    <cellStyle name="40% - Énfasis3 17" xfId="5104"/>
    <cellStyle name="40% - Énfasis3 2" xfId="131"/>
    <cellStyle name="40% - Énfasis3 2 10" xfId="5105"/>
    <cellStyle name="40% - Énfasis3 2 10 2" xfId="5106"/>
    <cellStyle name="40% - Énfasis3 2 10 3" xfId="5107"/>
    <cellStyle name="40% - Énfasis3 2 10 5" xfId="5108"/>
    <cellStyle name="40% - Énfasis3 2 10 6" xfId="5109"/>
    <cellStyle name="40% - Énfasis3 2 11" xfId="5110"/>
    <cellStyle name="40% - Énfasis3 2 11 2" xfId="5111"/>
    <cellStyle name="40% - Énfasis3 2 12" xfId="5112"/>
    <cellStyle name="40% - Énfasis3 2 13" xfId="5113"/>
    <cellStyle name="40% - Énfasis3 2 14" xfId="5114"/>
    <cellStyle name="40% - Énfasis3 2 2" xfId="130"/>
    <cellStyle name="40% - Énfasis3 2 2 2" xfId="5116"/>
    <cellStyle name="40% - Énfasis3 2 2 2 2" xfId="5117"/>
    <cellStyle name="40% - Énfasis3 2 2 2 2 2" xfId="5118"/>
    <cellStyle name="40% - Énfasis3 2 2 2 3" xfId="5119"/>
    <cellStyle name="40% - Énfasis3 2 2 2 4" xfId="5120"/>
    <cellStyle name="40% - Énfasis3 2 2 2 5" xfId="5121"/>
    <cellStyle name="40% - Énfasis3 2 2 2 6" xfId="5122"/>
    <cellStyle name="40% - Énfasis3 2 2 3" xfId="5123"/>
    <cellStyle name="40% - Énfasis3 2 2 4" xfId="5124"/>
    <cellStyle name="40% - Énfasis3 2 2 4 2" xfId="5125"/>
    <cellStyle name="40% - Énfasis3 2 2 4 4" xfId="5126"/>
    <cellStyle name="40% - Énfasis3 2 2 4 5" xfId="5127"/>
    <cellStyle name="40% - Énfasis3 2 2 5" xfId="5128"/>
    <cellStyle name="40% - Énfasis3 2 2 5 3" xfId="5129"/>
    <cellStyle name="40% - Énfasis3 2 2 5 4" xfId="5130"/>
    <cellStyle name="40% - Énfasis3 2 2 6" xfId="5131"/>
    <cellStyle name="40% - Énfasis3 2 2 7" xfId="5132"/>
    <cellStyle name="40% - Énfasis3 2 2 8" xfId="5115"/>
    <cellStyle name="40% - Énfasis3 2 3" xfId="5133"/>
    <cellStyle name="40% - Énfasis3 2 4" xfId="5134"/>
    <cellStyle name="40% - Énfasis3 2 5" xfId="5135"/>
    <cellStyle name="40% - Énfasis3 2 6" xfId="5136"/>
    <cellStyle name="40% - Énfasis3 2 7" xfId="5137"/>
    <cellStyle name="40% - Énfasis3 2 8" xfId="5138"/>
    <cellStyle name="40% - Énfasis3 2 9" xfId="5139"/>
    <cellStyle name="40% - Énfasis3 2 9 3" xfId="5140"/>
    <cellStyle name="40% - Énfasis3 2 9 4" xfId="5141"/>
    <cellStyle name="40% - Énfasis3 2 9 5" xfId="5142"/>
    <cellStyle name="40% - Énfasis3 2_TUP" xfId="5143"/>
    <cellStyle name="40% - Énfasis3 3" xfId="5144"/>
    <cellStyle name="40% - Énfasis3 3 2" xfId="5145"/>
    <cellStyle name="40% - Énfasis3 3 2 2" xfId="5146"/>
    <cellStyle name="40% - Énfasis3 3 2 2 2" xfId="5147"/>
    <cellStyle name="40% - Énfasis3 3 2 2 2 2" xfId="5148"/>
    <cellStyle name="40% - Énfasis3 3 2 2 2 2 2" xfId="5149"/>
    <cellStyle name="40% - Énfasis3 3 2 2 2 2 2 2" xfId="5150"/>
    <cellStyle name="40% - Énfasis3 3 2 2 2 2 3" xfId="5151"/>
    <cellStyle name="40% - Énfasis3 3 2 2 2 3" xfId="5152"/>
    <cellStyle name="40% - Énfasis3 3 2 2 2 3 2" xfId="5153"/>
    <cellStyle name="40% - Énfasis3 3 2 2 2 4" xfId="5154"/>
    <cellStyle name="40% - Énfasis3 3 2 2 3" xfId="5155"/>
    <cellStyle name="40% - Énfasis3 3 2 2 3 2" xfId="5156"/>
    <cellStyle name="40% - Énfasis3 3 2 2 3 2 2" xfId="5157"/>
    <cellStyle name="40% - Énfasis3 3 2 2 3 3" xfId="5158"/>
    <cellStyle name="40% - Énfasis3 3 2 2 4" xfId="5159"/>
    <cellStyle name="40% - Énfasis3 3 2 2 4 2" xfId="5160"/>
    <cellStyle name="40% - Énfasis3 3 2 2 5" xfId="5161"/>
    <cellStyle name="40% - Énfasis3 3 2 3" xfId="5162"/>
    <cellStyle name="40% - Énfasis3 3 2 3 2" xfId="5163"/>
    <cellStyle name="40% - Énfasis3 3 2 3 2 2" xfId="5164"/>
    <cellStyle name="40% - Énfasis3 3 2 3 2 2 2" xfId="5165"/>
    <cellStyle name="40% - Énfasis3 3 2 3 2 2 2 2" xfId="5166"/>
    <cellStyle name="40% - Énfasis3 3 2 3 2 2 3" xfId="5167"/>
    <cellStyle name="40% - Énfasis3 3 2 3 2 3" xfId="5168"/>
    <cellStyle name="40% - Énfasis3 3 2 3 2 3 2" xfId="5169"/>
    <cellStyle name="40% - Énfasis3 3 2 3 2 4" xfId="5170"/>
    <cellStyle name="40% - Énfasis3 3 2 3 3" xfId="5171"/>
    <cellStyle name="40% - Énfasis3 3 2 3 3 2" xfId="5172"/>
    <cellStyle name="40% - Énfasis3 3 2 3 3 2 2" xfId="5173"/>
    <cellStyle name="40% - Énfasis3 3 2 3 3 3" xfId="5174"/>
    <cellStyle name="40% - Énfasis3 3 2 3 4" xfId="5175"/>
    <cellStyle name="40% - Énfasis3 3 2 3 4 2" xfId="5176"/>
    <cellStyle name="40% - Énfasis3 3 2 3 5" xfId="5177"/>
    <cellStyle name="40% - Énfasis3 3 2 4" xfId="5178"/>
    <cellStyle name="40% - Énfasis3 3 2 4 2" xfId="5179"/>
    <cellStyle name="40% - Énfasis3 3 2 4 2 2" xfId="5180"/>
    <cellStyle name="40% - Énfasis3 3 2 4 2 2 2" xfId="5181"/>
    <cellStyle name="40% - Énfasis3 3 2 4 2 3" xfId="5182"/>
    <cellStyle name="40% - Énfasis3 3 2 4 3" xfId="5183"/>
    <cellStyle name="40% - Énfasis3 3 2 4 3 2" xfId="5184"/>
    <cellStyle name="40% - Énfasis3 3 2 4 4" xfId="5185"/>
    <cellStyle name="40% - Énfasis3 3 2 5" xfId="5186"/>
    <cellStyle name="40% - Énfasis3 3 2 5 2" xfId="5187"/>
    <cellStyle name="40% - Énfasis3 3 2 5 2 2" xfId="5188"/>
    <cellStyle name="40% - Énfasis3 3 2 5 3" xfId="5189"/>
    <cellStyle name="40% - Énfasis3 3 2 6" xfId="5190"/>
    <cellStyle name="40% - Énfasis3 3 2 6 2" xfId="5191"/>
    <cellStyle name="40% - Énfasis3 3 2 7" xfId="5192"/>
    <cellStyle name="40% - Énfasis3 3 3" xfId="5193"/>
    <cellStyle name="40% - Énfasis3 3 3 2" xfId="5194"/>
    <cellStyle name="40% - Énfasis3 3 3 2 2" xfId="5195"/>
    <cellStyle name="40% - Énfasis3 3 3 2 2 2" xfId="5196"/>
    <cellStyle name="40% - Énfasis3 3 3 2 2 2 2" xfId="5197"/>
    <cellStyle name="40% - Énfasis3 3 3 2 2 3" xfId="5198"/>
    <cellStyle name="40% - Énfasis3 3 3 2 3" xfId="5199"/>
    <cellStyle name="40% - Énfasis3 3 3 2 3 2" xfId="5200"/>
    <cellStyle name="40% - Énfasis3 3 3 2 4" xfId="5201"/>
    <cellStyle name="40% - Énfasis3 3 3 3" xfId="5202"/>
    <cellStyle name="40% - Énfasis3 3 3 3 2" xfId="5203"/>
    <cellStyle name="40% - Énfasis3 3 3 3 2 2" xfId="5204"/>
    <cellStyle name="40% - Énfasis3 3 3 3 3" xfId="5205"/>
    <cellStyle name="40% - Énfasis3 3 3 4" xfId="5206"/>
    <cellStyle name="40% - Énfasis3 3 3 4 2" xfId="5207"/>
    <cellStyle name="40% - Énfasis3 3 3 5" xfId="5208"/>
    <cellStyle name="40% - Énfasis3 3 3 6" xfId="5209"/>
    <cellStyle name="40% - Énfasis3 3 3 7" xfId="5210"/>
    <cellStyle name="40% - Énfasis3 3 4" xfId="5211"/>
    <cellStyle name="40% - Énfasis3 3 4 2" xfId="5212"/>
    <cellStyle name="40% - Énfasis3 3 4 2 2" xfId="5213"/>
    <cellStyle name="40% - Énfasis3 3 4 2 2 2" xfId="5214"/>
    <cellStyle name="40% - Énfasis3 3 4 2 2 2 2" xfId="5215"/>
    <cellStyle name="40% - Énfasis3 3 4 2 2 3" xfId="5216"/>
    <cellStyle name="40% - Énfasis3 3 4 2 3" xfId="5217"/>
    <cellStyle name="40% - Énfasis3 3 4 2 3 2" xfId="5218"/>
    <cellStyle name="40% - Énfasis3 3 4 2 4" xfId="5219"/>
    <cellStyle name="40% - Énfasis3 3 4 3" xfId="5220"/>
    <cellStyle name="40% - Énfasis3 3 4 3 2" xfId="5221"/>
    <cellStyle name="40% - Énfasis3 3 4 3 2 2" xfId="5222"/>
    <cellStyle name="40% - Énfasis3 3 4 3 3" xfId="5223"/>
    <cellStyle name="40% - Énfasis3 3 4 4" xfId="5224"/>
    <cellStyle name="40% - Énfasis3 3 4 4 2" xfId="5225"/>
    <cellStyle name="40% - Énfasis3 3 4 5" xfId="5226"/>
    <cellStyle name="40% - Énfasis3 3 5" xfId="5227"/>
    <cellStyle name="40% - Énfasis3 3 5 2" xfId="5228"/>
    <cellStyle name="40% - Énfasis3 3 5 2 2" xfId="5229"/>
    <cellStyle name="40% - Énfasis3 3 5 2 2 2" xfId="5230"/>
    <cellStyle name="40% - Énfasis3 3 5 2 3" xfId="5231"/>
    <cellStyle name="40% - Énfasis3 3 5 3" xfId="5232"/>
    <cellStyle name="40% - Énfasis3 3 5 3 2" xfId="5233"/>
    <cellStyle name="40% - Énfasis3 3 5 4" xfId="5234"/>
    <cellStyle name="40% - Énfasis3 3 6" xfId="5235"/>
    <cellStyle name="40% - Énfasis3 3 6 2" xfId="5236"/>
    <cellStyle name="40% - Énfasis3 3 6 2 2" xfId="5237"/>
    <cellStyle name="40% - Énfasis3 3 6 3" xfId="5238"/>
    <cellStyle name="40% - Énfasis3 3 7" xfId="5239"/>
    <cellStyle name="40% - Énfasis3 3 7 2" xfId="5240"/>
    <cellStyle name="40% - Énfasis3 3 7 3" xfId="5241"/>
    <cellStyle name="40% - Énfasis3 3 8" xfId="5242"/>
    <cellStyle name="40% - Énfasis3 3 9" xfId="5243"/>
    <cellStyle name="40% - Énfasis3 4" xfId="5244"/>
    <cellStyle name="40% - Énfasis3 4 12" xfId="5245"/>
    <cellStyle name="40% - Énfasis3 4 2" xfId="5246"/>
    <cellStyle name="40% - Énfasis3 4 2 2" xfId="5247"/>
    <cellStyle name="40% - Énfasis3 4 2 2 2" xfId="5248"/>
    <cellStyle name="40% - Énfasis3 4 2 2 2 2" xfId="5249"/>
    <cellStyle name="40% - Énfasis3 4 2 2 2 2 2" xfId="5250"/>
    <cellStyle name="40% - Énfasis3 4 2 2 2 3" xfId="5251"/>
    <cellStyle name="40% - Énfasis3 4 2 2 3" xfId="5252"/>
    <cellStyle name="40% - Énfasis3 4 2 2 3 2" xfId="5253"/>
    <cellStyle name="40% - Énfasis3 4 2 2 4" xfId="5254"/>
    <cellStyle name="40% - Énfasis3 4 2 3" xfId="5255"/>
    <cellStyle name="40% - Énfasis3 4 2 3 2" xfId="5256"/>
    <cellStyle name="40% - Énfasis3 4 2 3 2 2" xfId="5257"/>
    <cellStyle name="40% - Énfasis3 4 2 3 3" xfId="5258"/>
    <cellStyle name="40% - Énfasis3 4 2 4" xfId="5259"/>
    <cellStyle name="40% - Énfasis3 4 2 4 2" xfId="5260"/>
    <cellStyle name="40% - Énfasis3 4 2 5" xfId="5261"/>
    <cellStyle name="40% - Énfasis3 4 3" xfId="5262"/>
    <cellStyle name="40% - Énfasis3 4 3 2" xfId="5263"/>
    <cellStyle name="40% - Énfasis3 4 3 2 2" xfId="5264"/>
    <cellStyle name="40% - Énfasis3 4 3 2 2 2" xfId="5265"/>
    <cellStyle name="40% - Énfasis3 4 3 2 2 2 2" xfId="5266"/>
    <cellStyle name="40% - Énfasis3 4 3 2 2 3" xfId="5267"/>
    <cellStyle name="40% - Énfasis3 4 3 2 3" xfId="5268"/>
    <cellStyle name="40% - Énfasis3 4 3 2 3 2" xfId="5269"/>
    <cellStyle name="40% - Énfasis3 4 3 2 4" xfId="5270"/>
    <cellStyle name="40% - Énfasis3 4 3 3" xfId="5271"/>
    <cellStyle name="40% - Énfasis3 4 3 3 2" xfId="5272"/>
    <cellStyle name="40% - Énfasis3 4 3 3 2 2" xfId="5273"/>
    <cellStyle name="40% - Énfasis3 4 3 3 3" xfId="5274"/>
    <cellStyle name="40% - Énfasis3 4 3 4" xfId="5275"/>
    <cellStyle name="40% - Énfasis3 4 3 4 2" xfId="5276"/>
    <cellStyle name="40% - Énfasis3 4 3 5" xfId="5277"/>
    <cellStyle name="40% - Énfasis3 4 4" xfId="5278"/>
    <cellStyle name="40% - Énfasis3 4 4 2" xfId="5279"/>
    <cellStyle name="40% - Énfasis3 4 4 2 2" xfId="5280"/>
    <cellStyle name="40% - Énfasis3 4 4 2 2 2" xfId="5281"/>
    <cellStyle name="40% - Énfasis3 4 4 2 3" xfId="5282"/>
    <cellStyle name="40% - Énfasis3 4 4 3" xfId="5283"/>
    <cellStyle name="40% - Énfasis3 4 4 3 2" xfId="5284"/>
    <cellStyle name="40% - Énfasis3 4 4 4" xfId="5285"/>
    <cellStyle name="40% - Énfasis3 4 5" xfId="5286"/>
    <cellStyle name="40% - Énfasis3 4 5 2" xfId="5287"/>
    <cellStyle name="40% - Énfasis3 4 5 2 2" xfId="5288"/>
    <cellStyle name="40% - Énfasis3 4 5 3" xfId="5289"/>
    <cellStyle name="40% - Énfasis3 4 6" xfId="5290"/>
    <cellStyle name="40% - Énfasis3 4 6 2" xfId="5291"/>
    <cellStyle name="40% - Énfasis3 4 6 3" xfId="5292"/>
    <cellStyle name="40% - Énfasis3 4 7" xfId="5293"/>
    <cellStyle name="40% - Énfasis3 4 8" xfId="5294"/>
    <cellStyle name="40% - Énfasis3 4 9" xfId="5295"/>
    <cellStyle name="40% - Énfasis3 5" xfId="5296"/>
    <cellStyle name="40% - Énfasis3 5 12" xfId="5297"/>
    <cellStyle name="40% - Énfasis3 5 13" xfId="5298"/>
    <cellStyle name="40% - Énfasis3 5 2" xfId="5299"/>
    <cellStyle name="40% - Énfasis3 5 2 2" xfId="5300"/>
    <cellStyle name="40% - Énfasis3 5 2 2 2" xfId="5301"/>
    <cellStyle name="40% - Énfasis3 5 2 2 2 2" xfId="5302"/>
    <cellStyle name="40% - Énfasis3 5 2 2 3" xfId="5303"/>
    <cellStyle name="40% - Énfasis3 5 2 3" xfId="5304"/>
    <cellStyle name="40% - Énfasis3 5 2 3 2" xfId="5305"/>
    <cellStyle name="40% - Énfasis3 5 2 4" xfId="5306"/>
    <cellStyle name="40% - Énfasis3 5 3" xfId="5307"/>
    <cellStyle name="40% - Énfasis3 5 3 2" xfId="5308"/>
    <cellStyle name="40% - Énfasis3 5 3 2 2" xfId="5309"/>
    <cellStyle name="40% - Énfasis3 5 3 3" xfId="5310"/>
    <cellStyle name="40% - Énfasis3 5 4" xfId="5311"/>
    <cellStyle name="40% - Énfasis3 5 4 2" xfId="5312"/>
    <cellStyle name="40% - Énfasis3 5 5" xfId="5313"/>
    <cellStyle name="40% - Énfasis3 5 6" xfId="5314"/>
    <cellStyle name="40% - Énfasis3 5 7" xfId="5315"/>
    <cellStyle name="40% - Énfasis3 5 8" xfId="5316"/>
    <cellStyle name="40% - Énfasis3 6" xfId="5317"/>
    <cellStyle name="40% - Énfasis3 6 10" xfId="5318"/>
    <cellStyle name="40% - Énfasis3 6 12" xfId="5319"/>
    <cellStyle name="40% - Énfasis3 6 13" xfId="5320"/>
    <cellStyle name="40% - Énfasis3 6 2" xfId="5321"/>
    <cellStyle name="40% - Énfasis3 6 2 2" xfId="5322"/>
    <cellStyle name="40% - Énfasis3 6 2 2 2" xfId="5323"/>
    <cellStyle name="40% - Énfasis3 6 2 2 2 2" xfId="5324"/>
    <cellStyle name="40% - Énfasis3 6 2 2 3" xfId="5325"/>
    <cellStyle name="40% - Énfasis3 6 2 3" xfId="5326"/>
    <cellStyle name="40% - Énfasis3 6 2 3 2" xfId="5327"/>
    <cellStyle name="40% - Énfasis3 6 2 4" xfId="5328"/>
    <cellStyle name="40% - Énfasis3 6 3" xfId="5329"/>
    <cellStyle name="40% - Énfasis3 6 3 2" xfId="5330"/>
    <cellStyle name="40% - Énfasis3 6 3 2 2" xfId="5331"/>
    <cellStyle name="40% - Énfasis3 6 3 3" xfId="5332"/>
    <cellStyle name="40% - Énfasis3 6 4" xfId="5333"/>
    <cellStyle name="40% - Énfasis3 6 4 2" xfId="5334"/>
    <cellStyle name="40% - Énfasis3 6 5" xfId="5335"/>
    <cellStyle name="40% - Énfasis3 6 6" xfId="5336"/>
    <cellStyle name="40% - Énfasis3 6 7" xfId="5337"/>
    <cellStyle name="40% - Énfasis3 6 8" xfId="5338"/>
    <cellStyle name="40% - Énfasis3 7" xfId="5339"/>
    <cellStyle name="40% - Énfasis3 7 12" xfId="5340"/>
    <cellStyle name="40% - Énfasis3 7 13" xfId="5341"/>
    <cellStyle name="40% - Énfasis3 7 2" xfId="5342"/>
    <cellStyle name="40% - Énfasis3 7 2 2" xfId="5343"/>
    <cellStyle name="40% - Énfasis3 7 2 2 2" xfId="5344"/>
    <cellStyle name="40% - Énfasis3 7 2 3" xfId="5345"/>
    <cellStyle name="40% - Énfasis3 7 3" xfId="5346"/>
    <cellStyle name="40% - Énfasis3 7 3 2" xfId="5347"/>
    <cellStyle name="40% - Énfasis3 7 4" xfId="5348"/>
    <cellStyle name="40% - Énfasis3 7 5" xfId="5349"/>
    <cellStyle name="40% - Énfasis3 7 6" xfId="5350"/>
    <cellStyle name="40% - Énfasis3 7 7" xfId="5351"/>
    <cellStyle name="40% - Énfasis3 7 9" xfId="5352"/>
    <cellStyle name="40% - Énfasis3 8" xfId="5353"/>
    <cellStyle name="40% - Énfasis3 8 2" xfId="5354"/>
    <cellStyle name="40% - Énfasis3 8 2 2" xfId="5355"/>
    <cellStyle name="40% - Énfasis3 8 3" xfId="5356"/>
    <cellStyle name="40% - Énfasis3 9" xfId="5357"/>
    <cellStyle name="40% - Énfasis3 9 2" xfId="5358"/>
    <cellStyle name="40% - Énfasis3 9 2 2" xfId="5359"/>
    <cellStyle name="40% - Énfasis3 9 3" xfId="5360"/>
    <cellStyle name="40% - Énfasis4" xfId="41" builtinId="43" customBuiltin="1"/>
    <cellStyle name="40% - Énfasis4 10" xfId="5361"/>
    <cellStyle name="40% - Énfasis4 10 2" xfId="5362"/>
    <cellStyle name="40% - Énfasis4 11" xfId="5363"/>
    <cellStyle name="40% - Énfasis4 12" xfId="5364"/>
    <cellStyle name="40% - Énfasis4 13" xfId="5365"/>
    <cellStyle name="40% - Énfasis4 14" xfId="5366"/>
    <cellStyle name="40% - Énfasis4 15" xfId="5367"/>
    <cellStyle name="40% - Énfasis4 16" xfId="5368"/>
    <cellStyle name="40% - Énfasis4 17" xfId="5369"/>
    <cellStyle name="40% - Énfasis4 2" xfId="129"/>
    <cellStyle name="40% - Énfasis4 2 10" xfId="5370"/>
    <cellStyle name="40% - Énfasis4 2 10 2" xfId="5371"/>
    <cellStyle name="40% - Énfasis4 2 10 3" xfId="5372"/>
    <cellStyle name="40% - Énfasis4 2 10 5" xfId="5373"/>
    <cellStyle name="40% - Énfasis4 2 10 6" xfId="5374"/>
    <cellStyle name="40% - Énfasis4 2 11" xfId="5375"/>
    <cellStyle name="40% - Énfasis4 2 11 2" xfId="5376"/>
    <cellStyle name="40% - Énfasis4 2 12" xfId="5377"/>
    <cellStyle name="40% - Énfasis4 2 13" xfId="5378"/>
    <cellStyle name="40% - Énfasis4 2 14" xfId="5379"/>
    <cellStyle name="40% - Énfasis4 2 2" xfId="128"/>
    <cellStyle name="40% - Énfasis4 2 2 2" xfId="5381"/>
    <cellStyle name="40% - Énfasis4 2 2 2 2" xfId="5382"/>
    <cellStyle name="40% - Énfasis4 2 2 2 2 2" xfId="5383"/>
    <cellStyle name="40% - Énfasis4 2 2 2 3" xfId="5384"/>
    <cellStyle name="40% - Énfasis4 2 2 2 4" xfId="5385"/>
    <cellStyle name="40% - Énfasis4 2 2 2 5" xfId="5386"/>
    <cellStyle name="40% - Énfasis4 2 2 2 6" xfId="5387"/>
    <cellStyle name="40% - Énfasis4 2 2 3" xfId="5388"/>
    <cellStyle name="40% - Énfasis4 2 2 4" xfId="5389"/>
    <cellStyle name="40% - Énfasis4 2 2 4 2" xfId="5390"/>
    <cellStyle name="40% - Énfasis4 2 2 4 4" xfId="5391"/>
    <cellStyle name="40% - Énfasis4 2 2 4 5" xfId="5392"/>
    <cellStyle name="40% - Énfasis4 2 2 5" xfId="5393"/>
    <cellStyle name="40% - Énfasis4 2 2 5 3" xfId="5394"/>
    <cellStyle name="40% - Énfasis4 2 2 5 4" xfId="5395"/>
    <cellStyle name="40% - Énfasis4 2 2 6" xfId="5396"/>
    <cellStyle name="40% - Énfasis4 2 2 7" xfId="5397"/>
    <cellStyle name="40% - Énfasis4 2 2 8" xfId="5380"/>
    <cellStyle name="40% - Énfasis4 2 3" xfId="5398"/>
    <cellStyle name="40% - Énfasis4 2 4" xfId="5399"/>
    <cellStyle name="40% - Énfasis4 2 5" xfId="5400"/>
    <cellStyle name="40% - Énfasis4 2 6" xfId="5401"/>
    <cellStyle name="40% - Énfasis4 2 7" xfId="5402"/>
    <cellStyle name="40% - Énfasis4 2 8" xfId="5403"/>
    <cellStyle name="40% - Énfasis4 2 9" xfId="5404"/>
    <cellStyle name="40% - Énfasis4 2 9 4" xfId="5405"/>
    <cellStyle name="40% - Énfasis4 2 9 5" xfId="5406"/>
    <cellStyle name="40% - Énfasis4 2_TUP" xfId="5407"/>
    <cellStyle name="40% - Énfasis4 3" xfId="5408"/>
    <cellStyle name="40% - Énfasis4 3 2" xfId="5409"/>
    <cellStyle name="40% - Énfasis4 3 2 2" xfId="5410"/>
    <cellStyle name="40% - Énfasis4 3 2 2 2" xfId="5411"/>
    <cellStyle name="40% - Énfasis4 3 2 2 2 2" xfId="5412"/>
    <cellStyle name="40% - Énfasis4 3 2 2 2 2 2" xfId="5413"/>
    <cellStyle name="40% - Énfasis4 3 2 2 2 2 2 2" xfId="5414"/>
    <cellStyle name="40% - Énfasis4 3 2 2 2 2 3" xfId="5415"/>
    <cellStyle name="40% - Énfasis4 3 2 2 2 3" xfId="5416"/>
    <cellStyle name="40% - Énfasis4 3 2 2 2 3 2" xfId="5417"/>
    <cellStyle name="40% - Énfasis4 3 2 2 2 4" xfId="5418"/>
    <cellStyle name="40% - Énfasis4 3 2 2 3" xfId="5419"/>
    <cellStyle name="40% - Énfasis4 3 2 2 3 2" xfId="5420"/>
    <cellStyle name="40% - Énfasis4 3 2 2 3 2 2" xfId="5421"/>
    <cellStyle name="40% - Énfasis4 3 2 2 3 3" xfId="5422"/>
    <cellStyle name="40% - Énfasis4 3 2 2 4" xfId="5423"/>
    <cellStyle name="40% - Énfasis4 3 2 2 4 2" xfId="5424"/>
    <cellStyle name="40% - Énfasis4 3 2 2 5" xfId="5425"/>
    <cellStyle name="40% - Énfasis4 3 2 3" xfId="5426"/>
    <cellStyle name="40% - Énfasis4 3 2 3 2" xfId="5427"/>
    <cellStyle name="40% - Énfasis4 3 2 3 2 2" xfId="5428"/>
    <cellStyle name="40% - Énfasis4 3 2 3 2 2 2" xfId="5429"/>
    <cellStyle name="40% - Énfasis4 3 2 3 2 2 2 2" xfId="5430"/>
    <cellStyle name="40% - Énfasis4 3 2 3 2 2 3" xfId="5431"/>
    <cellStyle name="40% - Énfasis4 3 2 3 2 3" xfId="5432"/>
    <cellStyle name="40% - Énfasis4 3 2 3 2 3 2" xfId="5433"/>
    <cellStyle name="40% - Énfasis4 3 2 3 2 4" xfId="5434"/>
    <cellStyle name="40% - Énfasis4 3 2 3 3" xfId="5435"/>
    <cellStyle name="40% - Énfasis4 3 2 3 3 2" xfId="5436"/>
    <cellStyle name="40% - Énfasis4 3 2 3 3 2 2" xfId="5437"/>
    <cellStyle name="40% - Énfasis4 3 2 3 3 3" xfId="5438"/>
    <cellStyle name="40% - Énfasis4 3 2 3 4" xfId="5439"/>
    <cellStyle name="40% - Énfasis4 3 2 3 4 2" xfId="5440"/>
    <cellStyle name="40% - Énfasis4 3 2 3 5" xfId="5441"/>
    <cellStyle name="40% - Énfasis4 3 2 4" xfId="5442"/>
    <cellStyle name="40% - Énfasis4 3 2 4 2" xfId="5443"/>
    <cellStyle name="40% - Énfasis4 3 2 4 2 2" xfId="5444"/>
    <cellStyle name="40% - Énfasis4 3 2 4 2 2 2" xfId="5445"/>
    <cellStyle name="40% - Énfasis4 3 2 4 2 3" xfId="5446"/>
    <cellStyle name="40% - Énfasis4 3 2 4 3" xfId="5447"/>
    <cellStyle name="40% - Énfasis4 3 2 4 3 2" xfId="5448"/>
    <cellStyle name="40% - Énfasis4 3 2 4 4" xfId="5449"/>
    <cellStyle name="40% - Énfasis4 3 2 5" xfId="5450"/>
    <cellStyle name="40% - Énfasis4 3 2 5 2" xfId="5451"/>
    <cellStyle name="40% - Énfasis4 3 2 5 2 2" xfId="5452"/>
    <cellStyle name="40% - Énfasis4 3 2 5 3" xfId="5453"/>
    <cellStyle name="40% - Énfasis4 3 2 6" xfId="5454"/>
    <cellStyle name="40% - Énfasis4 3 2 6 2" xfId="5455"/>
    <cellStyle name="40% - Énfasis4 3 2 7" xfId="5456"/>
    <cellStyle name="40% - Énfasis4 3 3" xfId="5457"/>
    <cellStyle name="40% - Énfasis4 3 3 2" xfId="5458"/>
    <cellStyle name="40% - Énfasis4 3 3 2 2" xfId="5459"/>
    <cellStyle name="40% - Énfasis4 3 3 2 2 2" xfId="5460"/>
    <cellStyle name="40% - Énfasis4 3 3 2 2 2 2" xfId="5461"/>
    <cellStyle name="40% - Énfasis4 3 3 2 2 3" xfId="5462"/>
    <cellStyle name="40% - Énfasis4 3 3 2 3" xfId="5463"/>
    <cellStyle name="40% - Énfasis4 3 3 2 3 2" xfId="5464"/>
    <cellStyle name="40% - Énfasis4 3 3 2 4" xfId="5465"/>
    <cellStyle name="40% - Énfasis4 3 3 3" xfId="5466"/>
    <cellStyle name="40% - Énfasis4 3 3 3 2" xfId="5467"/>
    <cellStyle name="40% - Énfasis4 3 3 3 2 2" xfId="5468"/>
    <cellStyle name="40% - Énfasis4 3 3 3 3" xfId="5469"/>
    <cellStyle name="40% - Énfasis4 3 3 4" xfId="5470"/>
    <cellStyle name="40% - Énfasis4 3 3 4 2" xfId="5471"/>
    <cellStyle name="40% - Énfasis4 3 3 5" xfId="5472"/>
    <cellStyle name="40% - Énfasis4 3 3 6" xfId="5473"/>
    <cellStyle name="40% - Énfasis4 3 3 7" xfId="5474"/>
    <cellStyle name="40% - Énfasis4 3 4" xfId="5475"/>
    <cellStyle name="40% - Énfasis4 3 4 2" xfId="5476"/>
    <cellStyle name="40% - Énfasis4 3 4 2 2" xfId="5477"/>
    <cellStyle name="40% - Énfasis4 3 4 2 2 2" xfId="5478"/>
    <cellStyle name="40% - Énfasis4 3 4 2 2 2 2" xfId="5479"/>
    <cellStyle name="40% - Énfasis4 3 4 2 2 3" xfId="5480"/>
    <cellStyle name="40% - Énfasis4 3 4 2 3" xfId="5481"/>
    <cellStyle name="40% - Énfasis4 3 4 2 3 2" xfId="5482"/>
    <cellStyle name="40% - Énfasis4 3 4 2 4" xfId="5483"/>
    <cellStyle name="40% - Énfasis4 3 4 3" xfId="5484"/>
    <cellStyle name="40% - Énfasis4 3 4 3 2" xfId="5485"/>
    <cellStyle name="40% - Énfasis4 3 4 3 2 2" xfId="5486"/>
    <cellStyle name="40% - Énfasis4 3 4 3 3" xfId="5487"/>
    <cellStyle name="40% - Énfasis4 3 4 4" xfId="5488"/>
    <cellStyle name="40% - Énfasis4 3 4 4 2" xfId="5489"/>
    <cellStyle name="40% - Énfasis4 3 4 5" xfId="5490"/>
    <cellStyle name="40% - Énfasis4 3 5" xfId="5491"/>
    <cellStyle name="40% - Énfasis4 3 5 2" xfId="5492"/>
    <cellStyle name="40% - Énfasis4 3 5 2 2" xfId="5493"/>
    <cellStyle name="40% - Énfasis4 3 5 2 2 2" xfId="5494"/>
    <cellStyle name="40% - Énfasis4 3 5 2 3" xfId="5495"/>
    <cellStyle name="40% - Énfasis4 3 5 3" xfId="5496"/>
    <cellStyle name="40% - Énfasis4 3 5 3 2" xfId="5497"/>
    <cellStyle name="40% - Énfasis4 3 5 4" xfId="5498"/>
    <cellStyle name="40% - Énfasis4 3 6" xfId="5499"/>
    <cellStyle name="40% - Énfasis4 3 6 2" xfId="5500"/>
    <cellStyle name="40% - Énfasis4 3 6 2 2" xfId="5501"/>
    <cellStyle name="40% - Énfasis4 3 6 3" xfId="5502"/>
    <cellStyle name="40% - Énfasis4 3 7" xfId="5503"/>
    <cellStyle name="40% - Énfasis4 3 7 2" xfId="5504"/>
    <cellStyle name="40% - Énfasis4 3 7 3" xfId="5505"/>
    <cellStyle name="40% - Énfasis4 3 8" xfId="5506"/>
    <cellStyle name="40% - Énfasis4 3 9" xfId="5507"/>
    <cellStyle name="40% - Énfasis4 4" xfId="5508"/>
    <cellStyle name="40% - Énfasis4 4 11" xfId="5509"/>
    <cellStyle name="40% - Énfasis4 4 12" xfId="5510"/>
    <cellStyle name="40% - Énfasis4 4 13" xfId="5511"/>
    <cellStyle name="40% - Énfasis4 4 2" xfId="5512"/>
    <cellStyle name="40% - Énfasis4 4 2 2" xfId="5513"/>
    <cellStyle name="40% - Énfasis4 4 2 2 2" xfId="5514"/>
    <cellStyle name="40% - Énfasis4 4 2 2 2 2" xfId="5515"/>
    <cellStyle name="40% - Énfasis4 4 2 2 2 2 2" xfId="5516"/>
    <cellStyle name="40% - Énfasis4 4 2 2 2 3" xfId="5517"/>
    <cellStyle name="40% - Énfasis4 4 2 2 3" xfId="5518"/>
    <cellStyle name="40% - Énfasis4 4 2 2 3 2" xfId="5519"/>
    <cellStyle name="40% - Énfasis4 4 2 2 4" xfId="5520"/>
    <cellStyle name="40% - Énfasis4 4 2 3" xfId="5521"/>
    <cellStyle name="40% - Énfasis4 4 2 3 2" xfId="5522"/>
    <cellStyle name="40% - Énfasis4 4 2 3 2 2" xfId="5523"/>
    <cellStyle name="40% - Énfasis4 4 2 3 3" xfId="5524"/>
    <cellStyle name="40% - Énfasis4 4 2 4" xfId="5525"/>
    <cellStyle name="40% - Énfasis4 4 2 4 2" xfId="5526"/>
    <cellStyle name="40% - Énfasis4 4 2 5" xfId="5527"/>
    <cellStyle name="40% - Énfasis4 4 3" xfId="5528"/>
    <cellStyle name="40% - Énfasis4 4 3 2" xfId="5529"/>
    <cellStyle name="40% - Énfasis4 4 3 2 2" xfId="5530"/>
    <cellStyle name="40% - Énfasis4 4 3 2 2 2" xfId="5531"/>
    <cellStyle name="40% - Énfasis4 4 3 2 2 2 2" xfId="5532"/>
    <cellStyle name="40% - Énfasis4 4 3 2 2 3" xfId="5533"/>
    <cellStyle name="40% - Énfasis4 4 3 2 3" xfId="5534"/>
    <cellStyle name="40% - Énfasis4 4 3 2 3 2" xfId="5535"/>
    <cellStyle name="40% - Énfasis4 4 3 2 4" xfId="5536"/>
    <cellStyle name="40% - Énfasis4 4 3 3" xfId="5537"/>
    <cellStyle name="40% - Énfasis4 4 3 3 2" xfId="5538"/>
    <cellStyle name="40% - Énfasis4 4 3 3 2 2" xfId="5539"/>
    <cellStyle name="40% - Énfasis4 4 3 3 3" xfId="5540"/>
    <cellStyle name="40% - Énfasis4 4 3 4" xfId="5541"/>
    <cellStyle name="40% - Énfasis4 4 3 4 2" xfId="5542"/>
    <cellStyle name="40% - Énfasis4 4 3 5" xfId="5543"/>
    <cellStyle name="40% - Énfasis4 4 4" xfId="5544"/>
    <cellStyle name="40% - Énfasis4 4 4 2" xfId="5545"/>
    <cellStyle name="40% - Énfasis4 4 4 2 2" xfId="5546"/>
    <cellStyle name="40% - Énfasis4 4 4 2 2 2" xfId="5547"/>
    <cellStyle name="40% - Énfasis4 4 4 2 3" xfId="5548"/>
    <cellStyle name="40% - Énfasis4 4 4 3" xfId="5549"/>
    <cellStyle name="40% - Énfasis4 4 4 3 2" xfId="5550"/>
    <cellStyle name="40% - Énfasis4 4 4 4" xfId="5551"/>
    <cellStyle name="40% - Énfasis4 4 5" xfId="5552"/>
    <cellStyle name="40% - Énfasis4 4 5 2" xfId="5553"/>
    <cellStyle name="40% - Énfasis4 4 5 2 2" xfId="5554"/>
    <cellStyle name="40% - Énfasis4 4 5 3" xfId="5555"/>
    <cellStyle name="40% - Énfasis4 4 6" xfId="5556"/>
    <cellStyle name="40% - Énfasis4 4 6 2" xfId="5557"/>
    <cellStyle name="40% - Énfasis4 4 7" xfId="5558"/>
    <cellStyle name="40% - Énfasis4 4 8" xfId="5559"/>
    <cellStyle name="40% - Énfasis4 5" xfId="5560"/>
    <cellStyle name="40% - Énfasis4 5 11" xfId="5561"/>
    <cellStyle name="40% - Énfasis4 5 12" xfId="5562"/>
    <cellStyle name="40% - Énfasis4 5 13" xfId="5563"/>
    <cellStyle name="40% - Énfasis4 5 2" xfId="5564"/>
    <cellStyle name="40% - Énfasis4 5 2 2" xfId="5565"/>
    <cellStyle name="40% - Énfasis4 5 2 2 2" xfId="5566"/>
    <cellStyle name="40% - Énfasis4 5 2 2 2 2" xfId="5567"/>
    <cellStyle name="40% - Énfasis4 5 2 2 3" xfId="5568"/>
    <cellStyle name="40% - Énfasis4 5 2 3" xfId="5569"/>
    <cellStyle name="40% - Énfasis4 5 2 3 2" xfId="5570"/>
    <cellStyle name="40% - Énfasis4 5 2 4" xfId="5571"/>
    <cellStyle name="40% - Énfasis4 5 3" xfId="5572"/>
    <cellStyle name="40% - Énfasis4 5 3 2" xfId="5573"/>
    <cellStyle name="40% - Énfasis4 5 3 2 2" xfId="5574"/>
    <cellStyle name="40% - Énfasis4 5 3 3" xfId="5575"/>
    <cellStyle name="40% - Énfasis4 5 4" xfId="5576"/>
    <cellStyle name="40% - Énfasis4 5 4 2" xfId="5577"/>
    <cellStyle name="40% - Énfasis4 5 5" xfId="5578"/>
    <cellStyle name="40% - Énfasis4 5 6" xfId="5579"/>
    <cellStyle name="40% - Énfasis4 5 7" xfId="5580"/>
    <cellStyle name="40% - Énfasis4 5 8" xfId="5581"/>
    <cellStyle name="40% - Énfasis4 6" xfId="5582"/>
    <cellStyle name="40% - Énfasis4 6 11" xfId="5583"/>
    <cellStyle name="40% - Énfasis4 6 12" xfId="5584"/>
    <cellStyle name="40% - Énfasis4 6 13" xfId="5585"/>
    <cellStyle name="40% - Énfasis4 6 2" xfId="5586"/>
    <cellStyle name="40% - Énfasis4 6 2 2" xfId="5587"/>
    <cellStyle name="40% - Énfasis4 6 2 2 2" xfId="5588"/>
    <cellStyle name="40% - Énfasis4 6 2 2 2 2" xfId="5589"/>
    <cellStyle name="40% - Énfasis4 6 2 2 3" xfId="5590"/>
    <cellStyle name="40% - Énfasis4 6 2 3" xfId="5591"/>
    <cellStyle name="40% - Énfasis4 6 2 3 2" xfId="5592"/>
    <cellStyle name="40% - Énfasis4 6 2 4" xfId="5593"/>
    <cellStyle name="40% - Énfasis4 6 3" xfId="5594"/>
    <cellStyle name="40% - Énfasis4 6 3 2" xfId="5595"/>
    <cellStyle name="40% - Énfasis4 6 3 2 2" xfId="5596"/>
    <cellStyle name="40% - Énfasis4 6 3 3" xfId="5597"/>
    <cellStyle name="40% - Énfasis4 6 4" xfId="5598"/>
    <cellStyle name="40% - Énfasis4 6 4 2" xfId="5599"/>
    <cellStyle name="40% - Énfasis4 6 5" xfId="5600"/>
    <cellStyle name="40% - Énfasis4 6 6" xfId="5601"/>
    <cellStyle name="40% - Énfasis4 6 7" xfId="5602"/>
    <cellStyle name="40% - Énfasis4 6 8" xfId="5603"/>
    <cellStyle name="40% - Énfasis4 7" xfId="5604"/>
    <cellStyle name="40% - Énfasis4 7 10" xfId="5605"/>
    <cellStyle name="40% - Énfasis4 7 12" xfId="5606"/>
    <cellStyle name="40% - Énfasis4 7 13" xfId="5607"/>
    <cellStyle name="40% - Énfasis4 7 2" xfId="5608"/>
    <cellStyle name="40% - Énfasis4 7 2 2" xfId="5609"/>
    <cellStyle name="40% - Énfasis4 7 2 2 2" xfId="5610"/>
    <cellStyle name="40% - Énfasis4 7 2 3" xfId="5611"/>
    <cellStyle name="40% - Énfasis4 7 3" xfId="5612"/>
    <cellStyle name="40% - Énfasis4 7 3 2" xfId="5613"/>
    <cellStyle name="40% - Énfasis4 7 4" xfId="5614"/>
    <cellStyle name="40% - Énfasis4 7 5" xfId="5615"/>
    <cellStyle name="40% - Énfasis4 7 6" xfId="5616"/>
    <cellStyle name="40% - Énfasis4 7 7" xfId="5617"/>
    <cellStyle name="40% - Énfasis4 7 8" xfId="5618"/>
    <cellStyle name="40% - Énfasis4 8" xfId="5619"/>
    <cellStyle name="40% - Énfasis4 8 2" xfId="5620"/>
    <cellStyle name="40% - Énfasis4 8 2 2" xfId="5621"/>
    <cellStyle name="40% - Énfasis4 8 3" xfId="5622"/>
    <cellStyle name="40% - Énfasis4 9" xfId="5623"/>
    <cellStyle name="40% - Énfasis4 9 2" xfId="5624"/>
    <cellStyle name="40% - Énfasis4 9 2 2" xfId="5625"/>
    <cellStyle name="40% - Énfasis4 9 3" xfId="5626"/>
    <cellStyle name="40% - Énfasis5" xfId="45" builtinId="47" customBuiltin="1"/>
    <cellStyle name="40% - Énfasis5 10" xfId="5627"/>
    <cellStyle name="40% - Énfasis5 10 2" xfId="5628"/>
    <cellStyle name="40% - Énfasis5 11" xfId="5629"/>
    <cellStyle name="40% - Énfasis5 12" xfId="5630"/>
    <cellStyle name="40% - Énfasis5 13" xfId="5631"/>
    <cellStyle name="40% - Énfasis5 14" xfId="5632"/>
    <cellStyle name="40% - Énfasis5 15" xfId="5633"/>
    <cellStyle name="40% - Énfasis5 16" xfId="5634"/>
    <cellStyle name="40% - Énfasis5 2" xfId="127"/>
    <cellStyle name="40% - Énfasis5 2 10" xfId="5635"/>
    <cellStyle name="40% - Énfasis5 2 10 2" xfId="5636"/>
    <cellStyle name="40% - Énfasis5 2 10 5" xfId="5637"/>
    <cellStyle name="40% - Énfasis5 2 10 6" xfId="5638"/>
    <cellStyle name="40% - Énfasis5 2 11" xfId="5639"/>
    <cellStyle name="40% - Énfasis5 2 11 2" xfId="5640"/>
    <cellStyle name="40% - Énfasis5 2 12" xfId="5641"/>
    <cellStyle name="40% - Énfasis5 2 13" xfId="5642"/>
    <cellStyle name="40% - Énfasis5 2 14" xfId="5643"/>
    <cellStyle name="40% - Énfasis5 2 2" xfId="126"/>
    <cellStyle name="40% - Énfasis5 2 2 2" xfId="5645"/>
    <cellStyle name="40% - Énfasis5 2 2 2 2" xfId="5646"/>
    <cellStyle name="40% - Énfasis5 2 2 2 2 2" xfId="5647"/>
    <cellStyle name="40% - Énfasis5 2 2 2 3" xfId="5648"/>
    <cellStyle name="40% - Énfasis5 2 2 2 4" xfId="5649"/>
    <cellStyle name="40% - Énfasis5 2 2 2 5" xfId="5650"/>
    <cellStyle name="40% - Énfasis5 2 2 2 6" xfId="5651"/>
    <cellStyle name="40% - Énfasis5 2 2 3" xfId="5652"/>
    <cellStyle name="40% - Énfasis5 2 2 4" xfId="5653"/>
    <cellStyle name="40% - Énfasis5 2 2 4 2" xfId="5654"/>
    <cellStyle name="40% - Énfasis5 2 2 4 4" xfId="5655"/>
    <cellStyle name="40% - Énfasis5 2 2 4 5" xfId="5656"/>
    <cellStyle name="40% - Énfasis5 2 2 5" xfId="5657"/>
    <cellStyle name="40% - Énfasis5 2 2 5 3" xfId="5658"/>
    <cellStyle name="40% - Énfasis5 2 2 5 4" xfId="5659"/>
    <cellStyle name="40% - Énfasis5 2 2 6" xfId="5660"/>
    <cellStyle name="40% - Énfasis5 2 2 7" xfId="5661"/>
    <cellStyle name="40% - Énfasis5 2 2 8" xfId="5644"/>
    <cellStyle name="40% - Énfasis5 2 3" xfId="5662"/>
    <cellStyle name="40% - Énfasis5 2 4" xfId="5663"/>
    <cellStyle name="40% - Énfasis5 2 5" xfId="5664"/>
    <cellStyle name="40% - Énfasis5 2 6" xfId="5665"/>
    <cellStyle name="40% - Énfasis5 2 7" xfId="5666"/>
    <cellStyle name="40% - Énfasis5 2 8" xfId="5667"/>
    <cellStyle name="40% - Énfasis5 2 9" xfId="5668"/>
    <cellStyle name="40% - Énfasis5 2 9 3" xfId="5669"/>
    <cellStyle name="40% - Énfasis5 2 9 4" xfId="5670"/>
    <cellStyle name="40% - Énfasis5 2 9 5" xfId="5671"/>
    <cellStyle name="40% - Énfasis5 2_TUP" xfId="5672"/>
    <cellStyle name="40% - Énfasis5 3" xfId="5673"/>
    <cellStyle name="40% - Énfasis5 3 2" xfId="5674"/>
    <cellStyle name="40% - Énfasis5 3 2 2" xfId="5675"/>
    <cellStyle name="40% - Énfasis5 3 2 2 2" xfId="5676"/>
    <cellStyle name="40% - Énfasis5 3 2 2 2 2" xfId="5677"/>
    <cellStyle name="40% - Énfasis5 3 2 2 2 2 2" xfId="5678"/>
    <cellStyle name="40% - Énfasis5 3 2 2 2 2 2 2" xfId="5679"/>
    <cellStyle name="40% - Énfasis5 3 2 2 2 2 3" xfId="5680"/>
    <cellStyle name="40% - Énfasis5 3 2 2 2 3" xfId="5681"/>
    <cellStyle name="40% - Énfasis5 3 2 2 2 3 2" xfId="5682"/>
    <cellStyle name="40% - Énfasis5 3 2 2 2 4" xfId="5683"/>
    <cellStyle name="40% - Énfasis5 3 2 2 3" xfId="5684"/>
    <cellStyle name="40% - Énfasis5 3 2 2 3 2" xfId="5685"/>
    <cellStyle name="40% - Énfasis5 3 2 2 3 2 2" xfId="5686"/>
    <cellStyle name="40% - Énfasis5 3 2 2 3 3" xfId="5687"/>
    <cellStyle name="40% - Énfasis5 3 2 2 4" xfId="5688"/>
    <cellStyle name="40% - Énfasis5 3 2 2 4 2" xfId="5689"/>
    <cellStyle name="40% - Énfasis5 3 2 2 5" xfId="5690"/>
    <cellStyle name="40% - Énfasis5 3 2 3" xfId="5691"/>
    <cellStyle name="40% - Énfasis5 3 2 3 2" xfId="5692"/>
    <cellStyle name="40% - Énfasis5 3 2 3 2 2" xfId="5693"/>
    <cellStyle name="40% - Énfasis5 3 2 3 2 2 2" xfId="5694"/>
    <cellStyle name="40% - Énfasis5 3 2 3 2 2 2 2" xfId="5695"/>
    <cellStyle name="40% - Énfasis5 3 2 3 2 2 3" xfId="5696"/>
    <cellStyle name="40% - Énfasis5 3 2 3 2 3" xfId="5697"/>
    <cellStyle name="40% - Énfasis5 3 2 3 2 3 2" xfId="5698"/>
    <cellStyle name="40% - Énfasis5 3 2 3 2 4" xfId="5699"/>
    <cellStyle name="40% - Énfasis5 3 2 3 3" xfId="5700"/>
    <cellStyle name="40% - Énfasis5 3 2 3 3 2" xfId="5701"/>
    <cellStyle name="40% - Énfasis5 3 2 3 3 2 2" xfId="5702"/>
    <cellStyle name="40% - Énfasis5 3 2 3 3 3" xfId="5703"/>
    <cellStyle name="40% - Énfasis5 3 2 3 4" xfId="5704"/>
    <cellStyle name="40% - Énfasis5 3 2 3 4 2" xfId="5705"/>
    <cellStyle name="40% - Énfasis5 3 2 3 5" xfId="5706"/>
    <cellStyle name="40% - Énfasis5 3 2 4" xfId="5707"/>
    <cellStyle name="40% - Énfasis5 3 2 4 2" xfId="5708"/>
    <cellStyle name="40% - Énfasis5 3 2 4 2 2" xfId="5709"/>
    <cellStyle name="40% - Énfasis5 3 2 4 2 2 2" xfId="5710"/>
    <cellStyle name="40% - Énfasis5 3 2 4 2 3" xfId="5711"/>
    <cellStyle name="40% - Énfasis5 3 2 4 3" xfId="5712"/>
    <cellStyle name="40% - Énfasis5 3 2 4 3 2" xfId="5713"/>
    <cellStyle name="40% - Énfasis5 3 2 4 4" xfId="5714"/>
    <cellStyle name="40% - Énfasis5 3 2 5" xfId="5715"/>
    <cellStyle name="40% - Énfasis5 3 2 5 2" xfId="5716"/>
    <cellStyle name="40% - Énfasis5 3 2 5 2 2" xfId="5717"/>
    <cellStyle name="40% - Énfasis5 3 2 5 3" xfId="5718"/>
    <cellStyle name="40% - Énfasis5 3 2 6" xfId="5719"/>
    <cellStyle name="40% - Énfasis5 3 2 6 2" xfId="5720"/>
    <cellStyle name="40% - Énfasis5 3 2 7" xfId="5721"/>
    <cellStyle name="40% - Énfasis5 3 3" xfId="5722"/>
    <cellStyle name="40% - Énfasis5 3 3 2" xfId="5723"/>
    <cellStyle name="40% - Énfasis5 3 3 2 2" xfId="5724"/>
    <cellStyle name="40% - Énfasis5 3 3 2 2 2" xfId="5725"/>
    <cellStyle name="40% - Énfasis5 3 3 2 2 2 2" xfId="5726"/>
    <cellStyle name="40% - Énfasis5 3 3 2 2 3" xfId="5727"/>
    <cellStyle name="40% - Énfasis5 3 3 2 3" xfId="5728"/>
    <cellStyle name="40% - Énfasis5 3 3 2 3 2" xfId="5729"/>
    <cellStyle name="40% - Énfasis5 3 3 2 4" xfId="5730"/>
    <cellStyle name="40% - Énfasis5 3 3 3" xfId="5731"/>
    <cellStyle name="40% - Énfasis5 3 3 3 2" xfId="5732"/>
    <cellStyle name="40% - Énfasis5 3 3 3 2 2" xfId="5733"/>
    <cellStyle name="40% - Énfasis5 3 3 3 3" xfId="5734"/>
    <cellStyle name="40% - Énfasis5 3 3 4" xfId="5735"/>
    <cellStyle name="40% - Énfasis5 3 3 4 2" xfId="5736"/>
    <cellStyle name="40% - Énfasis5 3 3 5" xfId="5737"/>
    <cellStyle name="40% - Énfasis5 3 3 6" xfId="5738"/>
    <cellStyle name="40% - Énfasis5 3 3 7" xfId="5739"/>
    <cellStyle name="40% - Énfasis5 3 4" xfId="5740"/>
    <cellStyle name="40% - Énfasis5 3 4 2" xfId="5741"/>
    <cellStyle name="40% - Énfasis5 3 4 2 2" xfId="5742"/>
    <cellStyle name="40% - Énfasis5 3 4 2 2 2" xfId="5743"/>
    <cellStyle name="40% - Énfasis5 3 4 2 2 2 2" xfId="5744"/>
    <cellStyle name="40% - Énfasis5 3 4 2 2 3" xfId="5745"/>
    <cellStyle name="40% - Énfasis5 3 4 2 3" xfId="5746"/>
    <cellStyle name="40% - Énfasis5 3 4 2 3 2" xfId="5747"/>
    <cellStyle name="40% - Énfasis5 3 4 2 4" xfId="5748"/>
    <cellStyle name="40% - Énfasis5 3 4 3" xfId="5749"/>
    <cellStyle name="40% - Énfasis5 3 4 3 2" xfId="5750"/>
    <cellStyle name="40% - Énfasis5 3 4 3 2 2" xfId="5751"/>
    <cellStyle name="40% - Énfasis5 3 4 3 3" xfId="5752"/>
    <cellStyle name="40% - Énfasis5 3 4 4" xfId="5753"/>
    <cellStyle name="40% - Énfasis5 3 4 4 2" xfId="5754"/>
    <cellStyle name="40% - Énfasis5 3 4 5" xfId="5755"/>
    <cellStyle name="40% - Énfasis5 3 5" xfId="5756"/>
    <cellStyle name="40% - Énfasis5 3 5 2" xfId="5757"/>
    <cellStyle name="40% - Énfasis5 3 5 2 2" xfId="5758"/>
    <cellStyle name="40% - Énfasis5 3 5 2 2 2" xfId="5759"/>
    <cellStyle name="40% - Énfasis5 3 5 2 3" xfId="5760"/>
    <cellStyle name="40% - Énfasis5 3 5 3" xfId="5761"/>
    <cellStyle name="40% - Énfasis5 3 5 3 2" xfId="5762"/>
    <cellStyle name="40% - Énfasis5 3 5 4" xfId="5763"/>
    <cellStyle name="40% - Énfasis5 3 6" xfId="5764"/>
    <cellStyle name="40% - Énfasis5 3 6 2" xfId="5765"/>
    <cellStyle name="40% - Énfasis5 3 6 2 2" xfId="5766"/>
    <cellStyle name="40% - Énfasis5 3 6 3" xfId="5767"/>
    <cellStyle name="40% - Énfasis5 3 7" xfId="5768"/>
    <cellStyle name="40% - Énfasis5 3 7 2" xfId="5769"/>
    <cellStyle name="40% - Énfasis5 3 7 3" xfId="5770"/>
    <cellStyle name="40% - Énfasis5 3 8" xfId="5771"/>
    <cellStyle name="40% - Énfasis5 3 9" xfId="5772"/>
    <cellStyle name="40% - Énfasis5 4" xfId="5773"/>
    <cellStyle name="40% - Énfasis5 4 11" xfId="5774"/>
    <cellStyle name="40% - Énfasis5 4 12" xfId="5775"/>
    <cellStyle name="40% - Énfasis5 4 13" xfId="5776"/>
    <cellStyle name="40% - Énfasis5 4 2" xfId="5777"/>
    <cellStyle name="40% - Énfasis5 4 2 2" xfId="5778"/>
    <cellStyle name="40% - Énfasis5 4 2 2 2" xfId="5779"/>
    <cellStyle name="40% - Énfasis5 4 2 2 2 2" xfId="5780"/>
    <cellStyle name="40% - Énfasis5 4 2 2 2 2 2" xfId="5781"/>
    <cellStyle name="40% - Énfasis5 4 2 2 2 3" xfId="5782"/>
    <cellStyle name="40% - Énfasis5 4 2 2 3" xfId="5783"/>
    <cellStyle name="40% - Énfasis5 4 2 2 3 2" xfId="5784"/>
    <cellStyle name="40% - Énfasis5 4 2 2 4" xfId="5785"/>
    <cellStyle name="40% - Énfasis5 4 2 3" xfId="5786"/>
    <cellStyle name="40% - Énfasis5 4 2 3 2" xfId="5787"/>
    <cellStyle name="40% - Énfasis5 4 2 3 2 2" xfId="5788"/>
    <cellStyle name="40% - Énfasis5 4 2 3 3" xfId="5789"/>
    <cellStyle name="40% - Énfasis5 4 2 4" xfId="5790"/>
    <cellStyle name="40% - Énfasis5 4 2 4 2" xfId="5791"/>
    <cellStyle name="40% - Énfasis5 4 2 5" xfId="5792"/>
    <cellStyle name="40% - Énfasis5 4 3" xfId="5793"/>
    <cellStyle name="40% - Énfasis5 4 3 2" xfId="5794"/>
    <cellStyle name="40% - Énfasis5 4 3 2 2" xfId="5795"/>
    <cellStyle name="40% - Énfasis5 4 3 2 2 2" xfId="5796"/>
    <cellStyle name="40% - Énfasis5 4 3 2 2 2 2" xfId="5797"/>
    <cellStyle name="40% - Énfasis5 4 3 2 2 3" xfId="5798"/>
    <cellStyle name="40% - Énfasis5 4 3 2 3" xfId="5799"/>
    <cellStyle name="40% - Énfasis5 4 3 2 3 2" xfId="5800"/>
    <cellStyle name="40% - Énfasis5 4 3 2 4" xfId="5801"/>
    <cellStyle name="40% - Énfasis5 4 3 3" xfId="5802"/>
    <cellStyle name="40% - Énfasis5 4 3 3 2" xfId="5803"/>
    <cellStyle name="40% - Énfasis5 4 3 3 2 2" xfId="5804"/>
    <cellStyle name="40% - Énfasis5 4 3 3 3" xfId="5805"/>
    <cellStyle name="40% - Énfasis5 4 3 4" xfId="5806"/>
    <cellStyle name="40% - Énfasis5 4 3 4 2" xfId="5807"/>
    <cellStyle name="40% - Énfasis5 4 3 5" xfId="5808"/>
    <cellStyle name="40% - Énfasis5 4 4" xfId="5809"/>
    <cellStyle name="40% - Énfasis5 4 4 2" xfId="5810"/>
    <cellStyle name="40% - Énfasis5 4 4 2 2" xfId="5811"/>
    <cellStyle name="40% - Énfasis5 4 4 2 2 2" xfId="5812"/>
    <cellStyle name="40% - Énfasis5 4 4 2 3" xfId="5813"/>
    <cellStyle name="40% - Énfasis5 4 4 3" xfId="5814"/>
    <cellStyle name="40% - Énfasis5 4 4 3 2" xfId="5815"/>
    <cellStyle name="40% - Énfasis5 4 4 4" xfId="5816"/>
    <cellStyle name="40% - Énfasis5 4 5" xfId="5817"/>
    <cellStyle name="40% - Énfasis5 4 5 2" xfId="5818"/>
    <cellStyle name="40% - Énfasis5 4 5 2 2" xfId="5819"/>
    <cellStyle name="40% - Énfasis5 4 5 3" xfId="5820"/>
    <cellStyle name="40% - Énfasis5 4 6" xfId="5821"/>
    <cellStyle name="40% - Énfasis5 4 6 2" xfId="5822"/>
    <cellStyle name="40% - Énfasis5 4 7" xfId="5823"/>
    <cellStyle name="40% - Énfasis5 4 8" xfId="5824"/>
    <cellStyle name="40% - Énfasis5 5" xfId="5825"/>
    <cellStyle name="40% - Énfasis5 5 11" xfId="5826"/>
    <cellStyle name="40% - Énfasis5 5 12" xfId="5827"/>
    <cellStyle name="40% - Énfasis5 5 13" xfId="5828"/>
    <cellStyle name="40% - Énfasis5 5 2" xfId="5829"/>
    <cellStyle name="40% - Énfasis5 5 2 2" xfId="5830"/>
    <cellStyle name="40% - Énfasis5 5 2 2 2" xfId="5831"/>
    <cellStyle name="40% - Énfasis5 5 2 2 2 2" xfId="5832"/>
    <cellStyle name="40% - Énfasis5 5 2 2 3" xfId="5833"/>
    <cellStyle name="40% - Énfasis5 5 2 3" xfId="5834"/>
    <cellStyle name="40% - Énfasis5 5 2 3 2" xfId="5835"/>
    <cellStyle name="40% - Énfasis5 5 2 4" xfId="5836"/>
    <cellStyle name="40% - Énfasis5 5 3" xfId="5837"/>
    <cellStyle name="40% - Énfasis5 5 3 2" xfId="5838"/>
    <cellStyle name="40% - Énfasis5 5 3 2 2" xfId="5839"/>
    <cellStyle name="40% - Énfasis5 5 3 3" xfId="5840"/>
    <cellStyle name="40% - Énfasis5 5 4" xfId="5841"/>
    <cellStyle name="40% - Énfasis5 5 4 2" xfId="5842"/>
    <cellStyle name="40% - Énfasis5 5 5" xfId="5843"/>
    <cellStyle name="40% - Énfasis5 5 6" xfId="5844"/>
    <cellStyle name="40% - Énfasis5 5 7" xfId="5845"/>
    <cellStyle name="40% - Énfasis5 5 8" xfId="5846"/>
    <cellStyle name="40% - Énfasis5 6" xfId="5847"/>
    <cellStyle name="40% - Énfasis5 6 11" xfId="5848"/>
    <cellStyle name="40% - Énfasis5 6 12" xfId="5849"/>
    <cellStyle name="40% - Énfasis5 6 13" xfId="5850"/>
    <cellStyle name="40% - Énfasis5 6 2" xfId="5851"/>
    <cellStyle name="40% - Énfasis5 6 2 2" xfId="5852"/>
    <cellStyle name="40% - Énfasis5 6 2 2 2" xfId="5853"/>
    <cellStyle name="40% - Énfasis5 6 2 2 2 2" xfId="5854"/>
    <cellStyle name="40% - Énfasis5 6 2 2 3" xfId="5855"/>
    <cellStyle name="40% - Énfasis5 6 2 3" xfId="5856"/>
    <cellStyle name="40% - Énfasis5 6 2 3 2" xfId="5857"/>
    <cellStyle name="40% - Énfasis5 6 2 4" xfId="5858"/>
    <cellStyle name="40% - Énfasis5 6 3" xfId="5859"/>
    <cellStyle name="40% - Énfasis5 6 3 2" xfId="5860"/>
    <cellStyle name="40% - Énfasis5 6 3 2 2" xfId="5861"/>
    <cellStyle name="40% - Énfasis5 6 3 3" xfId="5862"/>
    <cellStyle name="40% - Énfasis5 6 4" xfId="5863"/>
    <cellStyle name="40% - Énfasis5 6 4 2" xfId="5864"/>
    <cellStyle name="40% - Énfasis5 6 5" xfId="5865"/>
    <cellStyle name="40% - Énfasis5 6 6" xfId="5866"/>
    <cellStyle name="40% - Énfasis5 6 7" xfId="5867"/>
    <cellStyle name="40% - Énfasis5 6 8" xfId="5868"/>
    <cellStyle name="40% - Énfasis5 7" xfId="5869"/>
    <cellStyle name="40% - Énfasis5 7 10" xfId="5870"/>
    <cellStyle name="40% - Énfasis5 7 12" xfId="5871"/>
    <cellStyle name="40% - Énfasis5 7 13" xfId="5872"/>
    <cellStyle name="40% - Énfasis5 7 2" xfId="5873"/>
    <cellStyle name="40% - Énfasis5 7 2 2" xfId="5874"/>
    <cellStyle name="40% - Énfasis5 7 2 2 2" xfId="5875"/>
    <cellStyle name="40% - Énfasis5 7 2 3" xfId="5876"/>
    <cellStyle name="40% - Énfasis5 7 3" xfId="5877"/>
    <cellStyle name="40% - Énfasis5 7 3 2" xfId="5878"/>
    <cellStyle name="40% - Énfasis5 7 4" xfId="5879"/>
    <cellStyle name="40% - Énfasis5 7 5" xfId="5880"/>
    <cellStyle name="40% - Énfasis5 7 6" xfId="5881"/>
    <cellStyle name="40% - Énfasis5 7 7" xfId="5882"/>
    <cellStyle name="40% - Énfasis5 7 8" xfId="5883"/>
    <cellStyle name="40% - Énfasis5 8" xfId="5884"/>
    <cellStyle name="40% - Énfasis5 8 2" xfId="5885"/>
    <cellStyle name="40% - Énfasis5 8 2 2" xfId="5886"/>
    <cellStyle name="40% - Énfasis5 8 3" xfId="5887"/>
    <cellStyle name="40% - Énfasis5 9" xfId="5888"/>
    <cellStyle name="40% - Énfasis5 9 2" xfId="5889"/>
    <cellStyle name="40% - Énfasis5 9 2 2" xfId="5890"/>
    <cellStyle name="40% - Énfasis5 9 3" xfId="5891"/>
    <cellStyle name="40% - Énfasis6" xfId="49" builtinId="51" customBuiltin="1"/>
    <cellStyle name="40% - Énfasis6 10" xfId="5892"/>
    <cellStyle name="40% - Énfasis6 10 2" xfId="5893"/>
    <cellStyle name="40% - Énfasis6 11" xfId="5894"/>
    <cellStyle name="40% - Énfasis6 12" xfId="5895"/>
    <cellStyle name="40% - Énfasis6 12 2" xfId="5896"/>
    <cellStyle name="40% - Énfasis6 13" xfId="5897"/>
    <cellStyle name="40% - Énfasis6 14" xfId="5898"/>
    <cellStyle name="40% - Énfasis6 15" xfId="5899"/>
    <cellStyle name="40% - Énfasis6 16" xfId="5900"/>
    <cellStyle name="40% - Énfasis6 17" xfId="5901"/>
    <cellStyle name="40% - Énfasis6 2" xfId="125"/>
    <cellStyle name="40% - Énfasis6 2 10" xfId="5902"/>
    <cellStyle name="40% - Énfasis6 2 10 2" xfId="5903"/>
    <cellStyle name="40% - Énfasis6 2 10 3" xfId="5904"/>
    <cellStyle name="40% - Énfasis6 2 10 4" xfId="5905"/>
    <cellStyle name="40% - Énfasis6 2 10 5" xfId="5906"/>
    <cellStyle name="40% - Énfasis6 2 10 6" xfId="5907"/>
    <cellStyle name="40% - Énfasis6 2 11" xfId="5908"/>
    <cellStyle name="40% - Énfasis6 2 11 2" xfId="5909"/>
    <cellStyle name="40% - Énfasis6 2 12" xfId="5910"/>
    <cellStyle name="40% - Énfasis6 2 13" xfId="5911"/>
    <cellStyle name="40% - Énfasis6 2 14" xfId="5912"/>
    <cellStyle name="40% - Énfasis6 2 2" xfId="124"/>
    <cellStyle name="40% - Énfasis6 2 2 2" xfId="5914"/>
    <cellStyle name="40% - Énfasis6 2 2 2 2" xfId="5915"/>
    <cellStyle name="40% - Énfasis6 2 2 2 2 2" xfId="5916"/>
    <cellStyle name="40% - Énfasis6 2 2 2 3" xfId="5917"/>
    <cellStyle name="40% - Énfasis6 2 2 2 4" xfId="5918"/>
    <cellStyle name="40% - Énfasis6 2 2 2 5" xfId="5919"/>
    <cellStyle name="40% - Énfasis6 2 2 2 6" xfId="5920"/>
    <cellStyle name="40% - Énfasis6 2 2 3" xfId="5921"/>
    <cellStyle name="40% - Énfasis6 2 2 4" xfId="5922"/>
    <cellStyle name="40% - Énfasis6 2 2 4 2" xfId="5923"/>
    <cellStyle name="40% - Énfasis6 2 2 4 4" xfId="5924"/>
    <cellStyle name="40% - Énfasis6 2 2 4 5" xfId="5925"/>
    <cellStyle name="40% - Énfasis6 2 2 5" xfId="5926"/>
    <cellStyle name="40% - Énfasis6 2 2 5 3" xfId="5927"/>
    <cellStyle name="40% - Énfasis6 2 2 5 4" xfId="5928"/>
    <cellStyle name="40% - Énfasis6 2 2 6" xfId="5929"/>
    <cellStyle name="40% - Énfasis6 2 2 7" xfId="5930"/>
    <cellStyle name="40% - Énfasis6 2 2 8" xfId="5913"/>
    <cellStyle name="40% - Énfasis6 2 3" xfId="5931"/>
    <cellStyle name="40% - Énfasis6 2 4" xfId="5932"/>
    <cellStyle name="40% - Énfasis6 2 5" xfId="5933"/>
    <cellStyle name="40% - Énfasis6 2 6" xfId="5934"/>
    <cellStyle name="40% - Énfasis6 2 7" xfId="5935"/>
    <cellStyle name="40% - Énfasis6 2 8" xfId="5936"/>
    <cellStyle name="40% - Énfasis6 2 9" xfId="5937"/>
    <cellStyle name="40% - Énfasis6 2 9 4" xfId="5938"/>
    <cellStyle name="40% - Énfasis6 2 9 5" xfId="5939"/>
    <cellStyle name="40% - Énfasis6 2_TUP" xfId="5940"/>
    <cellStyle name="40% - Énfasis6 3" xfId="5941"/>
    <cellStyle name="40% - Énfasis6 3 2" xfId="5942"/>
    <cellStyle name="40% - Énfasis6 3 2 2" xfId="5943"/>
    <cellStyle name="40% - Énfasis6 3 2 2 2" xfId="5944"/>
    <cellStyle name="40% - Énfasis6 3 2 2 2 2" xfId="5945"/>
    <cellStyle name="40% - Énfasis6 3 2 2 2 2 2" xfId="5946"/>
    <cellStyle name="40% - Énfasis6 3 2 2 2 2 2 2" xfId="5947"/>
    <cellStyle name="40% - Énfasis6 3 2 2 2 2 3" xfId="5948"/>
    <cellStyle name="40% - Énfasis6 3 2 2 2 3" xfId="5949"/>
    <cellStyle name="40% - Énfasis6 3 2 2 2 3 2" xfId="5950"/>
    <cellStyle name="40% - Énfasis6 3 2 2 2 4" xfId="5951"/>
    <cellStyle name="40% - Énfasis6 3 2 2 3" xfId="5952"/>
    <cellStyle name="40% - Énfasis6 3 2 2 3 2" xfId="5953"/>
    <cellStyle name="40% - Énfasis6 3 2 2 3 2 2" xfId="5954"/>
    <cellStyle name="40% - Énfasis6 3 2 2 3 3" xfId="5955"/>
    <cellStyle name="40% - Énfasis6 3 2 2 4" xfId="5956"/>
    <cellStyle name="40% - Énfasis6 3 2 2 4 2" xfId="5957"/>
    <cellStyle name="40% - Énfasis6 3 2 2 5" xfId="5958"/>
    <cellStyle name="40% - Énfasis6 3 2 3" xfId="5959"/>
    <cellStyle name="40% - Énfasis6 3 2 3 2" xfId="5960"/>
    <cellStyle name="40% - Énfasis6 3 2 3 2 2" xfId="5961"/>
    <cellStyle name="40% - Énfasis6 3 2 3 2 2 2" xfId="5962"/>
    <cellStyle name="40% - Énfasis6 3 2 3 2 2 2 2" xfId="5963"/>
    <cellStyle name="40% - Énfasis6 3 2 3 2 2 3" xfId="5964"/>
    <cellStyle name="40% - Énfasis6 3 2 3 2 3" xfId="5965"/>
    <cellStyle name="40% - Énfasis6 3 2 3 2 3 2" xfId="5966"/>
    <cellStyle name="40% - Énfasis6 3 2 3 2 4" xfId="5967"/>
    <cellStyle name="40% - Énfasis6 3 2 3 3" xfId="5968"/>
    <cellStyle name="40% - Énfasis6 3 2 3 3 2" xfId="5969"/>
    <cellStyle name="40% - Énfasis6 3 2 3 3 2 2" xfId="5970"/>
    <cellStyle name="40% - Énfasis6 3 2 3 3 3" xfId="5971"/>
    <cellStyle name="40% - Énfasis6 3 2 3 4" xfId="5972"/>
    <cellStyle name="40% - Énfasis6 3 2 3 4 2" xfId="5973"/>
    <cellStyle name="40% - Énfasis6 3 2 3 5" xfId="5974"/>
    <cellStyle name="40% - Énfasis6 3 2 4" xfId="5975"/>
    <cellStyle name="40% - Énfasis6 3 2 4 2" xfId="5976"/>
    <cellStyle name="40% - Énfasis6 3 2 4 2 2" xfId="5977"/>
    <cellStyle name="40% - Énfasis6 3 2 4 2 2 2" xfId="5978"/>
    <cellStyle name="40% - Énfasis6 3 2 4 2 3" xfId="5979"/>
    <cellStyle name="40% - Énfasis6 3 2 4 3" xfId="5980"/>
    <cellStyle name="40% - Énfasis6 3 2 4 3 2" xfId="5981"/>
    <cellStyle name="40% - Énfasis6 3 2 4 4" xfId="5982"/>
    <cellStyle name="40% - Énfasis6 3 2 5" xfId="5983"/>
    <cellStyle name="40% - Énfasis6 3 2 5 2" xfId="5984"/>
    <cellStyle name="40% - Énfasis6 3 2 5 2 2" xfId="5985"/>
    <cellStyle name="40% - Énfasis6 3 2 5 3" xfId="5986"/>
    <cellStyle name="40% - Énfasis6 3 2 6" xfId="5987"/>
    <cellStyle name="40% - Énfasis6 3 2 6 2" xfId="5988"/>
    <cellStyle name="40% - Énfasis6 3 2 7" xfId="5989"/>
    <cellStyle name="40% - Énfasis6 3 3" xfId="5990"/>
    <cellStyle name="40% - Énfasis6 3 3 2" xfId="5991"/>
    <cellStyle name="40% - Énfasis6 3 3 2 2" xfId="5992"/>
    <cellStyle name="40% - Énfasis6 3 3 2 2 2" xfId="5993"/>
    <cellStyle name="40% - Énfasis6 3 3 2 2 2 2" xfId="5994"/>
    <cellStyle name="40% - Énfasis6 3 3 2 2 3" xfId="5995"/>
    <cellStyle name="40% - Énfasis6 3 3 2 3" xfId="5996"/>
    <cellStyle name="40% - Énfasis6 3 3 2 3 2" xfId="5997"/>
    <cellStyle name="40% - Énfasis6 3 3 2 4" xfId="5998"/>
    <cellStyle name="40% - Énfasis6 3 3 3" xfId="5999"/>
    <cellStyle name="40% - Énfasis6 3 3 3 2" xfId="6000"/>
    <cellStyle name="40% - Énfasis6 3 3 3 2 2" xfId="6001"/>
    <cellStyle name="40% - Énfasis6 3 3 3 3" xfId="6002"/>
    <cellStyle name="40% - Énfasis6 3 3 4" xfId="6003"/>
    <cellStyle name="40% - Énfasis6 3 3 4 2" xfId="6004"/>
    <cellStyle name="40% - Énfasis6 3 3 5" xfId="6005"/>
    <cellStyle name="40% - Énfasis6 3 3 6" xfId="6006"/>
    <cellStyle name="40% - Énfasis6 3 3 7" xfId="6007"/>
    <cellStyle name="40% - Énfasis6 3 4" xfId="6008"/>
    <cellStyle name="40% - Énfasis6 3 4 2" xfId="6009"/>
    <cellStyle name="40% - Énfasis6 3 4 2 2" xfId="6010"/>
    <cellStyle name="40% - Énfasis6 3 4 2 2 2" xfId="6011"/>
    <cellStyle name="40% - Énfasis6 3 4 2 2 2 2" xfId="6012"/>
    <cellStyle name="40% - Énfasis6 3 4 2 2 3" xfId="6013"/>
    <cellStyle name="40% - Énfasis6 3 4 2 3" xfId="6014"/>
    <cellStyle name="40% - Énfasis6 3 4 2 3 2" xfId="6015"/>
    <cellStyle name="40% - Énfasis6 3 4 2 4" xfId="6016"/>
    <cellStyle name="40% - Énfasis6 3 4 3" xfId="6017"/>
    <cellStyle name="40% - Énfasis6 3 4 3 2" xfId="6018"/>
    <cellStyle name="40% - Énfasis6 3 4 3 2 2" xfId="6019"/>
    <cellStyle name="40% - Énfasis6 3 4 3 3" xfId="6020"/>
    <cellStyle name="40% - Énfasis6 3 4 4" xfId="6021"/>
    <cellStyle name="40% - Énfasis6 3 4 4 2" xfId="6022"/>
    <cellStyle name="40% - Énfasis6 3 4 5" xfId="6023"/>
    <cellStyle name="40% - Énfasis6 3 5" xfId="6024"/>
    <cellStyle name="40% - Énfasis6 3 5 2" xfId="6025"/>
    <cellStyle name="40% - Énfasis6 3 5 2 2" xfId="6026"/>
    <cellStyle name="40% - Énfasis6 3 5 2 2 2" xfId="6027"/>
    <cellStyle name="40% - Énfasis6 3 5 2 3" xfId="6028"/>
    <cellStyle name="40% - Énfasis6 3 5 3" xfId="6029"/>
    <cellStyle name="40% - Énfasis6 3 5 3 2" xfId="6030"/>
    <cellStyle name="40% - Énfasis6 3 5 4" xfId="6031"/>
    <cellStyle name="40% - Énfasis6 3 6" xfId="6032"/>
    <cellStyle name="40% - Énfasis6 3 6 2" xfId="6033"/>
    <cellStyle name="40% - Énfasis6 3 6 2 2" xfId="6034"/>
    <cellStyle name="40% - Énfasis6 3 6 3" xfId="6035"/>
    <cellStyle name="40% - Énfasis6 3 7" xfId="6036"/>
    <cellStyle name="40% - Énfasis6 3 7 2" xfId="6037"/>
    <cellStyle name="40% - Énfasis6 3 7 3" xfId="6038"/>
    <cellStyle name="40% - Énfasis6 3 8" xfId="6039"/>
    <cellStyle name="40% - Énfasis6 3 9" xfId="6040"/>
    <cellStyle name="40% - Énfasis6 4" xfId="6041"/>
    <cellStyle name="40% - Énfasis6 4 11" xfId="6042"/>
    <cellStyle name="40% - Énfasis6 4 12" xfId="6043"/>
    <cellStyle name="40% - Énfasis6 4 13" xfId="6044"/>
    <cellStyle name="40% - Énfasis6 4 2" xfId="6045"/>
    <cellStyle name="40% - Énfasis6 4 2 2" xfId="6046"/>
    <cellStyle name="40% - Énfasis6 4 2 2 2" xfId="6047"/>
    <cellStyle name="40% - Énfasis6 4 2 2 2 2" xfId="6048"/>
    <cellStyle name="40% - Énfasis6 4 2 2 2 2 2" xfId="6049"/>
    <cellStyle name="40% - Énfasis6 4 2 2 2 3" xfId="6050"/>
    <cellStyle name="40% - Énfasis6 4 2 2 3" xfId="6051"/>
    <cellStyle name="40% - Énfasis6 4 2 2 3 2" xfId="6052"/>
    <cellStyle name="40% - Énfasis6 4 2 2 4" xfId="6053"/>
    <cellStyle name="40% - Énfasis6 4 2 3" xfId="6054"/>
    <cellStyle name="40% - Énfasis6 4 2 3 2" xfId="6055"/>
    <cellStyle name="40% - Énfasis6 4 2 3 2 2" xfId="6056"/>
    <cellStyle name="40% - Énfasis6 4 2 3 3" xfId="6057"/>
    <cellStyle name="40% - Énfasis6 4 2 4" xfId="6058"/>
    <cellStyle name="40% - Énfasis6 4 2 4 2" xfId="6059"/>
    <cellStyle name="40% - Énfasis6 4 2 5" xfId="6060"/>
    <cellStyle name="40% - Énfasis6 4 3" xfId="6061"/>
    <cellStyle name="40% - Énfasis6 4 3 2" xfId="6062"/>
    <cellStyle name="40% - Énfasis6 4 3 2 2" xfId="6063"/>
    <cellStyle name="40% - Énfasis6 4 3 2 2 2" xfId="6064"/>
    <cellStyle name="40% - Énfasis6 4 3 2 2 2 2" xfId="6065"/>
    <cellStyle name="40% - Énfasis6 4 3 2 2 3" xfId="6066"/>
    <cellStyle name="40% - Énfasis6 4 3 2 3" xfId="6067"/>
    <cellStyle name="40% - Énfasis6 4 3 2 3 2" xfId="6068"/>
    <cellStyle name="40% - Énfasis6 4 3 2 4" xfId="6069"/>
    <cellStyle name="40% - Énfasis6 4 3 3" xfId="6070"/>
    <cellStyle name="40% - Énfasis6 4 3 3 2" xfId="6071"/>
    <cellStyle name="40% - Énfasis6 4 3 3 2 2" xfId="6072"/>
    <cellStyle name="40% - Énfasis6 4 3 3 3" xfId="6073"/>
    <cellStyle name="40% - Énfasis6 4 3 4" xfId="6074"/>
    <cellStyle name="40% - Énfasis6 4 3 4 2" xfId="6075"/>
    <cellStyle name="40% - Énfasis6 4 3 5" xfId="6076"/>
    <cellStyle name="40% - Énfasis6 4 4" xfId="6077"/>
    <cellStyle name="40% - Énfasis6 4 4 2" xfId="6078"/>
    <cellStyle name="40% - Énfasis6 4 4 2 2" xfId="6079"/>
    <cellStyle name="40% - Énfasis6 4 4 2 2 2" xfId="6080"/>
    <cellStyle name="40% - Énfasis6 4 4 2 3" xfId="6081"/>
    <cellStyle name="40% - Énfasis6 4 4 3" xfId="6082"/>
    <cellStyle name="40% - Énfasis6 4 4 3 2" xfId="6083"/>
    <cellStyle name="40% - Énfasis6 4 4 4" xfId="6084"/>
    <cellStyle name="40% - Énfasis6 4 5" xfId="6085"/>
    <cellStyle name="40% - Énfasis6 4 5 2" xfId="6086"/>
    <cellStyle name="40% - Énfasis6 4 5 2 2" xfId="6087"/>
    <cellStyle name="40% - Énfasis6 4 5 3" xfId="6088"/>
    <cellStyle name="40% - Énfasis6 4 6" xfId="6089"/>
    <cellStyle name="40% - Énfasis6 4 6 2" xfId="6090"/>
    <cellStyle name="40% - Énfasis6 4 7" xfId="6091"/>
    <cellStyle name="40% - Énfasis6 4 8" xfId="6092"/>
    <cellStyle name="40% - Énfasis6 5" xfId="6093"/>
    <cellStyle name="40% - Énfasis6 5 11" xfId="6094"/>
    <cellStyle name="40% - Énfasis6 5 12" xfId="6095"/>
    <cellStyle name="40% - Énfasis6 5 13" xfId="6096"/>
    <cellStyle name="40% - Énfasis6 5 2" xfId="6097"/>
    <cellStyle name="40% - Énfasis6 5 2 2" xfId="6098"/>
    <cellStyle name="40% - Énfasis6 5 2 2 2" xfId="6099"/>
    <cellStyle name="40% - Énfasis6 5 2 2 2 2" xfId="6100"/>
    <cellStyle name="40% - Énfasis6 5 2 2 3" xfId="6101"/>
    <cellStyle name="40% - Énfasis6 5 2 3" xfId="6102"/>
    <cellStyle name="40% - Énfasis6 5 2 3 2" xfId="6103"/>
    <cellStyle name="40% - Énfasis6 5 2 4" xfId="6104"/>
    <cellStyle name="40% - Énfasis6 5 3" xfId="6105"/>
    <cellStyle name="40% - Énfasis6 5 3 2" xfId="6106"/>
    <cellStyle name="40% - Énfasis6 5 3 2 2" xfId="6107"/>
    <cellStyle name="40% - Énfasis6 5 3 3" xfId="6108"/>
    <cellStyle name="40% - Énfasis6 5 4" xfId="6109"/>
    <cellStyle name="40% - Énfasis6 5 4 2" xfId="6110"/>
    <cellStyle name="40% - Énfasis6 5 5" xfId="6111"/>
    <cellStyle name="40% - Énfasis6 5 6" xfId="6112"/>
    <cellStyle name="40% - Énfasis6 5 7" xfId="6113"/>
    <cellStyle name="40% - Énfasis6 5 8" xfId="6114"/>
    <cellStyle name="40% - Énfasis6 5 9" xfId="6115"/>
    <cellStyle name="40% - Énfasis6 6" xfId="6116"/>
    <cellStyle name="40% - Énfasis6 6 12" xfId="6117"/>
    <cellStyle name="40% - Énfasis6 6 13" xfId="6118"/>
    <cellStyle name="40% - Énfasis6 6 2" xfId="6119"/>
    <cellStyle name="40% - Énfasis6 6 2 2" xfId="6120"/>
    <cellStyle name="40% - Énfasis6 6 2 2 2" xfId="6121"/>
    <cellStyle name="40% - Énfasis6 6 2 2 2 2" xfId="6122"/>
    <cellStyle name="40% - Énfasis6 6 2 2 3" xfId="6123"/>
    <cellStyle name="40% - Énfasis6 6 2 3" xfId="6124"/>
    <cellStyle name="40% - Énfasis6 6 2 3 2" xfId="6125"/>
    <cellStyle name="40% - Énfasis6 6 2 4" xfId="6126"/>
    <cellStyle name="40% - Énfasis6 6 3" xfId="6127"/>
    <cellStyle name="40% - Énfasis6 6 3 2" xfId="6128"/>
    <cellStyle name="40% - Énfasis6 6 3 2 2" xfId="6129"/>
    <cellStyle name="40% - Énfasis6 6 3 3" xfId="6130"/>
    <cellStyle name="40% - Énfasis6 6 4" xfId="6131"/>
    <cellStyle name="40% - Énfasis6 6 4 2" xfId="6132"/>
    <cellStyle name="40% - Énfasis6 6 5" xfId="6133"/>
    <cellStyle name="40% - Énfasis6 6 6" xfId="6134"/>
    <cellStyle name="40% - Énfasis6 6 7" xfId="6135"/>
    <cellStyle name="40% - Énfasis6 7" xfId="6136"/>
    <cellStyle name="40% - Énfasis6 7 12" xfId="6137"/>
    <cellStyle name="40% - Énfasis6 7 13" xfId="6138"/>
    <cellStyle name="40% - Énfasis6 7 2" xfId="6139"/>
    <cellStyle name="40% - Énfasis6 7 2 2" xfId="6140"/>
    <cellStyle name="40% - Énfasis6 7 2 2 2" xfId="6141"/>
    <cellStyle name="40% - Énfasis6 7 2 3" xfId="6142"/>
    <cellStyle name="40% - Énfasis6 7 3" xfId="6143"/>
    <cellStyle name="40% - Énfasis6 7 3 2" xfId="6144"/>
    <cellStyle name="40% - Énfasis6 7 4" xfId="6145"/>
    <cellStyle name="40% - Énfasis6 7 5" xfId="6146"/>
    <cellStyle name="40% - Énfasis6 7 6" xfId="6147"/>
    <cellStyle name="40% - Énfasis6 7 7" xfId="6148"/>
    <cellStyle name="40% - Énfasis6 8" xfId="6149"/>
    <cellStyle name="40% - Énfasis6 8 2" xfId="6150"/>
    <cellStyle name="40% - Énfasis6 8 2 2" xfId="6151"/>
    <cellStyle name="40% - Énfasis6 8 3" xfId="6152"/>
    <cellStyle name="40% - Énfasis6 9" xfId="6153"/>
    <cellStyle name="40% - Énfasis6 9 2" xfId="6154"/>
    <cellStyle name="40% - Énfasis6 9 2 2" xfId="6155"/>
    <cellStyle name="40% - Énfasis6 9 3" xfId="6156"/>
    <cellStyle name="5" xfId="6157"/>
    <cellStyle name="5 2" xfId="6158"/>
    <cellStyle name="5_PLAABR09V1  030409 30s Tv" xfId="6159"/>
    <cellStyle name="5_PLAABR09V1 08ABR09 rev 3 Prensa" xfId="6160"/>
    <cellStyle name="5_PLAABR09V1 08ABR09 rev 3 Prensa 2" xfId="6161"/>
    <cellStyle name="5_PLAABR09V1 090408 Rev02 Tv" xfId="6162"/>
    <cellStyle name="5_PLAABR09V1 090408 Rev03 Internet" xfId="6163"/>
    <cellStyle name="5_PLAABR09V1 090408 Rev03 Internet 2" xfId="6164"/>
    <cellStyle name="5_PLAABR09V1 090408 Rev03 Radio" xfId="6165"/>
    <cellStyle name="5_PLAABR09V1 090408 Rev03 Radio 2" xfId="6166"/>
    <cellStyle name="5_Plan BRAMAY09V1 13MAY09 Prensa" xfId="6167"/>
    <cellStyle name="5_Plan BRAMAY09V1 13MAY09 Prensa 2" xfId="6168"/>
    <cellStyle name="5_Plan BRAMAY09V1 18MAY09 Prensa" xfId="6169"/>
    <cellStyle name="5_Plan BRAMAY09V1 18MAY09 Prensa 2" xfId="6170"/>
    <cellStyle name="5_Plan BRAMAY09V1 21MAY09 Prensa" xfId="6171"/>
    <cellStyle name="5_Plan BRAMAY09V1 21MAY09 Prensa 2" xfId="6172"/>
    <cellStyle name="5_Plan BRAMAY09V1 26MAY09 Rev 6  Prensa" xfId="6173"/>
    <cellStyle name="5_Plan BRAMAY09V1 26MAY09 Rev 6  Prensa 2" xfId="6174"/>
    <cellStyle name="5_Plan BRAMAY09V1 29MAY09 Rev 8  Prensa" xfId="6175"/>
    <cellStyle name="5_Plan BRAMAY09V1 29MAY09 Rev 8  Prensa 2" xfId="6176"/>
    <cellStyle name="5_Plan Campaña Reyes 2009 Consulta Rev 2 09FEB09" xfId="6177"/>
    <cellStyle name="5_Plan Campaña Reyes 2009 Consulta Rev 2 09FEB09 2" xfId="6178"/>
    <cellStyle name="5_Plan Imágen 09Febrero2010 OOH" xfId="6179"/>
    <cellStyle name="5_Plan INSTITUCIONAL 16ABR09 Prensa" xfId="6180"/>
    <cellStyle name="5_Plan INSTITUCIONAL 16ABR09 Prensa 2" xfId="6181"/>
    <cellStyle name="5_Plan Institucional OOH 17ABR2009" xfId="6182"/>
    <cellStyle name="5_Plan Institucional OOH 17ABR2009 2" xfId="6183"/>
    <cellStyle name="5_Plan menciones Black Elegance 092608" xfId="6184"/>
    <cellStyle name="5_Plan menciones Black Elegance 092608 2" xfId="6185"/>
    <cellStyle name="5_Plan PLAABR09V1 Rev01 02ABR2009 OOH" xfId="6186"/>
    <cellStyle name="5_Plan PLAABR09V1 Rev01 02ABR2009 OOH 2" xfId="6187"/>
    <cellStyle name="5_Plan PREABR09V1 30MAR09 OK" xfId="6188"/>
    <cellStyle name="5_Plan PREABR09V1 REV 01 090324 revistas" xfId="6189"/>
    <cellStyle name="5_Plan PREABR09V1 REV 01 090324 revistas 2" xfId="6190"/>
    <cellStyle name="5_Plan PREABR09V1 REV 01 30Mar2009 ooh" xfId="6191"/>
    <cellStyle name="5_Plan PREABR09V1 REV 01 30Mar2009 ooh 2" xfId="6192"/>
    <cellStyle name="5_Plan PREABR09V1 Rev02 1roABR2009 ooh" xfId="6193"/>
    <cellStyle name="5_Plan PREABR09V1 Rev02 1roABR2009 ooh 2" xfId="6194"/>
    <cellStyle name="5_Plan PREABR09V2 03ABR09 Prensa" xfId="6195"/>
    <cellStyle name="5_Plan PREABR09V2 03ABR09 Prensa 2" xfId="6196"/>
    <cellStyle name="5_Plan_menciones_Black_Elegance_092608" xfId="6197"/>
    <cellStyle name="5_Plan_menciones_Black_Elegance_092608 2" xfId="6198"/>
    <cellStyle name="5_PREABR09V1 090102 Rev04 Radio" xfId="6199"/>
    <cellStyle name="5_PREABR09V1 090102 Rev04 Radio 2" xfId="6200"/>
    <cellStyle name="5_PREABR09V1s 090330 Rev01 Radio" xfId="6201"/>
    <cellStyle name="5_PREABR09V1s 090330 Rev01 Radio 2" xfId="6202"/>
    <cellStyle name="5_Report (Tv Programs) - rk m3p With filter rk m3p sab y dom  20060712 210521" xfId="6203"/>
    <cellStyle name="571" xfId="6204"/>
    <cellStyle name="6" xfId="6205"/>
    <cellStyle name="6 2" xfId="6206"/>
    <cellStyle name="6_~3709826" xfId="6207"/>
    <cellStyle name="6_~3709826_Plan PyMEs Rev03 Nacional Plan Inicial 081223 Prensa" xfId="6208"/>
    <cellStyle name="6_MS-029-ANALISIS TV AZTECA 307" xfId="6209"/>
    <cellStyle name="6_Plan Campaña Xmas 08 180908 20s y 30s Tv" xfId="6210"/>
    <cellStyle name="6_Plan Campaña Xmas 08 180908 20s y 30s Tv_~3709826" xfId="6211"/>
    <cellStyle name="6_Plan Campaña Xmas 08 180908 20s y 30s Tv_~3709826_Plan PyMEs Rev03 Nacional Plan Inicial 081223 Prensa" xfId="6212"/>
    <cellStyle name="6_Plan Campaña Xmas 08 180908 20s y 30s Tv_PLAN DIGITAL MOVISTARv2" xfId="6213"/>
    <cellStyle name="6_Plan Campaña Xmas 08 180908 20s y 30s Tv_PLAN DIGITAL MOVISTARv2_Plan PyMEs Rev03 Nacional Plan Inicial 081223 Prensa" xfId="6214"/>
    <cellStyle name="6_Plan Campaña Xmas 08 180908 20s y 30s Tv_Plan Empresas Pymes 2009 081216 PRENSA" xfId="6215"/>
    <cellStyle name="6_Plan Campaña Xmas 08 180908 20s y 30s Tv_Plan Empresas Pymes 2009 081216 PRENSA_Plan PyMEs Rev03 Nacional Plan Inicial 081223 Prensa" xfId="6216"/>
    <cellStyle name="6_Plan Campaña Xmas 08 180908 20s y 30s Tv_Plan PyMEs Rev 01 081215 Radio  Menciones" xfId="6217"/>
    <cellStyle name="6_Plan Campaña Xmas 08 180908 20s y 30s Tv_Plan PyMEs Rev 01 081215 Radio  Menciones_Plan PyMEs Rev03 Nacional Plan Inicial 081223 Prensa" xfId="6218"/>
    <cellStyle name="6_Plan Campaña Xmas 08 180908 20s y 30s Tv_Plan PyMEs Rev 01 081215 Radio Spoteo" xfId="6219"/>
    <cellStyle name="6_Plan Campaña Xmas 08 180908 20s y 30s Tv_Plan PyMEs Rev 01 081215 Radio Spoteo_Plan PyMEs Rev03 Nacional Plan Inicial 081223 Prensa" xfId="6220"/>
    <cellStyle name="6_Plan Campaña Xmas 08 180908 20s y 30s Tv_Plan PyMEs Rev 01 081216 Radio  Menciones" xfId="6221"/>
    <cellStyle name="6_Plan Campaña Xmas 08 180908 20s y 30s Tv_Plan PyMEs Rev 01 081216 Radio  Menciones_Plan PyMEs Rev03 Nacional Plan Inicial 081223 Prensa" xfId="6222"/>
    <cellStyle name="6_Plan Campaña Xmas 08 180908 20s y 30s Tv_Plan Pymes Rev01 Internet 081216" xfId="6223"/>
    <cellStyle name="6_Plan Campaña Xmas 08 180908 20s y 30s Tv_Plan Pymes Rev01 Internet 081216_Plan PyMEs Rev03 Nacional Plan Inicial 081223 Prensa" xfId="6224"/>
    <cellStyle name="6_Plan Campaña Xmas 08 180908 20s y 30s Tv_Plan Pymes REV03 090108 ooh" xfId="6225"/>
    <cellStyle name="6_Plan Campaña Xmas 08 180908 20s y 30s Tv_Plan Pymes REV03 090109 ooh" xfId="6226"/>
    <cellStyle name="6_Plan Campaña Xmas 08 180908 20s y 30s Tv_Plan Pymes REV04 090218 ooh" xfId="6227"/>
    <cellStyle name="6_Plan Campaña Xmas 08 180908 20s y 30s Tv_Plan PyMEs Rev08  20FEB09" xfId="6228"/>
    <cellStyle name="6_Plan Campaña Xmas 08 180908 20s y 30s Tv_Sumario Campaña XMAS 2008" xfId="6229"/>
    <cellStyle name="6_Plan Campaña Xmas 08 180908 20s y 30s Tv_Sumario Campaña XMAS 2008_Plan PyMEs Rev03 Nacional Plan Inicial 081223 Prensa" xfId="6230"/>
    <cellStyle name="6_Plan Campaña Xmas 08 Rev03 260908 20s y 30s" xfId="6231"/>
    <cellStyle name="6_Plan Campaña Xmas 08 Rev03 260908 20s y 30s_~3709826" xfId="6232"/>
    <cellStyle name="6_Plan Campaña Xmas 08 Rev03 260908 20s y 30s_~3709826_Plan PyMEs Rev03 Nacional Plan Inicial 081223 Prensa" xfId="6233"/>
    <cellStyle name="6_Plan Campaña Xmas 08 Rev03 260908 20s y 30s_PLAN DIGITAL MOVISTARv2" xfId="6234"/>
    <cellStyle name="6_Plan Campaña Xmas 08 Rev03 260908 20s y 30s_PLAN DIGITAL MOVISTARv2_Plan PyMEs Rev03 Nacional Plan Inicial 081223 Prensa" xfId="6235"/>
    <cellStyle name="6_Plan Campaña Xmas 08 Rev03 260908 20s y 30s_Plan Empresas Pymes 2009 081216 PRENSA" xfId="6236"/>
    <cellStyle name="6_Plan Campaña Xmas 08 Rev03 260908 20s y 30s_Plan Empresas Pymes 2009 081216 PRENSA_Plan PyMEs Rev03 Nacional Plan Inicial 081223 Prensa" xfId="6237"/>
    <cellStyle name="6_Plan Campaña Xmas 08 Rev03 260908 20s y 30s_Plan PyMEs Rev 01 081215 Radio  Menciones" xfId="6238"/>
    <cellStyle name="6_Plan Campaña Xmas 08 Rev03 260908 20s y 30s_Plan PyMEs Rev 01 081215 Radio  Menciones_Plan PyMEs Rev03 Nacional Plan Inicial 081223 Prensa" xfId="6239"/>
    <cellStyle name="6_Plan Campaña Xmas 08 Rev03 260908 20s y 30s_Plan PyMEs Rev 01 081215 Radio Spoteo" xfId="6240"/>
    <cellStyle name="6_Plan Campaña Xmas 08 Rev03 260908 20s y 30s_Plan PyMEs Rev 01 081215 Radio Spoteo_Plan PyMEs Rev03 Nacional Plan Inicial 081223 Prensa" xfId="6241"/>
    <cellStyle name="6_Plan Campaña Xmas 08 Rev03 260908 20s y 30s_Plan PyMEs Rev 01 081216 Radio  Menciones" xfId="6242"/>
    <cellStyle name="6_Plan Campaña Xmas 08 Rev03 260908 20s y 30s_Plan PyMEs Rev 01 081216 Radio  Menciones_Plan PyMEs Rev03 Nacional Plan Inicial 081223 Prensa" xfId="6243"/>
    <cellStyle name="6_Plan Campaña Xmas 08 Rev03 260908 20s y 30s_Plan Pymes Rev01 Internet 081216" xfId="6244"/>
    <cellStyle name="6_Plan Campaña Xmas 08 Rev03 260908 20s y 30s_Plan Pymes Rev01 Internet 081216_Plan PyMEs Rev03 Nacional Plan Inicial 081223 Prensa" xfId="6245"/>
    <cellStyle name="6_Plan Campaña Xmas 08 Rev03 260908 20s y 30s_Plan Pymes REV03 090108 ooh" xfId="6246"/>
    <cellStyle name="6_Plan Campaña Xmas 08 Rev03 260908 20s y 30s_Plan Pymes REV03 090109 ooh" xfId="6247"/>
    <cellStyle name="6_Plan Campaña Xmas 08 Rev03 260908 20s y 30s_Plan Pymes REV04 090218 ooh" xfId="6248"/>
    <cellStyle name="6_Plan Campaña Xmas 08 Rev03 260908 20s y 30s_Plan PyMEs Rev08  20FEB09" xfId="6249"/>
    <cellStyle name="6_Plan Campaña Xmas 08 Rev03 260908 20s y 30s_Sumario Campaña XMAS 2008" xfId="6250"/>
    <cellStyle name="6_Plan Campaña Xmas 08 Rev03 260908 20s y 30s_Sumario Campaña XMAS 2008_Plan PyMEs Rev03 Nacional Plan Inicial 081223 Prensa" xfId="6251"/>
    <cellStyle name="6_Plan Campaña Xmas 08 Rev05 031008 20s y 30s.xls Tv" xfId="6252"/>
    <cellStyle name="6_Plan Campaña Xmas 08 Rev05 031008 20s y 30s.xls Tv_~3709826" xfId="6253"/>
    <cellStyle name="6_Plan Campaña Xmas 08 Rev05 031008 20s y 30s.xls Tv_~3709826_Plan PyMEs Rev03 Nacional Plan Inicial 081223 Prensa" xfId="6254"/>
    <cellStyle name="6_Plan Campaña Xmas 08 Rev05 031008 20s y 30s.xls Tv_PLAN DIGITAL MOVISTARv2" xfId="6255"/>
    <cellStyle name="6_Plan Campaña Xmas 08 Rev05 031008 20s y 30s.xls Tv_PLAN DIGITAL MOVISTARv2_Plan PyMEs Rev03 Nacional Plan Inicial 081223 Prensa" xfId="6256"/>
    <cellStyle name="6_Plan Campaña Xmas 08 Rev05 031008 20s y 30s.xls Tv_Plan Empresas Pymes 2009 081216 PRENSA" xfId="6257"/>
    <cellStyle name="6_Plan Campaña Xmas 08 Rev05 031008 20s y 30s.xls Tv_Plan Empresas Pymes 2009 081216 PRENSA_Plan PyMEs Rev03 Nacional Plan Inicial 081223 Prensa" xfId="6258"/>
    <cellStyle name="6_Plan Campaña Xmas 08 Rev05 031008 20s y 30s.xls Tv_Plan PyMEs Rev 01 081215 Radio  Menciones" xfId="6259"/>
    <cellStyle name="6_Plan Campaña Xmas 08 Rev05 031008 20s y 30s.xls Tv_Plan PyMEs Rev 01 081215 Radio  Menciones_Plan PyMEs Rev03 Nacional Plan Inicial 081223 Prensa" xfId="6260"/>
    <cellStyle name="6_Plan Campaña Xmas 08 Rev05 031008 20s y 30s.xls Tv_Plan PyMEs Rev 01 081215 Radio Spoteo" xfId="6261"/>
    <cellStyle name="6_Plan Campaña Xmas 08 Rev05 031008 20s y 30s.xls Tv_Plan PyMEs Rev 01 081215 Radio Spoteo_Plan PyMEs Rev03 Nacional Plan Inicial 081223 Prensa" xfId="6262"/>
    <cellStyle name="6_Plan Campaña Xmas 08 Rev05 031008 20s y 30s.xls Tv_Plan PyMEs Rev 01 081216 Radio  Menciones" xfId="6263"/>
    <cellStyle name="6_Plan Campaña Xmas 08 Rev05 031008 20s y 30s.xls Tv_Plan PyMEs Rev 01 081216 Radio  Menciones_Plan PyMEs Rev03 Nacional Plan Inicial 081223 Prensa" xfId="6264"/>
    <cellStyle name="6_Plan Campaña Xmas 08 Rev05 031008 20s y 30s.xls Tv_Plan Pymes Rev01 Internet 081216" xfId="6265"/>
    <cellStyle name="6_Plan Campaña Xmas 08 Rev05 031008 20s y 30s.xls Tv_Plan Pymes Rev01 Internet 081216_Plan PyMEs Rev03 Nacional Plan Inicial 081223 Prensa" xfId="6266"/>
    <cellStyle name="6_Plan Campaña Xmas 08 Rev05 031008 20s y 30s.xls Tv_Plan Pymes REV03 090108 ooh" xfId="6267"/>
    <cellStyle name="6_Plan Campaña Xmas 08 Rev05 031008 20s y 30s.xls Tv_Plan Pymes REV03 090109 ooh" xfId="6268"/>
    <cellStyle name="6_Plan Campaña Xmas 08 Rev05 031008 20s y 30s.xls Tv_Plan Pymes REV04 090218 ooh" xfId="6269"/>
    <cellStyle name="6_Plan Campaña Xmas 08 Rev05 031008 20s y 30s.xls Tv_Plan PyMEs Rev08  20FEB09" xfId="6270"/>
    <cellStyle name="6_Plan Campaña Xmas 08 Rev05 031008 20s y 30s.xls Tv_Sumario Campaña XMAS 2008" xfId="6271"/>
    <cellStyle name="6_Plan Campaña Xmas 08 Rev05 031008 20s y 30s.xls Tv_Sumario Campaña XMAS 2008_Plan PyMEs Rev03 Nacional Plan Inicial 081223 Prensa" xfId="6272"/>
    <cellStyle name="6_PLAN COBERTURA 04JUL08 PRENSA" xfId="6273"/>
    <cellStyle name="6_PLAN COBERTURA 04JUL08 PRENSA_~3709826" xfId="6274"/>
    <cellStyle name="6_PLAN COBERTURA 04JUL08 PRENSA_~3709826_Plan PyMEs Rev03 Nacional Plan Inicial 081223 Prensa" xfId="6275"/>
    <cellStyle name="6_PLAN COBERTURA 04JUL08 PRENSA_Plan Campaña Xmas 08 180908 20s y 30s Tv" xfId="6276"/>
    <cellStyle name="6_PLAN COBERTURA 04JUL08 PRENSA_Plan Campaña Xmas 08 180908 20s y 30s Tv_~3709826" xfId="6277"/>
    <cellStyle name="6_PLAN COBERTURA 04JUL08 PRENSA_Plan Campaña Xmas 08 180908 20s y 30s Tv_~3709826_Plan PyMEs Rev03 Nacional Plan Inicial 081223 Prensa" xfId="6278"/>
    <cellStyle name="6_PLAN COBERTURA 04JUL08 PRENSA_Plan Campaña Xmas 08 180908 20s y 30s Tv_PLAN DIGITAL MOVISTARv2" xfId="6279"/>
    <cellStyle name="6_PLAN COBERTURA 04JUL08 PRENSA_Plan Campaña Xmas 08 180908 20s y 30s Tv_PLAN DIGITAL MOVISTARv2_Plan PyMEs Rev03 Nacional Plan Inicial 081223 Prensa" xfId="6280"/>
    <cellStyle name="6_PLAN COBERTURA 04JUL08 PRENSA_Plan Campaña Xmas 08 180908 20s y 30s Tv_Plan Empresas Pymes 2009 081216 PRENSA" xfId="6281"/>
    <cellStyle name="6_PLAN COBERTURA 04JUL08 PRENSA_Plan Campaña Xmas 08 180908 20s y 30s Tv_Plan Empresas Pymes 2009 081216 PRENSA_Plan PyMEs Rev03 Nacional Plan Inicial 081223 Prensa" xfId="6282"/>
    <cellStyle name="6_PLAN COBERTURA 04JUL08 PRENSA_Plan Campaña Xmas 08 180908 20s y 30s Tv_Plan PyMEs Rev 01 081215 Radio  Menciones" xfId="6283"/>
    <cellStyle name="6_PLAN COBERTURA 04JUL08 PRENSA_Plan Campaña Xmas 08 180908 20s y 30s Tv_Plan PyMEs Rev 01 081215 Radio  Menciones_Plan PyMEs Rev03 Nacional Plan Inicial 081223 Prensa" xfId="6284"/>
    <cellStyle name="6_PLAN COBERTURA 04JUL08 PRENSA_Plan Campaña Xmas 08 180908 20s y 30s Tv_Plan PyMEs Rev 01 081215 Radio Spoteo" xfId="6285"/>
    <cellStyle name="6_PLAN COBERTURA 04JUL08 PRENSA_Plan Campaña Xmas 08 180908 20s y 30s Tv_Plan PyMEs Rev 01 081215 Radio Spoteo_Plan PyMEs Rev03 Nacional Plan Inicial 081223 Prensa" xfId="6286"/>
    <cellStyle name="6_PLAN COBERTURA 04JUL08 PRENSA_Plan Campaña Xmas 08 180908 20s y 30s Tv_Plan PyMEs Rev 01 081216 Radio  Menciones" xfId="6287"/>
    <cellStyle name="6_PLAN COBERTURA 04JUL08 PRENSA_Plan Campaña Xmas 08 180908 20s y 30s Tv_Plan PyMEs Rev 01 081216 Radio  Menciones_Plan PyMEs Rev03 Nacional Plan Inicial 081223 Prensa" xfId="6288"/>
    <cellStyle name="6_PLAN COBERTURA 04JUL08 PRENSA_Plan Campaña Xmas 08 180908 20s y 30s Tv_Plan Pymes Rev01 Internet 081216" xfId="6289"/>
    <cellStyle name="6_PLAN COBERTURA 04JUL08 PRENSA_Plan Campaña Xmas 08 180908 20s y 30s Tv_Plan Pymes Rev01 Internet 081216_Plan PyMEs Rev03 Nacional Plan Inicial 081223 Prensa" xfId="6290"/>
    <cellStyle name="6_PLAN COBERTURA 04JUL08 PRENSA_Plan Campaña Xmas 08 180908 20s y 30s Tv_Plan Pymes REV03 090108 ooh" xfId="6291"/>
    <cellStyle name="6_PLAN COBERTURA 04JUL08 PRENSA_Plan Campaña Xmas 08 180908 20s y 30s Tv_Plan Pymes REV03 090109 ooh" xfId="6292"/>
    <cellStyle name="6_PLAN COBERTURA 04JUL08 PRENSA_Plan Campaña Xmas 08 180908 20s y 30s Tv_Plan Pymes REV04 090218 ooh" xfId="6293"/>
    <cellStyle name="6_PLAN COBERTURA 04JUL08 PRENSA_Plan Campaña Xmas 08 180908 20s y 30s Tv_Plan PyMEs Rev08  20FEB09" xfId="6294"/>
    <cellStyle name="6_PLAN COBERTURA 04JUL08 PRENSA_Plan Campaña Xmas 08 180908 20s y 30s Tv_Sumario Campaña XMAS 2008" xfId="6295"/>
    <cellStyle name="6_PLAN COBERTURA 04JUL08 PRENSA_Plan Campaña Xmas 08 180908 20s y 30s Tv_Sumario Campaña XMAS 2008_Plan PyMEs Rev03 Nacional Plan Inicial 081223 Prensa" xfId="6296"/>
    <cellStyle name="6_PLAN COBERTURA 04JUL08 PRENSA_Plan Campaña Xmas 08 Rev03 260908 20s y 30s" xfId="6297"/>
    <cellStyle name="6_PLAN COBERTURA 04JUL08 PRENSA_Plan Campaña Xmas 08 Rev03 260908 20s y 30s_~3709826" xfId="6298"/>
    <cellStyle name="6_PLAN COBERTURA 04JUL08 PRENSA_Plan Campaña Xmas 08 Rev03 260908 20s y 30s_~3709826_Plan PyMEs Rev03 Nacional Plan Inicial 081223 Prensa" xfId="6299"/>
    <cellStyle name="6_PLAN COBERTURA 04JUL08 PRENSA_Plan Campaña Xmas 08 Rev03 260908 20s y 30s_PLAN DIGITAL MOVISTARv2" xfId="6300"/>
    <cellStyle name="6_PLAN COBERTURA 04JUL08 PRENSA_Plan Campaña Xmas 08 Rev03 260908 20s y 30s_PLAN DIGITAL MOVISTARv2_Plan PyMEs Rev03 Nacional Plan Inicial 081223 Prensa" xfId="6301"/>
    <cellStyle name="6_PLAN COBERTURA 04JUL08 PRENSA_Plan Campaña Xmas 08 Rev03 260908 20s y 30s_Plan Empresas Pymes 2009 081216 PRENSA" xfId="6302"/>
    <cellStyle name="6_PLAN COBERTURA 04JUL08 PRENSA_Plan Campaña Xmas 08 Rev03 260908 20s y 30s_Plan Empresas Pymes 2009 081216 PRENSA_Plan PyMEs Rev03 Nacional Plan Inicial 081223 Prensa" xfId="6303"/>
    <cellStyle name="6_PLAN COBERTURA 04JUL08 PRENSA_Plan Campaña Xmas 08 Rev03 260908 20s y 30s_Plan PyMEs Rev 01 081215 Radio  Menciones" xfId="6304"/>
    <cellStyle name="6_PLAN COBERTURA 04JUL08 PRENSA_Plan Campaña Xmas 08 Rev03 260908 20s y 30s_Plan PyMEs Rev 01 081215 Radio  Menciones_Plan PyMEs Rev03 Nacional Plan Inicial 081223 Prensa" xfId="6305"/>
    <cellStyle name="6_PLAN COBERTURA 04JUL08 PRENSA_Plan Campaña Xmas 08 Rev03 260908 20s y 30s_Plan PyMEs Rev 01 081215 Radio Spoteo" xfId="6306"/>
    <cellStyle name="6_PLAN COBERTURA 04JUL08 PRENSA_Plan Campaña Xmas 08 Rev03 260908 20s y 30s_Plan PyMEs Rev 01 081215 Radio Spoteo_Plan PyMEs Rev03 Nacional Plan Inicial 081223 Prensa" xfId="6307"/>
    <cellStyle name="6_PLAN COBERTURA 04JUL08 PRENSA_Plan Campaña Xmas 08 Rev03 260908 20s y 30s_Plan PyMEs Rev 01 081216 Radio  Menciones" xfId="6308"/>
    <cellStyle name="6_PLAN COBERTURA 04JUL08 PRENSA_Plan Campaña Xmas 08 Rev03 260908 20s y 30s_Plan PyMEs Rev 01 081216 Radio  Menciones_Plan PyMEs Rev03 Nacional Plan Inicial 081223 Prensa" xfId="6309"/>
    <cellStyle name="6_PLAN COBERTURA 04JUL08 PRENSA_Plan Campaña Xmas 08 Rev03 260908 20s y 30s_Plan Pymes Rev01 Internet 081216" xfId="6310"/>
    <cellStyle name="6_PLAN COBERTURA 04JUL08 PRENSA_Plan Campaña Xmas 08 Rev03 260908 20s y 30s_Plan Pymes Rev01 Internet 081216_Plan PyMEs Rev03 Nacional Plan Inicial 081223 Prensa" xfId="6311"/>
    <cellStyle name="6_PLAN COBERTURA 04JUL08 PRENSA_Plan Campaña Xmas 08 Rev03 260908 20s y 30s_Plan Pymes REV03 090108 ooh" xfId="6312"/>
    <cellStyle name="6_PLAN COBERTURA 04JUL08 PRENSA_Plan Campaña Xmas 08 Rev03 260908 20s y 30s_Plan Pymes REV03 090109 ooh" xfId="6313"/>
    <cellStyle name="6_PLAN COBERTURA 04JUL08 PRENSA_Plan Campaña Xmas 08 Rev03 260908 20s y 30s_Plan Pymes REV04 090218 ooh" xfId="6314"/>
    <cellStyle name="6_PLAN COBERTURA 04JUL08 PRENSA_Plan Campaña Xmas 08 Rev03 260908 20s y 30s_Plan PyMEs Rev08  20FEB09" xfId="6315"/>
    <cellStyle name="6_PLAN COBERTURA 04JUL08 PRENSA_Plan Campaña Xmas 08 Rev03 260908 20s y 30s_Sumario Campaña XMAS 2008" xfId="6316"/>
    <cellStyle name="6_PLAN COBERTURA 04JUL08 PRENSA_Plan Campaña Xmas 08 Rev03 260908 20s y 30s_Sumario Campaña XMAS 2008_Plan PyMEs Rev03 Nacional Plan Inicial 081223 Prensa" xfId="6317"/>
    <cellStyle name="6_PLAN COBERTURA 04JUL08 PRENSA_Plan Campaña Xmas 08 Rev05 031008 20s y 30s.xls Tv" xfId="6318"/>
    <cellStyle name="6_PLAN COBERTURA 04JUL08 PRENSA_Plan Campaña Xmas 08 Rev05 031008 20s y 30s.xls Tv_~3709826" xfId="6319"/>
    <cellStyle name="6_PLAN COBERTURA 04JUL08 PRENSA_Plan Campaña Xmas 08 Rev05 031008 20s y 30s.xls Tv_~3709826_Plan PyMEs Rev03 Nacional Plan Inicial 081223 Prensa" xfId="6320"/>
    <cellStyle name="6_PLAN COBERTURA 04JUL08 PRENSA_Plan Campaña Xmas 08 Rev05 031008 20s y 30s.xls Tv_PLAN DIGITAL MOVISTARv2" xfId="6321"/>
    <cellStyle name="6_PLAN COBERTURA 04JUL08 PRENSA_Plan Campaña Xmas 08 Rev05 031008 20s y 30s.xls Tv_PLAN DIGITAL MOVISTARv2_Plan PyMEs Rev03 Nacional Plan Inicial 081223 Prensa" xfId="6322"/>
    <cellStyle name="6_PLAN COBERTURA 04JUL08 PRENSA_Plan Campaña Xmas 08 Rev05 031008 20s y 30s.xls Tv_Plan Empresas Pymes 2009 081216 PRENSA" xfId="6323"/>
    <cellStyle name="6_PLAN COBERTURA 04JUL08 PRENSA_Plan Campaña Xmas 08 Rev05 031008 20s y 30s.xls Tv_Plan Empresas Pymes 2009 081216 PRENSA_Plan PyMEs Rev03 Nacional Plan Inicial 081223 Prensa" xfId="6324"/>
    <cellStyle name="6_PLAN COBERTURA 04JUL08 PRENSA_Plan Campaña Xmas 08 Rev05 031008 20s y 30s.xls Tv_Plan PyMEs Rev 01 081215 Radio  Menciones" xfId="6325"/>
    <cellStyle name="6_PLAN COBERTURA 04JUL08 PRENSA_Plan Campaña Xmas 08 Rev05 031008 20s y 30s.xls Tv_Plan PyMEs Rev 01 081215 Radio  Menciones_Plan PyMEs Rev03 Nacional Plan Inicial 081223 Prensa" xfId="6326"/>
    <cellStyle name="6_PLAN COBERTURA 04JUL08 PRENSA_Plan Campaña Xmas 08 Rev05 031008 20s y 30s.xls Tv_Plan PyMEs Rev 01 081215 Radio Spoteo" xfId="6327"/>
    <cellStyle name="6_PLAN COBERTURA 04JUL08 PRENSA_Plan Campaña Xmas 08 Rev05 031008 20s y 30s.xls Tv_Plan PyMEs Rev 01 081215 Radio Spoteo_Plan PyMEs Rev03 Nacional Plan Inicial 081223 Prensa" xfId="6328"/>
    <cellStyle name="6_PLAN COBERTURA 04JUL08 PRENSA_Plan Campaña Xmas 08 Rev05 031008 20s y 30s.xls Tv_Plan PyMEs Rev 01 081216 Radio  Menciones" xfId="6329"/>
    <cellStyle name="6_PLAN COBERTURA 04JUL08 PRENSA_Plan Campaña Xmas 08 Rev05 031008 20s y 30s.xls Tv_Plan PyMEs Rev 01 081216 Radio  Menciones_Plan PyMEs Rev03 Nacional Plan Inicial 081223 Prensa" xfId="6330"/>
    <cellStyle name="6_PLAN COBERTURA 04JUL08 PRENSA_Plan Campaña Xmas 08 Rev05 031008 20s y 30s.xls Tv_Plan Pymes Rev01 Internet 081216" xfId="6331"/>
    <cellStyle name="6_PLAN COBERTURA 04JUL08 PRENSA_Plan Campaña Xmas 08 Rev05 031008 20s y 30s.xls Tv_Plan Pymes Rev01 Internet 081216_Plan PyMEs Rev03 Nacional Plan Inicial 081223 Prensa" xfId="6332"/>
    <cellStyle name="6_PLAN COBERTURA 04JUL08 PRENSA_Plan Campaña Xmas 08 Rev05 031008 20s y 30s.xls Tv_Plan Pymes REV03 090108 ooh" xfId="6333"/>
    <cellStyle name="6_PLAN COBERTURA 04JUL08 PRENSA_Plan Campaña Xmas 08 Rev05 031008 20s y 30s.xls Tv_Plan Pymes REV03 090109 ooh" xfId="6334"/>
    <cellStyle name="6_PLAN COBERTURA 04JUL08 PRENSA_Plan Campaña Xmas 08 Rev05 031008 20s y 30s.xls Tv_Plan Pymes REV04 090218 ooh" xfId="6335"/>
    <cellStyle name="6_PLAN COBERTURA 04JUL08 PRENSA_Plan Campaña Xmas 08 Rev05 031008 20s y 30s.xls Tv_Plan PyMEs Rev08  20FEB09" xfId="6336"/>
    <cellStyle name="6_PLAN COBERTURA 04JUL08 PRENSA_Plan Campaña Xmas 08 Rev05 031008 20s y 30s.xls Tv_Sumario Campaña XMAS 2008" xfId="6337"/>
    <cellStyle name="6_PLAN COBERTURA 04JUL08 PRENSA_Plan Campaña Xmas 08 Rev05 031008 20s y 30s.xls Tv_Sumario Campaña XMAS 2008_Plan PyMEs Rev03 Nacional Plan Inicial 081223 Prensa" xfId="6338"/>
    <cellStyle name="6_PLAN COBERTURA 04JUL08 PRENSA_Plan Cobertura REV10 080731 Radio" xfId="6339"/>
    <cellStyle name="6_PLAN COBERTURA 04JUL08 PRENSA_Plan Cobertura REV10 080731 Radio_~3709826" xfId="6340"/>
    <cellStyle name="6_PLAN COBERTURA 04JUL08 PRENSA_Plan Cobertura REV10 080731 Radio_~3709826_Plan PyMEs Rev03 Nacional Plan Inicial 081223 Prensa" xfId="6341"/>
    <cellStyle name="6_PLAN COBERTURA 04JUL08 PRENSA_Plan Cobertura REV10 080731 Radio_Plan Campaña Xmas 08 180908 20s y 30s Tv" xfId="6342"/>
    <cellStyle name="6_PLAN COBERTURA 04JUL08 PRENSA_Plan Cobertura REV10 080731 Radio_Plan Campaña Xmas 08 180908 20s y 30s Tv_~3709826" xfId="6343"/>
    <cellStyle name="6_PLAN COBERTURA 04JUL08 PRENSA_Plan Cobertura REV10 080731 Radio_Plan Campaña Xmas 08 180908 20s y 30s Tv_~3709826_Plan PyMEs Rev03 Nacional Plan Inicial 081223 Prensa" xfId="6344"/>
    <cellStyle name="6_PLAN COBERTURA 04JUL08 PRENSA_Plan Cobertura REV10 080731 Radio_Plan Campaña Xmas 08 180908 20s y 30s Tv_PLAN DIGITAL MOVISTARv2" xfId="6345"/>
    <cellStyle name="6_PLAN COBERTURA 04JUL08 PRENSA_Plan Cobertura REV10 080731 Radio_Plan Campaña Xmas 08 180908 20s y 30s Tv_PLAN DIGITAL MOVISTARv2_Plan PyMEs Rev03 Nacional Plan Inicial 081223 Prensa" xfId="6346"/>
    <cellStyle name="6_PLAN COBERTURA 04JUL08 PRENSA_Plan Cobertura REV10 080731 Radio_Plan Campaña Xmas 08 180908 20s y 30s Tv_Plan Empresas Pymes 2009 081216 PRENSA" xfId="6347"/>
    <cellStyle name="6_PLAN COBERTURA 04JUL08 PRENSA_Plan Cobertura REV10 080731 Radio_Plan Campaña Xmas 08 180908 20s y 30s Tv_Plan Empresas Pymes 2009 081216 PRENSA_Plan PyMEs Rev03 Nacional Plan Inicial 081223 Prensa" xfId="6348"/>
    <cellStyle name="6_PLAN COBERTURA 04JUL08 PRENSA_Plan Cobertura REV10 080731 Radio_Plan Campaña Xmas 08 180908 20s y 30s Tv_Plan PyMEs Rev 01 081215 Radio  Menciones" xfId="6349"/>
    <cellStyle name="6_PLAN COBERTURA 04JUL08 PRENSA_Plan Cobertura REV10 080731 Radio_Plan Campaña Xmas 08 180908 20s y 30s Tv_Plan PyMEs Rev 01 081215 Radio  Menciones_Plan PyMEs Rev03 Nacional Plan Inicial 081223 Prensa" xfId="6350"/>
    <cellStyle name="6_PLAN COBERTURA 04JUL08 PRENSA_Plan Cobertura REV10 080731 Radio_Plan Campaña Xmas 08 180908 20s y 30s Tv_Plan PyMEs Rev 01 081215 Radio Spoteo" xfId="6351"/>
    <cellStyle name="6_PLAN COBERTURA 04JUL08 PRENSA_Plan Cobertura REV10 080731 Radio_Plan Campaña Xmas 08 180908 20s y 30s Tv_Plan PyMEs Rev 01 081215 Radio Spoteo_Plan PyMEs Rev03 Nacional Plan Inicial 081223 Prensa" xfId="6352"/>
    <cellStyle name="6_PLAN COBERTURA 04JUL08 PRENSA_Plan Cobertura REV10 080731 Radio_Plan Campaña Xmas 08 180908 20s y 30s Tv_Plan PyMEs Rev 01 081216 Radio  Menciones" xfId="6353"/>
    <cellStyle name="6_PLAN COBERTURA 04JUL08 PRENSA_Plan Cobertura REV10 080731 Radio_Plan Campaña Xmas 08 180908 20s y 30s Tv_Plan PyMEs Rev 01 081216 Radio  Menciones_Plan PyMEs Rev03 Nacional Plan Inicial 081223 Prensa" xfId="6354"/>
    <cellStyle name="6_PLAN COBERTURA 04JUL08 PRENSA_Plan Cobertura REV10 080731 Radio_Plan Campaña Xmas 08 180908 20s y 30s Tv_Plan Pymes Rev01 Internet 081216" xfId="6355"/>
    <cellStyle name="6_PLAN COBERTURA 04JUL08 PRENSA_Plan Cobertura REV10 080731 Radio_Plan Campaña Xmas 08 180908 20s y 30s Tv_Plan Pymes Rev01 Internet 081216_Plan PyMEs Rev03 Nacional Plan Inicial 081223 Prensa" xfId="6356"/>
    <cellStyle name="6_PLAN COBERTURA 04JUL08 PRENSA_Plan Cobertura REV10 080731 Radio_Plan Campaña Xmas 08 180908 20s y 30s Tv_Plan Pymes REV03 090108 ooh" xfId="6357"/>
    <cellStyle name="6_PLAN COBERTURA 04JUL08 PRENSA_Plan Cobertura REV10 080731 Radio_Plan Campaña Xmas 08 180908 20s y 30s Tv_Plan Pymes REV03 090109 ooh" xfId="6358"/>
    <cellStyle name="6_PLAN COBERTURA 04JUL08 PRENSA_Plan Cobertura REV10 080731 Radio_Plan Campaña Xmas 08 180908 20s y 30s Tv_Plan Pymes REV04 090218 ooh" xfId="6359"/>
    <cellStyle name="6_PLAN COBERTURA 04JUL08 PRENSA_Plan Cobertura REV10 080731 Radio_Plan Campaña Xmas 08 180908 20s y 30s Tv_Plan PyMEs Rev08  20FEB09" xfId="6360"/>
    <cellStyle name="6_PLAN COBERTURA 04JUL08 PRENSA_Plan Cobertura REV10 080731 Radio_Plan Campaña Xmas 08 180908 20s y 30s Tv_Sumario Campaña XMAS 2008" xfId="6361"/>
    <cellStyle name="6_PLAN COBERTURA 04JUL08 PRENSA_Plan Cobertura REV10 080731 Radio_Plan Campaña Xmas 08 180908 20s y 30s Tv_Sumario Campaña XMAS 2008_Plan PyMEs Rev03 Nacional Plan Inicial 081223 Prensa" xfId="6362"/>
    <cellStyle name="6_PLAN COBERTURA 04JUL08 PRENSA_Plan Cobertura REV10 080731 Radio_Plan Campaña Xmas 08 Rev03 260908 20s y 30s" xfId="6363"/>
    <cellStyle name="6_PLAN COBERTURA 04JUL08 PRENSA_Plan Cobertura REV10 080731 Radio_Plan Campaña Xmas 08 Rev03 260908 20s y 30s_~3709826" xfId="6364"/>
    <cellStyle name="6_PLAN COBERTURA 04JUL08 PRENSA_Plan Cobertura REV10 080731 Radio_Plan Campaña Xmas 08 Rev03 260908 20s y 30s_~3709826_Plan PyMEs Rev03 Nacional Plan Inicial 081223 Prensa" xfId="6365"/>
    <cellStyle name="6_PLAN COBERTURA 04JUL08 PRENSA_Plan Cobertura REV10 080731 Radio_Plan Campaña Xmas 08 Rev03 260908 20s y 30s_PLAN DIGITAL MOVISTARv2" xfId="6366"/>
    <cellStyle name="6_PLAN COBERTURA 04JUL08 PRENSA_Plan Cobertura REV10 080731 Radio_Plan Campaña Xmas 08 Rev03 260908 20s y 30s_PLAN DIGITAL MOVISTARv2_Plan PyMEs Rev03 Nacional Plan Inicial 081223 Prensa" xfId="6367"/>
    <cellStyle name="6_PLAN COBERTURA 04JUL08 PRENSA_Plan Cobertura REV10 080731 Radio_Plan Campaña Xmas 08 Rev03 260908 20s y 30s_Plan Empresas Pymes 2009 081216 PRENSA" xfId="6368"/>
    <cellStyle name="6_PLAN COBERTURA 04JUL08 PRENSA_Plan Cobertura REV10 080731 Radio_Plan Campaña Xmas 08 Rev03 260908 20s y 30s_Plan Empresas Pymes 2009 081216 PRENSA_Plan PyMEs Rev03 Nacional Plan Inicial 081223 Prensa" xfId="6369"/>
    <cellStyle name="6_PLAN COBERTURA 04JUL08 PRENSA_Plan Cobertura REV10 080731 Radio_Plan Campaña Xmas 08 Rev03 260908 20s y 30s_Plan PyMEs Rev 01 081215 Radio  Menciones" xfId="6370"/>
    <cellStyle name="6_PLAN COBERTURA 04JUL08 PRENSA_Plan Cobertura REV10 080731 Radio_Plan Campaña Xmas 08 Rev03 260908 20s y 30s_Plan PyMEs Rev 01 081215 Radio  Menciones_Plan PyMEs Rev03 Nacional Plan Inicial 081223 Prensa" xfId="6371"/>
    <cellStyle name="6_PLAN COBERTURA 04JUL08 PRENSA_Plan Cobertura REV10 080731 Radio_Plan Campaña Xmas 08 Rev03 260908 20s y 30s_Plan PyMEs Rev 01 081215 Radio Spoteo" xfId="6372"/>
    <cellStyle name="6_PLAN COBERTURA 04JUL08 PRENSA_Plan Cobertura REV10 080731 Radio_Plan Campaña Xmas 08 Rev03 260908 20s y 30s_Plan PyMEs Rev 01 081215 Radio Spoteo_Plan PyMEs Rev03 Nacional Plan Inicial 081223 Prensa" xfId="6373"/>
    <cellStyle name="6_PLAN COBERTURA 04JUL08 PRENSA_Plan Cobertura REV10 080731 Radio_Plan Campaña Xmas 08 Rev03 260908 20s y 30s_Plan PyMEs Rev 01 081216 Radio  Menciones" xfId="6374"/>
    <cellStyle name="6_PLAN COBERTURA 04JUL08 PRENSA_Plan Cobertura REV10 080731 Radio_Plan Campaña Xmas 08 Rev03 260908 20s y 30s_Plan PyMEs Rev 01 081216 Radio  Menciones_Plan PyMEs Rev03 Nacional Plan Inicial 081223 Prensa" xfId="6375"/>
    <cellStyle name="6_PLAN COBERTURA 04JUL08 PRENSA_Plan Cobertura REV10 080731 Radio_Plan Campaña Xmas 08 Rev03 260908 20s y 30s_Plan Pymes Rev01 Internet 081216" xfId="6376"/>
    <cellStyle name="6_PLAN COBERTURA 04JUL08 PRENSA_Plan Cobertura REV10 080731 Radio_Plan Campaña Xmas 08 Rev03 260908 20s y 30s_Plan Pymes Rev01 Internet 081216_Plan PyMEs Rev03 Nacional Plan Inicial 081223 Prensa" xfId="6377"/>
    <cellStyle name="6_PLAN COBERTURA 04JUL08 PRENSA_Plan Cobertura REV10 080731 Radio_Plan Campaña Xmas 08 Rev03 260908 20s y 30s_Plan Pymes REV03 090108 ooh" xfId="6378"/>
    <cellStyle name="6_PLAN COBERTURA 04JUL08 PRENSA_Plan Cobertura REV10 080731 Radio_Plan Campaña Xmas 08 Rev03 260908 20s y 30s_Plan Pymes REV03 090109 ooh" xfId="6379"/>
    <cellStyle name="6_PLAN COBERTURA 04JUL08 PRENSA_Plan Cobertura REV10 080731 Radio_Plan Campaña Xmas 08 Rev03 260908 20s y 30s_Plan Pymes REV04 090218 ooh" xfId="6380"/>
    <cellStyle name="6_PLAN COBERTURA 04JUL08 PRENSA_Plan Cobertura REV10 080731 Radio_Plan Campaña Xmas 08 Rev03 260908 20s y 30s_Plan PyMEs Rev08  20FEB09" xfId="6381"/>
    <cellStyle name="6_PLAN COBERTURA 04JUL08 PRENSA_Plan Cobertura REV10 080731 Radio_Plan Campaña Xmas 08 Rev03 260908 20s y 30s_Sumario Campaña XMAS 2008" xfId="6382"/>
    <cellStyle name="6_PLAN COBERTURA 04JUL08 PRENSA_Plan Cobertura REV10 080731 Radio_Plan Campaña Xmas 08 Rev03 260908 20s y 30s_Sumario Campaña XMAS 2008_Plan PyMEs Rev03 Nacional Plan Inicial 081223 Prensa" xfId="6383"/>
    <cellStyle name="6_PLAN COBERTURA 04JUL08 PRENSA_Plan Cobertura REV10 080731 Radio_Plan Campaña Xmas 08 Rev05 031008 20s y 30s.xls Tv" xfId="6384"/>
    <cellStyle name="6_PLAN COBERTURA 04JUL08 PRENSA_Plan Cobertura REV10 080731 Radio_Plan Campaña Xmas 08 Rev05 031008 20s y 30s.xls Tv_~3709826" xfId="6385"/>
    <cellStyle name="6_PLAN COBERTURA 04JUL08 PRENSA_Plan Cobertura REV10 080731 Radio_Plan Campaña Xmas 08 Rev05 031008 20s y 30s.xls Tv_~3709826_Plan PyMEs Rev03 Nacional Plan Inicial 081223 Prensa" xfId="6386"/>
    <cellStyle name="6_PLAN COBERTURA 04JUL08 PRENSA_Plan Cobertura REV10 080731 Radio_Plan Campaña Xmas 08 Rev05 031008 20s y 30s.xls Tv_PLAN DIGITAL MOVISTARv2" xfId="6387"/>
    <cellStyle name="6_PLAN COBERTURA 04JUL08 PRENSA_Plan Cobertura REV10 080731 Radio_Plan Campaña Xmas 08 Rev05 031008 20s y 30s.xls Tv_PLAN DIGITAL MOVISTARv2_Plan PyMEs Rev03 Nacional Plan Inicial 081223 Prensa" xfId="6388"/>
    <cellStyle name="6_PLAN COBERTURA 04JUL08 PRENSA_Plan Cobertura REV10 080731 Radio_Plan Campaña Xmas 08 Rev05 031008 20s y 30s.xls Tv_Plan Empresas Pymes 2009 081216 PRENSA" xfId="6389"/>
    <cellStyle name="6_PLAN COBERTURA 04JUL08 PRENSA_Plan Cobertura REV10 080731 Radio_Plan Campaña Xmas 08 Rev05 031008 20s y 30s.xls Tv_Plan Empresas Pymes 2009 081216 PRENSA_Plan PyMEs Rev03 Nacional Plan Inicial 081223 Prensa" xfId="6390"/>
    <cellStyle name="6_PLAN COBERTURA 04JUL08 PRENSA_Plan Cobertura REV10 080731 Radio_Plan Campaña Xmas 08 Rev05 031008 20s y 30s.xls Tv_Plan PyMEs Rev 01 081215 Radio  Menciones" xfId="6391"/>
    <cellStyle name="6_PLAN COBERTURA 04JUL08 PRENSA_Plan Cobertura REV10 080731 Radio_Plan Campaña Xmas 08 Rev05 031008 20s y 30s.xls Tv_Plan PyMEs Rev 01 081215 Radio  Menciones_Plan PyMEs Rev03 Nacional Plan Inicial 081223 Prensa" xfId="6392"/>
    <cellStyle name="6_PLAN COBERTURA 04JUL08 PRENSA_Plan Cobertura REV10 080731 Radio_Plan Campaña Xmas 08 Rev05 031008 20s y 30s.xls Tv_Plan PyMEs Rev 01 081215 Radio Spoteo" xfId="6393"/>
    <cellStyle name="6_PLAN COBERTURA 04JUL08 PRENSA_Plan Cobertura REV10 080731 Radio_Plan Campaña Xmas 08 Rev05 031008 20s y 30s.xls Tv_Plan PyMEs Rev 01 081215 Radio Spoteo_Plan PyMEs Rev03 Nacional Plan Inicial 081223 Prensa" xfId="6394"/>
    <cellStyle name="6_PLAN COBERTURA 04JUL08 PRENSA_Plan Cobertura REV10 080731 Radio_Plan Campaña Xmas 08 Rev05 031008 20s y 30s.xls Tv_Plan PyMEs Rev 01 081216 Radio  Menciones" xfId="6395"/>
    <cellStyle name="6_PLAN COBERTURA 04JUL08 PRENSA_Plan Cobertura REV10 080731 Radio_Plan Campaña Xmas 08 Rev05 031008 20s y 30s.xls Tv_Plan PyMEs Rev 01 081216 Radio  Menciones_Plan PyMEs Rev03 Nacional Plan Inicial 081223 Prensa" xfId="6396"/>
    <cellStyle name="6_PLAN COBERTURA 04JUL08 PRENSA_Plan Cobertura REV10 080731 Radio_Plan Campaña Xmas 08 Rev05 031008 20s y 30s.xls Tv_Plan Pymes Rev01 Internet 081216" xfId="6397"/>
    <cellStyle name="6_PLAN COBERTURA 04JUL08 PRENSA_Plan Cobertura REV10 080731 Radio_Plan Campaña Xmas 08 Rev05 031008 20s y 30s.xls Tv_Plan Pymes Rev01 Internet 081216_Plan PyMEs Rev03 Nacional Plan Inicial 081223 Prensa" xfId="6398"/>
    <cellStyle name="6_PLAN COBERTURA 04JUL08 PRENSA_Plan Cobertura REV10 080731 Radio_Plan Campaña Xmas 08 Rev05 031008 20s y 30s.xls Tv_Plan Pymes REV03 090108 ooh" xfId="6399"/>
    <cellStyle name="6_PLAN COBERTURA 04JUL08 PRENSA_Plan Cobertura REV10 080731 Radio_Plan Campaña Xmas 08 Rev05 031008 20s y 30s.xls Tv_Plan Pymes REV03 090109 ooh" xfId="6400"/>
    <cellStyle name="6_PLAN COBERTURA 04JUL08 PRENSA_Plan Cobertura REV10 080731 Radio_Plan Campaña Xmas 08 Rev05 031008 20s y 30s.xls Tv_Plan Pymes REV04 090218 ooh" xfId="6401"/>
    <cellStyle name="6_PLAN COBERTURA 04JUL08 PRENSA_Plan Cobertura REV10 080731 Radio_Plan Campaña Xmas 08 Rev05 031008 20s y 30s.xls Tv_Plan PyMEs Rev08  20FEB09" xfId="6402"/>
    <cellStyle name="6_PLAN COBERTURA 04JUL08 PRENSA_Plan Cobertura REV10 080731 Radio_Plan Campaña Xmas 08 Rev05 031008 20s y 30s.xls Tv_Sumario Campaña XMAS 2008" xfId="6403"/>
    <cellStyle name="6_PLAN COBERTURA 04JUL08 PRENSA_Plan Cobertura REV10 080731 Radio_Plan Campaña Xmas 08 Rev05 031008 20s y 30s.xls Tv_Sumario Campaña XMAS 2008_Plan PyMEs Rev03 Nacional Plan Inicial 081223 Prensa" xfId="6404"/>
    <cellStyle name="6_PLAN COBERTURA 04JUL08 PRENSA_Plan Cobertura REV10 080731 Radio_Plan Cobertura TV REV12 120908" xfId="6405"/>
    <cellStyle name="6_PLAN COBERTURA 04JUL08 PRENSA_Plan Cobertura REV10 080731 Radio_Plan Cobertura TV REV12 120908_~3709826" xfId="6406"/>
    <cellStyle name="6_PLAN COBERTURA 04JUL08 PRENSA_Plan Cobertura REV10 080731 Radio_Plan Cobertura TV REV12 120908_~3709826_Plan PyMEs Rev03 Nacional Plan Inicial 081223 Prensa" xfId="6407"/>
    <cellStyle name="6_PLAN COBERTURA 04JUL08 PRENSA_Plan Cobertura REV10 080731 Radio_Plan Cobertura TV REV12 120908_PLAN DIGITAL MOVISTARv2" xfId="6408"/>
    <cellStyle name="6_PLAN COBERTURA 04JUL08 PRENSA_Plan Cobertura REV10 080731 Radio_Plan Cobertura TV REV12 120908_PLAN DIGITAL MOVISTARv2_Plan PyMEs Rev03 Nacional Plan Inicial 081223 Prensa" xfId="6409"/>
    <cellStyle name="6_PLAN COBERTURA 04JUL08 PRENSA_Plan Cobertura REV10 080731 Radio_Plan Cobertura TV REV12 120908_Plan Empresas Pymes 2009 081216 PRENSA" xfId="6410"/>
    <cellStyle name="6_PLAN COBERTURA 04JUL08 PRENSA_Plan Cobertura REV10 080731 Radio_Plan Cobertura TV REV12 120908_Plan Empresas Pymes 2009 081216 PRENSA_Plan PyMEs Rev03 Nacional Plan Inicial 081223 Prensa" xfId="6411"/>
    <cellStyle name="6_PLAN COBERTURA 04JUL08 PRENSA_Plan Cobertura REV10 080731 Radio_Plan Cobertura TV REV12 120908_Plan PyMEs Rev 01 081215 Radio  Menciones" xfId="6412"/>
    <cellStyle name="6_PLAN COBERTURA 04JUL08 PRENSA_Plan Cobertura REV10 080731 Radio_Plan Cobertura TV REV12 120908_Plan PyMEs Rev 01 081215 Radio  Menciones_Plan PyMEs Rev03 Nacional Plan Inicial 081223 Prensa" xfId="6413"/>
    <cellStyle name="6_PLAN COBERTURA 04JUL08 PRENSA_Plan Cobertura REV10 080731 Radio_Plan Cobertura TV REV12 120908_Plan PyMEs Rev 01 081215 Radio Spoteo" xfId="6414"/>
    <cellStyle name="6_PLAN COBERTURA 04JUL08 PRENSA_Plan Cobertura REV10 080731 Radio_Plan Cobertura TV REV12 120908_Plan PyMEs Rev 01 081215 Radio Spoteo_Plan PyMEs Rev03 Nacional Plan Inicial 081223 Prensa" xfId="6415"/>
    <cellStyle name="6_PLAN COBERTURA 04JUL08 PRENSA_Plan Cobertura REV10 080731 Radio_Plan Cobertura TV REV12 120908_Plan PyMEs Rev 01 081216 Radio  Menciones" xfId="6416"/>
    <cellStyle name="6_PLAN COBERTURA 04JUL08 PRENSA_Plan Cobertura REV10 080731 Radio_Plan Cobertura TV REV12 120908_Plan PyMEs Rev 01 081216 Radio  Menciones_Plan PyMEs Rev03 Nacional Plan Inicial 081223 Prensa" xfId="6417"/>
    <cellStyle name="6_PLAN COBERTURA 04JUL08 PRENSA_Plan Cobertura REV10 080731 Radio_Plan Cobertura TV REV12 120908_Plan Pymes Rev01 Internet 081216" xfId="6418"/>
    <cellStyle name="6_PLAN COBERTURA 04JUL08 PRENSA_Plan Cobertura REV10 080731 Radio_Plan Cobertura TV REV12 120908_Plan Pymes Rev01 Internet 081216_Plan PyMEs Rev03 Nacional Plan Inicial 081223 Prensa" xfId="6419"/>
    <cellStyle name="6_PLAN COBERTURA 04JUL08 PRENSA_Plan Cobertura REV10 080731 Radio_Plan Cobertura TV REV12 120908_Plan Pymes REV03 090108 ooh" xfId="6420"/>
    <cellStyle name="6_PLAN COBERTURA 04JUL08 PRENSA_Plan Cobertura REV10 080731 Radio_Plan Cobertura TV REV12 120908_Plan Pymes REV03 090109 ooh" xfId="6421"/>
    <cellStyle name="6_PLAN COBERTURA 04JUL08 PRENSA_Plan Cobertura REV10 080731 Radio_Plan Cobertura TV REV12 120908_Plan Pymes REV04 090218 ooh" xfId="6422"/>
    <cellStyle name="6_PLAN COBERTURA 04JUL08 PRENSA_Plan Cobertura REV10 080731 Radio_Plan Cobertura TV REV12 120908_Plan PyMEs Rev08  20FEB09" xfId="6423"/>
    <cellStyle name="6_PLAN COBERTURA 04JUL08 PRENSA_Plan Cobertura REV10 080731 Radio_Plan Cobertura TV REV12 120908_Sumario Campaña XMAS 2008" xfId="6424"/>
    <cellStyle name="6_PLAN COBERTURA 04JUL08 PRENSA_Plan Cobertura REV10 080731 Radio_Plan Cobertura TV REV12 120908_Sumario Campaña XMAS 2008_Plan PyMEs Rev03 Nacional Plan Inicial 081223 Prensa" xfId="6425"/>
    <cellStyle name="6_PLAN COBERTURA 04JUL08 PRENSA_Plan Cobertura REV10 080731 Radio_Plan de Xmas Peliculas Tv 080918" xfId="6426"/>
    <cellStyle name="6_PLAN COBERTURA 04JUL08 PRENSA_Plan Cobertura REV10 080731 Radio_Plan de Xmas Peliculas Tv 080918_~3709826" xfId="6427"/>
    <cellStyle name="6_PLAN COBERTURA 04JUL08 PRENSA_Plan Cobertura REV10 080731 Radio_Plan de Xmas Peliculas Tv 080918_~3709826_Plan PyMEs Rev03 Nacional Plan Inicial 081223 Prensa" xfId="6428"/>
    <cellStyle name="6_PLAN COBERTURA 04JUL08 PRENSA_Plan Cobertura REV10 080731 Radio_Plan de Xmas Peliculas Tv 080918_PLAN DIGITAL MOVISTARv2" xfId="6429"/>
    <cellStyle name="6_PLAN COBERTURA 04JUL08 PRENSA_Plan Cobertura REV10 080731 Radio_Plan de Xmas Peliculas Tv 080918_PLAN DIGITAL MOVISTARv2_Plan PyMEs Rev03 Nacional Plan Inicial 081223 Prensa" xfId="6430"/>
    <cellStyle name="6_PLAN COBERTURA 04JUL08 PRENSA_Plan Cobertura REV10 080731 Radio_Plan de Xmas Peliculas Tv 080918_Plan Empresas Pymes 2009 081216 PRENSA" xfId="6431"/>
    <cellStyle name="6_PLAN COBERTURA 04JUL08 PRENSA_Plan Cobertura REV10 080731 Radio_Plan de Xmas Peliculas Tv 080918_Plan Empresas Pymes 2009 081216 PRENSA_Plan PyMEs Rev03 Nacional Plan Inicial 081223 Prensa" xfId="6432"/>
    <cellStyle name="6_PLAN COBERTURA 04JUL08 PRENSA_Plan Cobertura REV10 080731 Radio_Plan de Xmas Peliculas Tv 080918_Plan PyMEs Rev 01 081215 Radio  Menciones" xfId="6433"/>
    <cellStyle name="6_PLAN COBERTURA 04JUL08 PRENSA_Plan Cobertura REV10 080731 Radio_Plan de Xmas Peliculas Tv 080918_Plan PyMEs Rev 01 081215 Radio  Menciones_Plan PyMEs Rev03 Nacional Plan Inicial 081223 Prensa" xfId="6434"/>
    <cellStyle name="6_PLAN COBERTURA 04JUL08 PRENSA_Plan Cobertura REV10 080731 Radio_Plan de Xmas Peliculas Tv 080918_Plan PyMEs Rev 01 081215 Radio Spoteo" xfId="6435"/>
    <cellStyle name="6_PLAN COBERTURA 04JUL08 PRENSA_Plan Cobertura REV10 080731 Radio_Plan de Xmas Peliculas Tv 080918_Plan PyMEs Rev 01 081215 Radio Spoteo_Plan PyMEs Rev03 Nacional Plan Inicial 081223 Prensa" xfId="6436"/>
    <cellStyle name="6_PLAN COBERTURA 04JUL08 PRENSA_Plan Cobertura REV10 080731 Radio_Plan de Xmas Peliculas Tv 080918_Plan PyMEs Rev 01 081216 Radio  Menciones" xfId="6437"/>
    <cellStyle name="6_PLAN COBERTURA 04JUL08 PRENSA_Plan Cobertura REV10 080731 Radio_Plan de Xmas Peliculas Tv 080918_Plan PyMEs Rev 01 081216 Radio  Menciones_Plan PyMEs Rev03 Nacional Plan Inicial 081223 Prensa" xfId="6438"/>
    <cellStyle name="6_PLAN COBERTURA 04JUL08 PRENSA_Plan Cobertura REV10 080731 Radio_Plan de Xmas Peliculas Tv 080918_Plan Pymes Rev01 Internet 081216" xfId="6439"/>
    <cellStyle name="6_PLAN COBERTURA 04JUL08 PRENSA_Plan Cobertura REV10 080731 Radio_Plan de Xmas Peliculas Tv 080918_Plan Pymes Rev01 Internet 081216_Plan PyMEs Rev03 Nacional Plan Inicial 081223 Prensa" xfId="6440"/>
    <cellStyle name="6_PLAN COBERTURA 04JUL08 PRENSA_Plan Cobertura REV10 080731 Radio_Plan de Xmas Peliculas Tv 080918_Plan Pymes REV03 090108 ooh" xfId="6441"/>
    <cellStyle name="6_PLAN COBERTURA 04JUL08 PRENSA_Plan Cobertura REV10 080731 Radio_Plan de Xmas Peliculas Tv 080918_Plan Pymes REV03 090109 ooh" xfId="6442"/>
    <cellStyle name="6_PLAN COBERTURA 04JUL08 PRENSA_Plan Cobertura REV10 080731 Radio_Plan de Xmas Peliculas Tv 080918_Plan Pymes REV04 090218 ooh" xfId="6443"/>
    <cellStyle name="6_PLAN COBERTURA 04JUL08 PRENSA_Plan Cobertura REV10 080731 Radio_Plan de Xmas Peliculas Tv 080918_Plan PyMEs Rev08  20FEB09" xfId="6444"/>
    <cellStyle name="6_PLAN COBERTURA 04JUL08 PRENSA_Plan Cobertura REV10 080731 Radio_Plan de Xmas Peliculas Tv 080918_Sumario Campaña XMAS 2008" xfId="6445"/>
    <cellStyle name="6_PLAN COBERTURA 04JUL08 PRENSA_Plan Cobertura REV10 080731 Radio_Plan de Xmas Peliculas Tv 080918_Sumario Campaña XMAS 2008_Plan PyMEs Rev03 Nacional Plan Inicial 081223 Prensa" xfId="6446"/>
    <cellStyle name="6_PLAN COBERTURA 04JUL08 PRENSA_Plan Cobertura REV10 080731 Radio_PLAN DIGITAL MOVISTARv2" xfId="6447"/>
    <cellStyle name="6_PLAN COBERTURA 04JUL08 PRENSA_Plan Cobertura REV10 080731 Radio_PLAN DIGITAL MOVISTARv2_Plan PyMEs Rev03 Nacional Plan Inicial 081223 Prensa" xfId="6448"/>
    <cellStyle name="6_PLAN COBERTURA 04JUL08 PRENSA_Plan Cobertura REV10 080731 Radio_Plan Empresas Pymes 2009 081216 PRENSA" xfId="6449"/>
    <cellStyle name="6_PLAN COBERTURA 04JUL08 PRENSA_Plan Cobertura REV10 080731 Radio_Plan Empresas Pymes 2009 081216 PRENSA_Plan PyMEs Rev03 Nacional Plan Inicial 081223 Prensa" xfId="6450"/>
    <cellStyle name="6_PLAN COBERTURA 04JUL08 PRENSA_Plan Cobertura REV10 080731 Radio_Plan Portabilidad Fase II Rev10 190908.xls TV.xls  Sem Al 12 de Octubre 08" xfId="6451"/>
    <cellStyle name="6_PLAN COBERTURA 04JUL08 PRENSA_Plan Cobertura REV10 080731 Radio_Plan Portabilidad Fase II Rev10 190908.xls TV.xls  Sem Al 12 de Octubre 08_~3709826" xfId="6452"/>
    <cellStyle name="6_PLAN COBERTURA 04JUL08 PRENSA_Plan Cobertura REV10 080731 Radio_Plan Portabilidad Fase II Rev10 190908.xls TV.xls  Sem Al 12 de Octubre 08_~3709826_Plan PyMEs Rev03 Nacional Plan Inicial 081223 Prensa" xfId="6453"/>
    <cellStyle name="6_PLAN COBERTURA 04JUL08 PRENSA_Plan Cobertura REV10 080731 Radio_Plan Portabilidad Fase II Rev10 190908.xls TV.xls  Sem Al 12 de Octubre 08_PLAN DIGITAL MOVISTARv2" xfId="6454"/>
    <cellStyle name="6_PLAN COBERTURA 04JUL08 PRENSA_Plan Cobertura REV10 080731 Radio_Plan Portabilidad Fase II Rev10 190908.xls TV.xls  Sem Al 12 de Octubre 08_PLAN DIGITAL MOVISTARv2_Plan PyMEs Rev03 Nacional Plan Inicial 081223 Prensa" xfId="6455"/>
    <cellStyle name="6_PLAN COBERTURA 04JUL08 PRENSA_Plan Cobertura REV10 080731 Radio_Plan Portabilidad Fase II Rev10 190908.xls TV.xls  Sem Al 12 de Octubre 08_Plan Empresas Pymes 2009 081216 PRENSA" xfId="6456"/>
    <cellStyle name="6_PLAN COBERTURA 04JUL08 PRENSA_Plan Cobertura REV10 080731 Radio_Plan Portabilidad Fase II Rev10 190908.xls TV.xls  Sem Al 12 de Octubre 08_Plan Empresas Pymes 2009 081216 PRENSA_Plan PyMEs Rev03 Nacional Plan Inicial 081223 Prensa" xfId="6457"/>
    <cellStyle name="6_PLAN COBERTURA 04JUL08 PRENSA_Plan Cobertura REV10 080731 Radio_Plan Portabilidad Fase II Rev10 190908.xls TV.xls  Sem Al 12 de Octubre 08_Plan PyMEs Rev 01 081215 Radio  Menciones" xfId="6458"/>
    <cellStyle name="6_PLAN COBERTURA 04JUL08 PRENSA_Plan Cobertura REV10 080731 Radio_Plan Portabilidad Fase II Rev10 190908.xls TV.xls  Sem Al 12 de Octubre 08_Plan PyMEs Rev 01 081215 Radio  Menciones_Plan PyMEs Rev03 Nacional Plan Inicial 081223 Prensa" xfId="6459"/>
    <cellStyle name="6_PLAN COBERTURA 04JUL08 PRENSA_Plan Cobertura REV10 080731 Radio_Plan Portabilidad Fase II Rev10 190908.xls TV.xls  Sem Al 12 de Octubre 08_Plan PyMEs Rev 01 081215 Radio Spoteo" xfId="6460"/>
    <cellStyle name="6_PLAN COBERTURA 04JUL08 PRENSA_Plan Cobertura REV10 080731 Radio_Plan Portabilidad Fase II Rev10 190908.xls TV.xls  Sem Al 12 de Octubre 08_Plan PyMEs Rev 01 081215 Radio Spoteo_Plan PyMEs Rev03 Nacional Plan Inicial 081223 Prensa" xfId="6461"/>
    <cellStyle name="6_PLAN COBERTURA 04JUL08 PRENSA_Plan Cobertura REV10 080731 Radio_Plan Portabilidad Fase II Rev10 190908.xls TV.xls  Sem Al 12 de Octubre 08_Plan PyMEs Rev 01 081216 Radio  Menciones" xfId="6462"/>
    <cellStyle name="6_PLAN COBERTURA 04JUL08 PRENSA_Plan Cobertura REV10 080731 Radio_Plan Portabilidad Fase II Rev10 190908.xls TV.xls  Sem Al 12 de Octubre 08_Plan PyMEs Rev 01 081216 Radio  Menciones_Plan PyMEs Rev03 Nacional Plan Inicial 081223 Prensa" xfId="6463"/>
    <cellStyle name="6_PLAN COBERTURA 04JUL08 PRENSA_Plan Cobertura REV10 080731 Radio_Plan Portabilidad Fase II Rev10 190908.xls TV.xls  Sem Al 12 de Octubre 08_Plan Pymes Rev01 Internet 081216" xfId="6464"/>
    <cellStyle name="6_PLAN COBERTURA 04JUL08 PRENSA_Plan Cobertura REV10 080731 Radio_Plan Portabilidad Fase II Rev10 190908.xls TV.xls  Sem Al 12 de Octubre 08_Plan Pymes Rev01 Internet 081216_Plan PyMEs Rev03 Nacional Plan Inicial 081223 Prensa" xfId="6465"/>
    <cellStyle name="6_PLAN COBERTURA 04JUL08 PRENSA_Plan Cobertura REV10 080731 Radio_Plan Portabilidad Fase II Rev10 190908.xls TV.xls  Sem Al 12 de Octubre 08_Plan Pymes REV03 090108 ooh" xfId="6466"/>
    <cellStyle name="6_PLAN COBERTURA 04JUL08 PRENSA_Plan Cobertura REV10 080731 Radio_Plan Portabilidad Fase II Rev10 190908.xls TV.xls  Sem Al 12 de Octubre 08_Plan Pymes REV03 090109 ooh" xfId="6467"/>
    <cellStyle name="6_PLAN COBERTURA 04JUL08 PRENSA_Plan Cobertura REV10 080731 Radio_Plan Portabilidad Fase II Rev10 190908.xls TV.xls  Sem Al 12 de Octubre 08_Plan Pymes REV04 090218 ooh" xfId="6468"/>
    <cellStyle name="6_PLAN COBERTURA 04JUL08 PRENSA_Plan Cobertura REV10 080731 Radio_Plan Portabilidad Fase II Rev10 190908.xls TV.xls  Sem Al 12 de Octubre 08_Plan PyMEs Rev08  20FEB09" xfId="6469"/>
    <cellStyle name="6_PLAN COBERTURA 04JUL08 PRENSA_Plan Cobertura REV10 080731 Radio_Plan Portabilidad Fase II Rev10 190908.xls TV.xls  Sem Al 12 de Octubre 08_Sumario Campaña XMAS 2008" xfId="6470"/>
    <cellStyle name="6_PLAN COBERTURA 04JUL08 PRENSA_Plan Cobertura REV10 080731 Radio_Plan Portabilidad Fase II Rev10 190908.xls TV.xls  Sem Al 12 de Octubre 08_Sumario Campaña XMAS 2008_Plan PyMEs Rev03 Nacional Plan Inicial 081223 Prensa" xfId="6471"/>
    <cellStyle name="6_PLAN COBERTURA 04JUL08 PRENSA_Plan Cobertura REV10 080731 Radio_Plan Portabilidad II FASE.REV01- 040808 xls.xls 20s" xfId="6472"/>
    <cellStyle name="6_PLAN COBERTURA 04JUL08 PRENSA_Plan Cobertura REV10 080731 Radio_Plan Portabilidad II FASE.REV01- 040808 xls.xls 20s_~3709826" xfId="6473"/>
    <cellStyle name="6_PLAN COBERTURA 04JUL08 PRENSA_Plan Cobertura REV10 080731 Radio_Plan Portabilidad II FASE.REV01- 040808 xls.xls 20s_~3709826_Plan PyMEs Rev03 Nacional Plan Inicial 081223 Prensa" xfId="6474"/>
    <cellStyle name="6_PLAN COBERTURA 04JUL08 PRENSA_Plan Cobertura REV10 080731 Radio_Plan Portabilidad II FASE.REV01- 040808 xls.xls 20s_PLAN DIGITAL MOVISTARv2" xfId="6475"/>
    <cellStyle name="6_PLAN COBERTURA 04JUL08 PRENSA_Plan Cobertura REV10 080731 Radio_Plan Portabilidad II FASE.REV01- 040808 xls.xls 20s_PLAN DIGITAL MOVISTARv2_Plan PyMEs Rev03 Nacional Plan Inicial 081223 Prensa" xfId="6476"/>
    <cellStyle name="6_PLAN COBERTURA 04JUL08 PRENSA_Plan Cobertura REV10 080731 Radio_Plan Portabilidad II FASE.REV01- 040808 xls.xls 20s_Plan Empresas Pymes 2009 081216 PRENSA" xfId="6477"/>
    <cellStyle name="6_PLAN COBERTURA 04JUL08 PRENSA_Plan Cobertura REV10 080731 Radio_Plan Portabilidad II FASE.REV01- 040808 xls.xls 20s_Plan Empresas Pymes 2009 081216 PRENSA_Plan PyMEs Rev03 Nacional Plan Inicial 081223 Prensa" xfId="6478"/>
    <cellStyle name="6_PLAN COBERTURA 04JUL08 PRENSA_Plan Cobertura REV10 080731 Radio_Plan Portabilidad II FASE.REV01- 040808 xls.xls 20s_Plan PyMEs Rev 01 081215 Radio  Menciones" xfId="6479"/>
    <cellStyle name="6_PLAN COBERTURA 04JUL08 PRENSA_Plan Cobertura REV10 080731 Radio_Plan Portabilidad II FASE.REV01- 040808 xls.xls 20s_Plan PyMEs Rev 01 081215 Radio  Menciones_Plan PyMEs Rev03 Nacional Plan Inicial 081223 Prensa" xfId="6480"/>
    <cellStyle name="6_PLAN COBERTURA 04JUL08 PRENSA_Plan Cobertura REV10 080731 Radio_Plan Portabilidad II FASE.REV01- 040808 xls.xls 20s_Plan PyMEs Rev 01 081215 Radio Spoteo" xfId="6481"/>
    <cellStyle name="6_PLAN COBERTURA 04JUL08 PRENSA_Plan Cobertura REV10 080731 Radio_Plan Portabilidad II FASE.REV01- 040808 xls.xls 20s_Plan PyMEs Rev 01 081215 Radio Spoteo_Plan PyMEs Rev03 Nacional Plan Inicial 081223 Prensa" xfId="6482"/>
    <cellStyle name="6_PLAN COBERTURA 04JUL08 PRENSA_Plan Cobertura REV10 080731 Radio_Plan Portabilidad II FASE.REV01- 040808 xls.xls 20s_Plan PyMEs Rev 01 081216 Radio  Menciones" xfId="6483"/>
    <cellStyle name="6_PLAN COBERTURA 04JUL08 PRENSA_Plan Cobertura REV10 080731 Radio_Plan Portabilidad II FASE.REV01- 040808 xls.xls 20s_Plan PyMEs Rev 01 081216 Radio  Menciones_Plan PyMEs Rev03 Nacional Plan Inicial 081223 Prensa" xfId="6484"/>
    <cellStyle name="6_PLAN COBERTURA 04JUL08 PRENSA_Plan Cobertura REV10 080731 Radio_Plan Portabilidad II FASE.REV01- 040808 xls.xls 20s_Plan Pymes Rev01 Internet 081216" xfId="6485"/>
    <cellStyle name="6_PLAN COBERTURA 04JUL08 PRENSA_Plan Cobertura REV10 080731 Radio_Plan Portabilidad II FASE.REV01- 040808 xls.xls 20s_Plan Pymes Rev01 Internet 081216_Plan PyMEs Rev03 Nacional Plan Inicial 081223 Prensa" xfId="6486"/>
    <cellStyle name="6_PLAN COBERTURA 04JUL08 PRENSA_Plan Cobertura REV10 080731 Radio_Plan Portabilidad II FASE.REV01- 040808 xls.xls 20s_Plan Pymes REV03 090108 ooh" xfId="6487"/>
    <cellStyle name="6_PLAN COBERTURA 04JUL08 PRENSA_Plan Cobertura REV10 080731 Radio_Plan Portabilidad II FASE.REV01- 040808 xls.xls 20s_Plan Pymes REV03 090109 ooh" xfId="6488"/>
    <cellStyle name="6_PLAN COBERTURA 04JUL08 PRENSA_Plan Cobertura REV10 080731 Radio_Plan Portabilidad II FASE.REV01- 040808 xls.xls 20s_Plan Pymes REV04 090218 ooh" xfId="6489"/>
    <cellStyle name="6_PLAN COBERTURA 04JUL08 PRENSA_Plan Cobertura REV10 080731 Radio_Plan Portabilidad II FASE.REV01- 040808 xls.xls 20s_Plan PyMEs Rev08  20FEB09" xfId="6490"/>
    <cellStyle name="6_PLAN COBERTURA 04JUL08 PRENSA_Plan Cobertura REV10 080731 Radio_Plan Portabilidad II FASE.REV01- 040808 xls.xls 20s_Sumario Campaña XMAS 2008" xfId="6491"/>
    <cellStyle name="6_PLAN COBERTURA 04JUL08 PRENSA_Plan Cobertura REV10 080731 Radio_Plan Portabilidad II FASE.REV01- 040808 xls.xls 20s_Sumario Campaña XMAS 2008_Plan PyMEs Rev03 Nacional Plan Inicial 081223 Prensa" xfId="6492"/>
    <cellStyle name="6_PLAN COBERTURA 04JUL08 PRENSA_Plan Cobertura REV10 080731 Radio_Plan PyMEs Rev 01 081215 Radio  Menciones" xfId="6493"/>
    <cellStyle name="6_PLAN COBERTURA 04JUL08 PRENSA_Plan Cobertura REV10 080731 Radio_Plan PyMEs Rev 01 081215 Radio  Menciones_Plan PyMEs Rev03 Nacional Plan Inicial 081223 Prensa" xfId="6494"/>
    <cellStyle name="6_PLAN COBERTURA 04JUL08 PRENSA_Plan Cobertura REV10 080731 Radio_Plan PyMEs Rev 01 081215 Radio Spoteo" xfId="6495"/>
    <cellStyle name="6_PLAN COBERTURA 04JUL08 PRENSA_Plan Cobertura REV10 080731 Radio_Plan PyMEs Rev 01 081215 Radio Spoteo_Plan PyMEs Rev03 Nacional Plan Inicial 081223 Prensa" xfId="6496"/>
    <cellStyle name="6_PLAN COBERTURA 04JUL08 PRENSA_Plan Cobertura REV10 080731 Radio_Plan PYMES Rev 01 081216 ooh" xfId="6497"/>
    <cellStyle name="6_PLAN COBERTURA 04JUL08 PRENSA_Plan Cobertura REV10 080731 Radio_Plan PYMES Rev 01 081216 ooh_Plan PyMEs Rev03 Nacional Plan Inicial 081223 Prensa" xfId="6498"/>
    <cellStyle name="6_PLAN COBERTURA 04JUL08 PRENSA_Plan Cobertura REV10 080731 Radio_Plan PyMEs Rev 01 081216 Radio  Menciones" xfId="6499"/>
    <cellStyle name="6_PLAN COBERTURA 04JUL08 PRENSA_Plan Cobertura REV10 080731 Radio_Plan PyMEs Rev 01 081216 Radio  Menciones_Plan PyMEs Rev03 Nacional Plan Inicial 081223 Prensa" xfId="6500"/>
    <cellStyle name="6_PLAN COBERTURA 04JUL08 PRENSA_Plan Cobertura REV10 080731 Radio_Plan Pymes Rev01 Internet 081216" xfId="6501"/>
    <cellStyle name="6_PLAN COBERTURA 04JUL08 PRENSA_Plan Cobertura REV10 080731 Radio_Plan Pymes Rev01 Internet 081216_Plan PyMEs Rev03 Nacional Plan Inicial 081223 Prensa" xfId="6502"/>
    <cellStyle name="6_PLAN COBERTURA 04JUL08 PRENSA_Plan Cobertura REV10 080731 Radio_Plan Pymes REV03 090108 ooh" xfId="6503"/>
    <cellStyle name="6_PLAN COBERTURA 04JUL08 PRENSA_Plan Cobertura REV10 080731 Radio_Plan Pymes REV03 090109 ooh" xfId="6504"/>
    <cellStyle name="6_PLAN COBERTURA 04JUL08 PRENSA_Plan Cobertura REV10 080731 Radio_Plan Pymes REV04 090218 ooh" xfId="6505"/>
    <cellStyle name="6_PLAN COBERTURA 04JUL08 PRENSA_Plan Cobertura REV10 080731 Radio_Plan PyMEs Rev08  20FEB09" xfId="6506"/>
    <cellStyle name="6_PLAN COBERTURA 04JUL08 PRENSA_Plan Cobertura REV10 080731 Radio_Sumario Campaña XMAS 2008" xfId="6507"/>
    <cellStyle name="6_PLAN COBERTURA 04JUL08 PRENSA_Plan Cobertura REV10 080731 Radio_Sumario Campaña XMAS 2008_Plan PyMEs Rev03 Nacional Plan Inicial 081223 Prensa" xfId="6508"/>
    <cellStyle name="6_PLAN COBERTURA 04JUL08 PRENSA_Plan Cobertura REV10 080731 Radio_Xmas paid Rev 2 25092008" xfId="6509"/>
    <cellStyle name="6_PLAN COBERTURA 04JUL08 PRENSA_Plan Cobertura REV10 080731 Radio_Xmas paid Rev 2 25092008_~3709826" xfId="6510"/>
    <cellStyle name="6_PLAN COBERTURA 04JUL08 PRENSA_Plan Cobertura REV10 080731 Radio_Xmas paid Rev 2 25092008_~3709826_Plan PyMEs Rev03 Nacional Plan Inicial 081223 Prensa" xfId="6511"/>
    <cellStyle name="6_PLAN COBERTURA 04JUL08 PRENSA_Plan Cobertura REV10 080731 Radio_Xmas paid Rev 2 25092008_PLAN DIGITAL MOVISTARv2" xfId="6512"/>
    <cellStyle name="6_PLAN COBERTURA 04JUL08 PRENSA_Plan Cobertura REV10 080731 Radio_Xmas paid Rev 2 25092008_PLAN DIGITAL MOVISTARv2_Plan PyMEs Rev03 Nacional Plan Inicial 081223 Prensa" xfId="6513"/>
    <cellStyle name="6_PLAN COBERTURA 04JUL08 PRENSA_Plan Cobertura REV10 080731 Radio_Xmas paid Rev 2 25092008_Plan Empresas Pymes 2009 081216 PRENSA" xfId="6514"/>
    <cellStyle name="6_PLAN COBERTURA 04JUL08 PRENSA_Plan Cobertura REV10 080731 Radio_Xmas paid Rev 2 25092008_Plan Empresas Pymes 2009 081216 PRENSA_Plan PyMEs Rev03 Nacional Plan Inicial 081223 Prensa" xfId="6515"/>
    <cellStyle name="6_PLAN COBERTURA 04JUL08 PRENSA_Plan Cobertura REV10 080731 Radio_Xmas paid Rev 2 25092008_Plan PyMEs Rev 01 081215 Radio  Menciones" xfId="6516"/>
    <cellStyle name="6_PLAN COBERTURA 04JUL08 PRENSA_Plan Cobertura REV10 080731 Radio_Xmas paid Rev 2 25092008_Plan PyMEs Rev 01 081215 Radio  Menciones_Plan PyMEs Rev03 Nacional Plan Inicial 081223 Prensa" xfId="6517"/>
    <cellStyle name="6_PLAN COBERTURA 04JUL08 PRENSA_Plan Cobertura REV10 080731 Radio_Xmas paid Rev 2 25092008_Plan PyMEs Rev 01 081215 Radio Spoteo" xfId="6518"/>
    <cellStyle name="6_PLAN COBERTURA 04JUL08 PRENSA_Plan Cobertura REV10 080731 Radio_Xmas paid Rev 2 25092008_Plan PyMEs Rev 01 081215 Radio Spoteo_Plan PyMEs Rev03 Nacional Plan Inicial 081223 Prensa" xfId="6519"/>
    <cellStyle name="6_PLAN COBERTURA 04JUL08 PRENSA_Plan Cobertura REV10 080731 Radio_Xmas paid Rev 2 25092008_Plan PyMEs Rev 01 081216 Radio  Menciones" xfId="6520"/>
    <cellStyle name="6_PLAN COBERTURA 04JUL08 PRENSA_Plan Cobertura REV10 080731 Radio_Xmas paid Rev 2 25092008_Plan PyMEs Rev 01 081216 Radio  Menciones_Plan PyMEs Rev03 Nacional Plan Inicial 081223 Prensa" xfId="6521"/>
    <cellStyle name="6_PLAN COBERTURA 04JUL08 PRENSA_Plan Cobertura REV10 080731 Radio_Xmas paid Rev 2 25092008_Plan Pymes Rev01 Internet 081216" xfId="6522"/>
    <cellStyle name="6_PLAN COBERTURA 04JUL08 PRENSA_Plan Cobertura REV10 080731 Radio_Xmas paid Rev 2 25092008_Plan Pymes Rev01 Internet 081216_Plan PyMEs Rev03 Nacional Plan Inicial 081223 Prensa" xfId="6523"/>
    <cellStyle name="6_PLAN COBERTURA 04JUL08 PRENSA_Plan Cobertura REV10 080731 Radio_Xmas paid Rev 2 25092008_Plan Pymes REV03 090108 ooh" xfId="6524"/>
    <cellStyle name="6_PLAN COBERTURA 04JUL08 PRENSA_Plan Cobertura REV10 080731 Radio_Xmas paid Rev 2 25092008_Plan Pymes REV03 090109 ooh" xfId="6525"/>
    <cellStyle name="6_PLAN COBERTURA 04JUL08 PRENSA_Plan Cobertura REV10 080731 Radio_Xmas paid Rev 2 25092008_Plan Pymes REV04 090218 ooh" xfId="6526"/>
    <cellStyle name="6_PLAN COBERTURA 04JUL08 PRENSA_Plan Cobertura REV10 080731 Radio_Xmas paid Rev 2 25092008_Plan PyMEs Rev08  20FEB09" xfId="6527"/>
    <cellStyle name="6_PLAN COBERTURA 04JUL08 PRENSA_Plan Cobertura REV10 080731 Radio_Xmas paid Rev 2 25092008_Sumario Campaña XMAS 2008" xfId="6528"/>
    <cellStyle name="6_PLAN COBERTURA 04JUL08 PRENSA_Plan Cobertura REV10 080731 Radio_Xmas paid Rev 2 25092008_Sumario Campaña XMAS 2008_Plan PyMEs Rev03 Nacional Plan Inicial 081223 Prensa" xfId="6529"/>
    <cellStyle name="6_PLAN COBERTURA 04JUL08 PRENSA_Plan Cobertura REV10 080731 Radio_Xmas paid Rev 3 03102008" xfId="6530"/>
    <cellStyle name="6_PLAN COBERTURA 04JUL08 PRENSA_Plan Cobertura REV10 080731 Radio_Xmas paid Rev 3 03102008_~3709826" xfId="6531"/>
    <cellStyle name="6_PLAN COBERTURA 04JUL08 PRENSA_Plan Cobertura REV10 080731 Radio_Xmas paid Rev 3 03102008_~3709826_Plan PyMEs Rev03 Nacional Plan Inicial 081223 Prensa" xfId="6532"/>
    <cellStyle name="6_PLAN COBERTURA 04JUL08 PRENSA_Plan Cobertura REV10 080731 Radio_Xmas paid Rev 3 03102008_PLAN DIGITAL MOVISTARv2" xfId="6533"/>
    <cellStyle name="6_PLAN COBERTURA 04JUL08 PRENSA_Plan Cobertura REV10 080731 Radio_Xmas paid Rev 3 03102008_PLAN DIGITAL MOVISTARv2_Plan PyMEs Rev03 Nacional Plan Inicial 081223 Prensa" xfId="6534"/>
    <cellStyle name="6_PLAN COBERTURA 04JUL08 PRENSA_Plan Cobertura REV10 080731 Radio_Xmas paid Rev 3 03102008_Plan Empresas Pymes 2009 081216 PRENSA" xfId="6535"/>
    <cellStyle name="6_PLAN COBERTURA 04JUL08 PRENSA_Plan Cobertura REV10 080731 Radio_Xmas paid Rev 3 03102008_Plan Empresas Pymes 2009 081216 PRENSA_Plan PyMEs Rev03 Nacional Plan Inicial 081223 Prensa" xfId="6536"/>
    <cellStyle name="6_PLAN COBERTURA 04JUL08 PRENSA_Plan Cobertura REV10 080731 Radio_Xmas paid Rev 3 03102008_Plan PyMEs Rev 01 081215 Radio  Menciones" xfId="6537"/>
    <cellStyle name="6_PLAN COBERTURA 04JUL08 PRENSA_Plan Cobertura REV10 080731 Radio_Xmas paid Rev 3 03102008_Plan PyMEs Rev 01 081215 Radio  Menciones_Plan PyMEs Rev03 Nacional Plan Inicial 081223 Prensa" xfId="6538"/>
    <cellStyle name="6_PLAN COBERTURA 04JUL08 PRENSA_Plan Cobertura REV10 080731 Radio_Xmas paid Rev 3 03102008_Plan PyMEs Rev 01 081215 Radio Spoteo" xfId="6539"/>
    <cellStyle name="6_PLAN COBERTURA 04JUL08 PRENSA_Plan Cobertura REV10 080731 Radio_Xmas paid Rev 3 03102008_Plan PyMEs Rev 01 081215 Radio Spoteo_Plan PyMEs Rev03 Nacional Plan Inicial 081223 Prensa" xfId="6540"/>
    <cellStyle name="6_PLAN COBERTURA 04JUL08 PRENSA_Plan Cobertura REV10 080731 Radio_Xmas paid Rev 3 03102008_Plan PyMEs Rev 01 081216 Radio  Menciones" xfId="6541"/>
    <cellStyle name="6_PLAN COBERTURA 04JUL08 PRENSA_Plan Cobertura REV10 080731 Radio_Xmas paid Rev 3 03102008_Plan PyMEs Rev 01 081216 Radio  Menciones_Plan PyMEs Rev03 Nacional Plan Inicial 081223 Prensa" xfId="6542"/>
    <cellStyle name="6_PLAN COBERTURA 04JUL08 PRENSA_Plan Cobertura REV10 080731 Radio_Xmas paid Rev 3 03102008_Plan Pymes Rev01 Internet 081216" xfId="6543"/>
    <cellStyle name="6_PLAN COBERTURA 04JUL08 PRENSA_Plan Cobertura REV10 080731 Radio_Xmas paid Rev 3 03102008_Plan Pymes Rev01 Internet 081216_Plan PyMEs Rev03 Nacional Plan Inicial 081223 Prensa" xfId="6544"/>
    <cellStyle name="6_PLAN COBERTURA 04JUL08 PRENSA_Plan Cobertura REV10 080731 Radio_Xmas paid Rev 3 03102008_Plan Pymes REV03 090108 ooh" xfId="6545"/>
    <cellStyle name="6_PLAN COBERTURA 04JUL08 PRENSA_Plan Cobertura REV10 080731 Radio_Xmas paid Rev 3 03102008_Plan Pymes REV03 090109 ooh" xfId="6546"/>
    <cellStyle name="6_PLAN COBERTURA 04JUL08 PRENSA_Plan Cobertura REV10 080731 Radio_Xmas paid Rev 3 03102008_Plan Pymes REV04 090218 ooh" xfId="6547"/>
    <cellStyle name="6_PLAN COBERTURA 04JUL08 PRENSA_Plan Cobertura REV10 080731 Radio_Xmas paid Rev 3 03102008_Plan PyMEs Rev08  20FEB09" xfId="6548"/>
    <cellStyle name="6_PLAN COBERTURA 04JUL08 PRENSA_Plan Cobertura REV10 080731 Radio_Xmas paid Rev 3 03102008_Sumario Campaña XMAS 2008" xfId="6549"/>
    <cellStyle name="6_PLAN COBERTURA 04JUL08 PRENSA_Plan Cobertura REV10 080731 Radio_Xmas paid Rev 3 03102008_Sumario Campaña XMAS 2008_Plan PyMEs Rev03 Nacional Plan Inicial 081223 Prensa" xfId="6550"/>
    <cellStyle name="6_PLAN COBERTURA 04JUL08 PRENSA_Plan Cobertura REV12  080822 Radio" xfId="6551"/>
    <cellStyle name="6_PLAN COBERTURA 04JUL08 PRENSA_Plan Cobertura REV12  080822 Radio_~3709826" xfId="6552"/>
    <cellStyle name="6_PLAN COBERTURA 04JUL08 PRENSA_Plan Cobertura REV12  080822 Radio_~3709826_Plan PyMEs Rev03 Nacional Plan Inicial 081223 Prensa" xfId="6553"/>
    <cellStyle name="6_PLAN COBERTURA 04JUL08 PRENSA_Plan Cobertura REV12  080822 Radio_PLAN DIGITAL MOVISTARv2" xfId="6554"/>
    <cellStyle name="6_PLAN COBERTURA 04JUL08 PRENSA_Plan Cobertura REV12  080822 Radio_PLAN DIGITAL MOVISTARv2_Plan PyMEs Rev03 Nacional Plan Inicial 081223 Prensa" xfId="6555"/>
    <cellStyle name="6_PLAN COBERTURA 04JUL08 PRENSA_Plan Cobertura REV12  080822 Radio_Plan Empresas Pymes 2009 081216 PRENSA" xfId="6556"/>
    <cellStyle name="6_PLAN COBERTURA 04JUL08 PRENSA_Plan Cobertura REV12  080822 Radio_Plan Empresas Pymes 2009 081216 PRENSA_Plan PyMEs Rev03 Nacional Plan Inicial 081223 Prensa" xfId="6557"/>
    <cellStyle name="6_PLAN COBERTURA 04JUL08 PRENSA_Plan Cobertura REV12  080822 Radio_Plan PyMEs Rev 01 081215 Radio  Menciones" xfId="6558"/>
    <cellStyle name="6_PLAN COBERTURA 04JUL08 PRENSA_Plan Cobertura REV12  080822 Radio_Plan PyMEs Rev 01 081215 Radio  Menciones_Plan PyMEs Rev03 Nacional Plan Inicial 081223 Prensa" xfId="6559"/>
    <cellStyle name="6_PLAN COBERTURA 04JUL08 PRENSA_Plan Cobertura REV12  080822 Radio_Plan PyMEs Rev 01 081215 Radio Spoteo" xfId="6560"/>
    <cellStyle name="6_PLAN COBERTURA 04JUL08 PRENSA_Plan Cobertura REV12  080822 Radio_Plan PyMEs Rev 01 081215 Radio Spoteo_Plan PyMEs Rev03 Nacional Plan Inicial 081223 Prensa" xfId="6561"/>
    <cellStyle name="6_PLAN COBERTURA 04JUL08 PRENSA_Plan Cobertura REV12  080822 Radio_Plan PyMEs Rev 01 081216 Radio  Menciones" xfId="6562"/>
    <cellStyle name="6_PLAN COBERTURA 04JUL08 PRENSA_Plan Cobertura REV12  080822 Radio_Plan PyMEs Rev 01 081216 Radio  Menciones_Plan PyMEs Rev03 Nacional Plan Inicial 081223 Prensa" xfId="6563"/>
    <cellStyle name="6_PLAN COBERTURA 04JUL08 PRENSA_Plan Cobertura REV12  080822 Radio_Plan Pymes Rev01 Internet 081216" xfId="6564"/>
    <cellStyle name="6_PLAN COBERTURA 04JUL08 PRENSA_Plan Cobertura REV12  080822 Radio_Plan Pymes Rev01 Internet 081216_Plan PyMEs Rev03 Nacional Plan Inicial 081223 Prensa" xfId="6565"/>
    <cellStyle name="6_PLAN COBERTURA 04JUL08 PRENSA_Plan Cobertura REV12  080822 Radio_Plan Pymes REV03 090108 ooh" xfId="6566"/>
    <cellStyle name="6_PLAN COBERTURA 04JUL08 PRENSA_Plan Cobertura REV12  080822 Radio_Plan Pymes REV03 090109 ooh" xfId="6567"/>
    <cellStyle name="6_PLAN COBERTURA 04JUL08 PRENSA_Plan Cobertura REV12  080822 Radio_Plan Pymes REV04 090218 ooh" xfId="6568"/>
    <cellStyle name="6_PLAN COBERTURA 04JUL08 PRENSA_Plan Cobertura REV12  080822 Radio_Plan PyMEs Rev08  20FEB09" xfId="6569"/>
    <cellStyle name="6_PLAN COBERTURA 04JUL08 PRENSA_Plan Cobertura REV12  080822 Radio_Sumario Campaña XMAS 2008" xfId="6570"/>
    <cellStyle name="6_PLAN COBERTURA 04JUL08 PRENSA_Plan Cobertura REV12  080822 Radio_Sumario Campaña XMAS 2008_Plan PyMEs Rev03 Nacional Plan Inicial 081223 Prensa" xfId="6571"/>
    <cellStyle name="6_PLAN COBERTURA 04JUL08 PRENSA_Plan Cobertura REV12 080913" xfId="6572"/>
    <cellStyle name="6_PLAN COBERTURA 04JUL08 PRENSA_Plan Cobertura REV12 080913_Plan Empresas Pymes 2009 081216 PRENSA" xfId="6573"/>
    <cellStyle name="6_PLAN COBERTURA 04JUL08 PRENSA_Plan Cobertura REV12 080913_Plan Empresas Pymes 2009 081216 PRENSA_Plan PyMEs Rev03 Nacional Plan Inicial 081223 Prensa" xfId="6574"/>
    <cellStyle name="6_PLAN COBERTURA 04JUL08 PRENSA_Plan Cobertura REV12 080913_Plan PyMEs Rev 01 081215 Radio  Menciones" xfId="6575"/>
    <cellStyle name="6_PLAN COBERTURA 04JUL08 PRENSA_Plan Cobertura REV12 080913_Plan PyMEs Rev 01 081215 Radio  Menciones_Plan PyMEs Rev03 Nacional Plan Inicial 081223 Prensa" xfId="6576"/>
    <cellStyle name="6_PLAN COBERTURA 04JUL08 PRENSA_Plan Cobertura REV12 080913_Plan PyMEs Rev 01 081215 Radio Spoteo" xfId="6577"/>
    <cellStyle name="6_PLAN COBERTURA 04JUL08 PRENSA_Plan Cobertura REV12 080913_Plan PyMEs Rev 01 081215 Radio Spoteo_Plan PyMEs Rev03 Nacional Plan Inicial 081223 Prensa" xfId="6578"/>
    <cellStyle name="6_PLAN COBERTURA 04JUL08 PRENSA_Plan Cobertura REV12 080913_Plan PyMEs Rev 01 081216 Radio  Menciones" xfId="6579"/>
    <cellStyle name="6_PLAN COBERTURA 04JUL08 PRENSA_Plan Cobertura REV12 080913_Plan PyMEs Rev 01 081216 Radio  Menciones_Plan PyMEs Rev03 Nacional Plan Inicial 081223 Prensa" xfId="6580"/>
    <cellStyle name="6_PLAN COBERTURA 04JUL08 PRENSA_Plan Cobertura TV REV12 120908" xfId="6581"/>
    <cellStyle name="6_PLAN COBERTURA 04JUL08 PRENSA_Plan Cobertura TV REV12 120908_~3709826" xfId="6582"/>
    <cellStyle name="6_PLAN COBERTURA 04JUL08 PRENSA_Plan Cobertura TV REV12 120908_~3709826_Plan PyMEs Rev03 Nacional Plan Inicial 081223 Prensa" xfId="6583"/>
    <cellStyle name="6_PLAN COBERTURA 04JUL08 PRENSA_Plan Cobertura TV REV12 120908_PLAN DIGITAL MOVISTARv2" xfId="6584"/>
    <cellStyle name="6_PLAN COBERTURA 04JUL08 PRENSA_Plan Cobertura TV REV12 120908_PLAN DIGITAL MOVISTARv2_Plan PyMEs Rev03 Nacional Plan Inicial 081223 Prensa" xfId="6585"/>
    <cellStyle name="6_PLAN COBERTURA 04JUL08 PRENSA_Plan Cobertura TV REV12 120908_Plan Empresas Pymes 2009 081216 PRENSA" xfId="6586"/>
    <cellStyle name="6_PLAN COBERTURA 04JUL08 PRENSA_Plan Cobertura TV REV12 120908_Plan Empresas Pymes 2009 081216 PRENSA_Plan PyMEs Rev03 Nacional Plan Inicial 081223 Prensa" xfId="6587"/>
    <cellStyle name="6_PLAN COBERTURA 04JUL08 PRENSA_Plan Cobertura TV REV12 120908_Plan PyMEs Rev 01 081215 Radio  Menciones" xfId="6588"/>
    <cellStyle name="6_PLAN COBERTURA 04JUL08 PRENSA_Plan Cobertura TV REV12 120908_Plan PyMEs Rev 01 081215 Radio  Menciones_Plan PyMEs Rev03 Nacional Plan Inicial 081223 Prensa" xfId="6589"/>
    <cellStyle name="6_PLAN COBERTURA 04JUL08 PRENSA_Plan Cobertura TV REV12 120908_Plan PyMEs Rev 01 081215 Radio Spoteo" xfId="6590"/>
    <cellStyle name="6_PLAN COBERTURA 04JUL08 PRENSA_Plan Cobertura TV REV12 120908_Plan PyMEs Rev 01 081215 Radio Spoteo_Plan PyMEs Rev03 Nacional Plan Inicial 081223 Prensa" xfId="6591"/>
    <cellStyle name="6_PLAN COBERTURA 04JUL08 PRENSA_Plan Cobertura TV REV12 120908_Plan PyMEs Rev 01 081216 Radio  Menciones" xfId="6592"/>
    <cellStyle name="6_PLAN COBERTURA 04JUL08 PRENSA_Plan Cobertura TV REV12 120908_Plan PyMEs Rev 01 081216 Radio  Menciones_Plan PyMEs Rev03 Nacional Plan Inicial 081223 Prensa" xfId="6593"/>
    <cellStyle name="6_PLAN COBERTURA 04JUL08 PRENSA_Plan Cobertura TV REV12 120908_Plan Pymes Rev01 Internet 081216" xfId="6594"/>
    <cellStyle name="6_PLAN COBERTURA 04JUL08 PRENSA_Plan Cobertura TV REV12 120908_Plan Pymes Rev01 Internet 081216_Plan PyMEs Rev03 Nacional Plan Inicial 081223 Prensa" xfId="6595"/>
    <cellStyle name="6_PLAN COBERTURA 04JUL08 PRENSA_Plan Cobertura TV REV12 120908_Plan Pymes REV03 090108 ooh" xfId="6596"/>
    <cellStyle name="6_PLAN COBERTURA 04JUL08 PRENSA_Plan Cobertura TV REV12 120908_Plan Pymes REV03 090109 ooh" xfId="6597"/>
    <cellStyle name="6_PLAN COBERTURA 04JUL08 PRENSA_Plan Cobertura TV REV12 120908_Plan Pymes REV04 090218 ooh" xfId="6598"/>
    <cellStyle name="6_PLAN COBERTURA 04JUL08 PRENSA_Plan Cobertura TV REV12 120908_Plan PyMEs Rev08  20FEB09" xfId="6599"/>
    <cellStyle name="6_PLAN COBERTURA 04JUL08 PRENSA_Plan Cobertura TV REV12 120908_Sumario Campaña XMAS 2008" xfId="6600"/>
    <cellStyle name="6_PLAN COBERTURA 04JUL08 PRENSA_Plan Cobertura TV REV12 120908_Sumario Campaña XMAS 2008_Plan PyMEs Rev03 Nacional Plan Inicial 081223 Prensa" xfId="6601"/>
    <cellStyle name="6_PLAN COBERTURA 04JUL08 PRENSA_Plan de Xmas ´08 15Sept2008 OOH" xfId="6602"/>
    <cellStyle name="6_PLAN COBERTURA 04JUL08 PRENSA_Plan de Xmas ´08 15Sept2008 OOH_Plan Empresas Pymes 2009 081216 PRENSA" xfId="6603"/>
    <cellStyle name="6_PLAN COBERTURA 04JUL08 PRENSA_Plan de Xmas ´08 15Sept2008 OOH_Plan Empresas Pymes 2009 081216 PRENSA_Plan PyMEs Rev03 Nacional Plan Inicial 081223 Prensa" xfId="6604"/>
    <cellStyle name="6_PLAN COBERTURA 04JUL08 PRENSA_Plan de Xmas ´08 15Sept2008 OOH_Plan PyMEs Rev 01 081215 Radio  Menciones" xfId="6605"/>
    <cellStyle name="6_PLAN COBERTURA 04JUL08 PRENSA_Plan de Xmas ´08 15Sept2008 OOH_Plan PyMEs Rev 01 081215 Radio  Menciones_Plan PyMEs Rev03 Nacional Plan Inicial 081223 Prensa" xfId="6606"/>
    <cellStyle name="6_PLAN COBERTURA 04JUL08 PRENSA_Plan de Xmas ´08 15Sept2008 OOH_Plan PyMEs Rev 01 081215 Radio Spoteo" xfId="6607"/>
    <cellStyle name="6_PLAN COBERTURA 04JUL08 PRENSA_Plan de Xmas ´08 15Sept2008 OOH_Plan PyMEs Rev 01 081215 Radio Spoteo_Plan PyMEs Rev03 Nacional Plan Inicial 081223 Prensa" xfId="6608"/>
    <cellStyle name="6_PLAN COBERTURA 04JUL08 PRENSA_Plan de Xmas ´08 15Sept2008 OOH_Plan PyMEs Rev 01 081216 Radio  Menciones" xfId="6609"/>
    <cellStyle name="6_PLAN COBERTURA 04JUL08 PRENSA_Plan de Xmas ´08 15Sept2008 OOH_Plan PyMEs Rev 01 081216 Radio  Menciones_Plan PyMEs Rev03 Nacional Plan Inicial 081223 Prensa" xfId="6610"/>
    <cellStyle name="6_PLAN COBERTURA 04JUL08 PRENSA_Plan de Xmas Peliculas Tv 080918" xfId="6611"/>
    <cellStyle name="6_PLAN COBERTURA 04JUL08 PRENSA_Plan de Xmas Peliculas Tv 080918_~3709826" xfId="6612"/>
    <cellStyle name="6_PLAN COBERTURA 04JUL08 PRENSA_Plan de Xmas Peliculas Tv 080918_~3709826_Plan PyMEs Rev03 Nacional Plan Inicial 081223 Prensa" xfId="6613"/>
    <cellStyle name="6_PLAN COBERTURA 04JUL08 PRENSA_Plan de Xmas Peliculas Tv 080918_PLAN DIGITAL MOVISTARv2" xfId="6614"/>
    <cellStyle name="6_PLAN COBERTURA 04JUL08 PRENSA_Plan de Xmas Peliculas Tv 080918_PLAN DIGITAL MOVISTARv2_Plan PyMEs Rev03 Nacional Plan Inicial 081223 Prensa" xfId="6615"/>
    <cellStyle name="6_PLAN COBERTURA 04JUL08 PRENSA_Plan de Xmas Peliculas Tv 080918_Plan Empresas Pymes 2009 081216 PRENSA" xfId="6616"/>
    <cellStyle name="6_PLAN COBERTURA 04JUL08 PRENSA_Plan de Xmas Peliculas Tv 080918_Plan Empresas Pymes 2009 081216 PRENSA_Plan PyMEs Rev03 Nacional Plan Inicial 081223 Prensa" xfId="6617"/>
    <cellStyle name="6_PLAN COBERTURA 04JUL08 PRENSA_Plan de Xmas Peliculas Tv 080918_Plan PyMEs Rev 01 081215 Radio  Menciones" xfId="6618"/>
    <cellStyle name="6_PLAN COBERTURA 04JUL08 PRENSA_Plan de Xmas Peliculas Tv 080918_Plan PyMEs Rev 01 081215 Radio  Menciones_Plan PyMEs Rev03 Nacional Plan Inicial 081223 Prensa" xfId="6619"/>
    <cellStyle name="6_PLAN COBERTURA 04JUL08 PRENSA_Plan de Xmas Peliculas Tv 080918_Plan PyMEs Rev 01 081215 Radio Spoteo" xfId="6620"/>
    <cellStyle name="6_PLAN COBERTURA 04JUL08 PRENSA_Plan de Xmas Peliculas Tv 080918_Plan PyMEs Rev 01 081215 Radio Spoteo_Plan PyMEs Rev03 Nacional Plan Inicial 081223 Prensa" xfId="6621"/>
    <cellStyle name="6_PLAN COBERTURA 04JUL08 PRENSA_Plan de Xmas Peliculas Tv 080918_Plan PyMEs Rev 01 081216 Radio  Menciones" xfId="6622"/>
    <cellStyle name="6_PLAN COBERTURA 04JUL08 PRENSA_Plan de Xmas Peliculas Tv 080918_Plan PyMEs Rev 01 081216 Radio  Menciones_Plan PyMEs Rev03 Nacional Plan Inicial 081223 Prensa" xfId="6623"/>
    <cellStyle name="6_PLAN COBERTURA 04JUL08 PRENSA_Plan de Xmas Peliculas Tv 080918_Plan Pymes Rev01 Internet 081216" xfId="6624"/>
    <cellStyle name="6_PLAN COBERTURA 04JUL08 PRENSA_Plan de Xmas Peliculas Tv 080918_Plan Pymes Rev01 Internet 081216_Plan PyMEs Rev03 Nacional Plan Inicial 081223 Prensa" xfId="6625"/>
    <cellStyle name="6_PLAN COBERTURA 04JUL08 PRENSA_Plan de Xmas Peliculas Tv 080918_Plan Pymes REV03 090108 ooh" xfId="6626"/>
    <cellStyle name="6_PLAN COBERTURA 04JUL08 PRENSA_Plan de Xmas Peliculas Tv 080918_Plan Pymes REV03 090109 ooh" xfId="6627"/>
    <cellStyle name="6_PLAN COBERTURA 04JUL08 PRENSA_Plan de Xmas Peliculas Tv 080918_Plan Pymes REV04 090218 ooh" xfId="6628"/>
    <cellStyle name="6_PLAN COBERTURA 04JUL08 PRENSA_Plan de Xmas Peliculas Tv 080918_Plan PyMEs Rev08  20FEB09" xfId="6629"/>
    <cellStyle name="6_PLAN COBERTURA 04JUL08 PRENSA_Plan de Xmas Peliculas Tv 080918_Sumario Campaña XMAS 2008" xfId="6630"/>
    <cellStyle name="6_PLAN COBERTURA 04JUL08 PRENSA_Plan de Xmas Peliculas Tv 080918_Sumario Campaña XMAS 2008_Plan PyMEs Rev03 Nacional Plan Inicial 081223 Prensa" xfId="6631"/>
    <cellStyle name="6_PLAN COBERTURA 04JUL08 PRENSA_PLAN DIGITAL MOVISTARv2" xfId="6632"/>
    <cellStyle name="6_PLAN COBERTURA 04JUL08 PRENSA_PLAN DIGITAL MOVISTARv2_Plan PyMEs Rev03 Nacional Plan Inicial 081223 Prensa" xfId="6633"/>
    <cellStyle name="6_PLAN COBERTURA 04JUL08 PRENSA_Plan Empresas Pymes 2009 081216 PRENSA" xfId="6634"/>
    <cellStyle name="6_PLAN COBERTURA 04JUL08 PRENSA_Plan Empresas Pymes 2009 081216 PRENSA_Plan PyMEs Rev03 Nacional Plan Inicial 081223 Prensa" xfId="6635"/>
    <cellStyle name="6_PLAN COBERTURA 04JUL08 PRENSA_Plan Portabilidad Fase II Rev10 190908.xls TV.xls  Sem Al 12 de Octubre 08" xfId="6636"/>
    <cellStyle name="6_PLAN COBERTURA 04JUL08 PRENSA_Plan Portabilidad Fase II Rev10 190908.xls TV.xls  Sem Al 12 de Octubre 08_~3709826" xfId="6637"/>
    <cellStyle name="6_PLAN COBERTURA 04JUL08 PRENSA_Plan Portabilidad Fase II Rev10 190908.xls TV.xls  Sem Al 12 de Octubre 08_~3709826_Plan PyMEs Rev03 Nacional Plan Inicial 081223 Prensa" xfId="6638"/>
    <cellStyle name="6_PLAN COBERTURA 04JUL08 PRENSA_Plan Portabilidad Fase II Rev10 190908.xls TV.xls  Sem Al 12 de Octubre 08_PLAN DIGITAL MOVISTARv2" xfId="6639"/>
    <cellStyle name="6_PLAN COBERTURA 04JUL08 PRENSA_Plan Portabilidad Fase II Rev10 190908.xls TV.xls  Sem Al 12 de Octubre 08_PLAN DIGITAL MOVISTARv2_Plan PyMEs Rev03 Nacional Plan Inicial 081223 Prensa" xfId="6640"/>
    <cellStyle name="6_PLAN COBERTURA 04JUL08 PRENSA_Plan Portabilidad Fase II Rev10 190908.xls TV.xls  Sem Al 12 de Octubre 08_Plan Empresas Pymes 2009 081216 PRENSA" xfId="6641"/>
    <cellStyle name="6_PLAN COBERTURA 04JUL08 PRENSA_Plan Portabilidad Fase II Rev10 190908.xls TV.xls  Sem Al 12 de Octubre 08_Plan Empresas Pymes 2009 081216 PRENSA_Plan PyMEs Rev03 Nacional Plan Inicial 081223 Prensa" xfId="6642"/>
    <cellStyle name="6_PLAN COBERTURA 04JUL08 PRENSA_Plan Portabilidad Fase II Rev10 190908.xls TV.xls  Sem Al 12 de Octubre 08_Plan PyMEs Rev 01 081215 Radio  Menciones" xfId="6643"/>
    <cellStyle name="6_PLAN COBERTURA 04JUL08 PRENSA_Plan Portabilidad Fase II Rev10 190908.xls TV.xls  Sem Al 12 de Octubre 08_Plan PyMEs Rev 01 081215 Radio  Menciones_Plan PyMEs Rev03 Nacional Plan Inicial 081223 Prensa" xfId="6644"/>
    <cellStyle name="6_PLAN COBERTURA 04JUL08 PRENSA_Plan Portabilidad Fase II Rev10 190908.xls TV.xls  Sem Al 12 de Octubre 08_Plan PyMEs Rev 01 081215 Radio Spoteo" xfId="6645"/>
    <cellStyle name="6_PLAN COBERTURA 04JUL08 PRENSA_Plan Portabilidad Fase II Rev10 190908.xls TV.xls  Sem Al 12 de Octubre 08_Plan PyMEs Rev 01 081215 Radio Spoteo_Plan PyMEs Rev03 Nacional Plan Inicial 081223 Prensa" xfId="6646"/>
    <cellStyle name="6_PLAN COBERTURA 04JUL08 PRENSA_Plan Portabilidad Fase II Rev10 190908.xls TV.xls  Sem Al 12 de Octubre 08_Plan PyMEs Rev 01 081216 Radio  Menciones" xfId="6647"/>
    <cellStyle name="6_PLAN COBERTURA 04JUL08 PRENSA_Plan Portabilidad Fase II Rev10 190908.xls TV.xls  Sem Al 12 de Octubre 08_Plan PyMEs Rev 01 081216 Radio  Menciones_Plan PyMEs Rev03 Nacional Plan Inicial 081223 Prensa" xfId="6648"/>
    <cellStyle name="6_PLAN COBERTURA 04JUL08 PRENSA_Plan Portabilidad Fase II Rev10 190908.xls TV.xls  Sem Al 12 de Octubre 08_Plan Pymes Rev01 Internet 081216" xfId="6649"/>
    <cellStyle name="6_PLAN COBERTURA 04JUL08 PRENSA_Plan Portabilidad Fase II Rev10 190908.xls TV.xls  Sem Al 12 de Octubre 08_Plan Pymes Rev01 Internet 081216_Plan PyMEs Rev03 Nacional Plan Inicial 081223 Prensa" xfId="6650"/>
    <cellStyle name="6_PLAN COBERTURA 04JUL08 PRENSA_Plan Portabilidad Fase II Rev10 190908.xls TV.xls  Sem Al 12 de Octubre 08_Plan Pymes REV03 090108 ooh" xfId="6651"/>
    <cellStyle name="6_PLAN COBERTURA 04JUL08 PRENSA_Plan Portabilidad Fase II Rev10 190908.xls TV.xls  Sem Al 12 de Octubre 08_Plan Pymes REV03 090109 ooh" xfId="6652"/>
    <cellStyle name="6_PLAN COBERTURA 04JUL08 PRENSA_Plan Portabilidad Fase II Rev10 190908.xls TV.xls  Sem Al 12 de Octubre 08_Plan Pymes REV04 090218 ooh" xfId="6653"/>
    <cellStyle name="6_PLAN COBERTURA 04JUL08 PRENSA_Plan Portabilidad Fase II Rev10 190908.xls TV.xls  Sem Al 12 de Octubre 08_Plan PyMEs Rev08  20FEB09" xfId="6654"/>
    <cellStyle name="6_PLAN COBERTURA 04JUL08 PRENSA_Plan Portabilidad Fase II Rev10 190908.xls TV.xls  Sem Al 12 de Octubre 08_Sumario Campaña XMAS 2008" xfId="6655"/>
    <cellStyle name="6_PLAN COBERTURA 04JUL08 PRENSA_Plan Portabilidad Fase II Rev10 190908.xls TV.xls  Sem Al 12 de Octubre 08_Sumario Campaña XMAS 2008_Plan PyMEs Rev03 Nacional Plan Inicial 081223 Prensa" xfId="6656"/>
    <cellStyle name="6_PLAN COBERTURA 04JUL08 PRENSA_Plan Portabilidad II FASE.REV01- 040808 xls.xls 20s" xfId="6657"/>
    <cellStyle name="6_PLAN COBERTURA 04JUL08 PRENSA_Plan Portabilidad II FASE.REV01- 040808 xls.xls 20s_~3709826" xfId="6658"/>
    <cellStyle name="6_PLAN COBERTURA 04JUL08 PRENSA_Plan Portabilidad II FASE.REV01- 040808 xls.xls 20s_~3709826_Plan PyMEs Rev03 Nacional Plan Inicial 081223 Prensa" xfId="6659"/>
    <cellStyle name="6_PLAN COBERTURA 04JUL08 PRENSA_Plan Portabilidad II FASE.REV01- 040808 xls.xls 20s_PLAN DIGITAL MOVISTARv2" xfId="6660"/>
    <cellStyle name="6_PLAN COBERTURA 04JUL08 PRENSA_Plan Portabilidad II FASE.REV01- 040808 xls.xls 20s_PLAN DIGITAL MOVISTARv2_Plan PyMEs Rev03 Nacional Plan Inicial 081223 Prensa" xfId="6661"/>
    <cellStyle name="6_PLAN COBERTURA 04JUL08 PRENSA_Plan Portabilidad II FASE.REV01- 040808 xls.xls 20s_Plan Empresas Pymes 2009 081216 PRENSA" xfId="6662"/>
    <cellStyle name="6_PLAN COBERTURA 04JUL08 PRENSA_Plan Portabilidad II FASE.REV01- 040808 xls.xls 20s_Plan Empresas Pymes 2009 081216 PRENSA_Plan PyMEs Rev03 Nacional Plan Inicial 081223 Prensa" xfId="6663"/>
    <cellStyle name="6_PLAN COBERTURA 04JUL08 PRENSA_Plan Portabilidad II FASE.REV01- 040808 xls.xls 20s_Plan PyMEs Rev 01 081215 Radio  Menciones" xfId="6664"/>
    <cellStyle name="6_PLAN COBERTURA 04JUL08 PRENSA_Plan Portabilidad II FASE.REV01- 040808 xls.xls 20s_Plan PyMEs Rev 01 081215 Radio  Menciones_Plan PyMEs Rev03 Nacional Plan Inicial 081223 Prensa" xfId="6665"/>
    <cellStyle name="6_PLAN COBERTURA 04JUL08 PRENSA_Plan Portabilidad II FASE.REV01- 040808 xls.xls 20s_Plan PyMEs Rev 01 081215 Radio Spoteo" xfId="6666"/>
    <cellStyle name="6_PLAN COBERTURA 04JUL08 PRENSA_Plan Portabilidad II FASE.REV01- 040808 xls.xls 20s_Plan PyMEs Rev 01 081215 Radio Spoteo_Plan PyMEs Rev03 Nacional Plan Inicial 081223 Prensa" xfId="6667"/>
    <cellStyle name="6_PLAN COBERTURA 04JUL08 PRENSA_Plan Portabilidad II FASE.REV01- 040808 xls.xls 20s_Plan PyMEs Rev 01 081216 Radio  Menciones" xfId="6668"/>
    <cellStyle name="6_PLAN COBERTURA 04JUL08 PRENSA_Plan Portabilidad II FASE.REV01- 040808 xls.xls 20s_Plan PyMEs Rev 01 081216 Radio  Menciones_Plan PyMEs Rev03 Nacional Plan Inicial 081223 Prensa" xfId="6669"/>
    <cellStyle name="6_PLAN COBERTURA 04JUL08 PRENSA_Plan Portabilidad II FASE.REV01- 040808 xls.xls 20s_Plan Pymes Rev01 Internet 081216" xfId="6670"/>
    <cellStyle name="6_PLAN COBERTURA 04JUL08 PRENSA_Plan Portabilidad II FASE.REV01- 040808 xls.xls 20s_Plan Pymes Rev01 Internet 081216_Plan PyMEs Rev03 Nacional Plan Inicial 081223 Prensa" xfId="6671"/>
    <cellStyle name="6_PLAN COBERTURA 04JUL08 PRENSA_Plan Portabilidad II FASE.REV01- 040808 xls.xls 20s_Plan Pymes REV03 090108 ooh" xfId="6672"/>
    <cellStyle name="6_PLAN COBERTURA 04JUL08 PRENSA_Plan Portabilidad II FASE.REV01- 040808 xls.xls 20s_Plan Pymes REV03 090109 ooh" xfId="6673"/>
    <cellStyle name="6_PLAN COBERTURA 04JUL08 PRENSA_Plan Portabilidad II FASE.REV01- 040808 xls.xls 20s_Plan Pymes REV04 090218 ooh" xfId="6674"/>
    <cellStyle name="6_PLAN COBERTURA 04JUL08 PRENSA_Plan Portabilidad II FASE.REV01- 040808 xls.xls 20s_Plan PyMEs Rev08  20FEB09" xfId="6675"/>
    <cellStyle name="6_PLAN COBERTURA 04JUL08 PRENSA_Plan Portabilidad II FASE.REV01- 040808 xls.xls 20s_Sumario Campaña XMAS 2008" xfId="6676"/>
    <cellStyle name="6_PLAN COBERTURA 04JUL08 PRENSA_Plan Portabilidad II FASE.REV01- 040808 xls.xls 20s_Sumario Campaña XMAS 2008_Plan PyMEs Rev03 Nacional Plan Inicial 081223 Prensa" xfId="6677"/>
    <cellStyle name="6_PLAN COBERTURA 04JUL08 PRENSA_Plan PyMEs Rev 01 081215 Radio  Menciones" xfId="6678"/>
    <cellStyle name="6_PLAN COBERTURA 04JUL08 PRENSA_Plan PyMEs Rev 01 081215 Radio  Menciones_Plan PyMEs Rev03 Nacional Plan Inicial 081223 Prensa" xfId="6679"/>
    <cellStyle name="6_PLAN COBERTURA 04JUL08 PRENSA_Plan PyMEs Rev 01 081215 Radio Spoteo" xfId="6680"/>
    <cellStyle name="6_PLAN COBERTURA 04JUL08 PRENSA_Plan PyMEs Rev 01 081215 Radio Spoteo_Plan PyMEs Rev03 Nacional Plan Inicial 081223 Prensa" xfId="6681"/>
    <cellStyle name="6_PLAN COBERTURA 04JUL08 PRENSA_Plan PYMES Rev 01 081216 ooh" xfId="6682"/>
    <cellStyle name="6_PLAN COBERTURA 04JUL08 PRENSA_Plan PYMES Rev 01 081216 ooh_Plan PyMEs Rev03 Nacional Plan Inicial 081223 Prensa" xfId="6683"/>
    <cellStyle name="6_PLAN COBERTURA 04JUL08 PRENSA_Plan PyMEs Rev 01 081216 Radio  Menciones" xfId="6684"/>
    <cellStyle name="6_PLAN COBERTURA 04JUL08 PRENSA_Plan PyMEs Rev 01 081216 Radio  Menciones_Plan PyMEs Rev03 Nacional Plan Inicial 081223 Prensa" xfId="6685"/>
    <cellStyle name="6_PLAN COBERTURA 04JUL08 PRENSA_Plan Pymes Rev01 Internet 081216" xfId="6686"/>
    <cellStyle name="6_PLAN COBERTURA 04JUL08 PRENSA_Plan Pymes Rev01 Internet 081216_Plan PyMEs Rev03 Nacional Plan Inicial 081223 Prensa" xfId="6687"/>
    <cellStyle name="6_PLAN COBERTURA 04JUL08 PRENSA_Plan Pymes REV03 090108 ooh" xfId="6688"/>
    <cellStyle name="6_PLAN COBERTURA 04JUL08 PRENSA_Plan Pymes REV03 090109 ooh" xfId="6689"/>
    <cellStyle name="6_PLAN COBERTURA 04JUL08 PRENSA_Plan Pymes REV04 090218 ooh" xfId="6690"/>
    <cellStyle name="6_PLAN COBERTURA 04JUL08 PRENSA_Plan PyMEs Rev08  20FEB09" xfId="6691"/>
    <cellStyle name="6_PLAN COBERTURA 04JUL08 PRENSA_Plan Xmas ´08 Rev 02 080926 ooh" xfId="6692"/>
    <cellStyle name="6_PLAN COBERTURA 04JUL08 PRENSA_Plan Xmas ´08 Rev 02 080926 ooh_Plan Empresas Pymes 2009 081216 PRENSA" xfId="6693"/>
    <cellStyle name="6_PLAN COBERTURA 04JUL08 PRENSA_Plan Xmas ´08 Rev 02 080926 ooh_Plan Empresas Pymes 2009 081216 PRENSA_Plan PyMEs Rev03 Nacional Plan Inicial 081223 Prensa" xfId="6694"/>
    <cellStyle name="6_PLAN COBERTURA 04JUL08 PRENSA_Plan Xmas ´08 Rev 02 080926 ooh_Plan PyMEs Rev 01 081215 Radio  Menciones" xfId="6695"/>
    <cellStyle name="6_PLAN COBERTURA 04JUL08 PRENSA_Plan Xmas ´08 Rev 02 080926 ooh_Plan PyMEs Rev 01 081215 Radio  Menciones_Plan PyMEs Rev03 Nacional Plan Inicial 081223 Prensa" xfId="6696"/>
    <cellStyle name="6_PLAN COBERTURA 04JUL08 PRENSA_Plan Xmas ´08 Rev 02 080926 ooh_Plan PyMEs Rev 01 081215 Radio Spoteo" xfId="6697"/>
    <cellStyle name="6_PLAN COBERTURA 04JUL08 PRENSA_Plan Xmas ´08 Rev 02 080926 ooh_Plan PyMEs Rev 01 081215 Radio Spoteo_Plan PyMEs Rev03 Nacional Plan Inicial 081223 Prensa" xfId="6698"/>
    <cellStyle name="6_PLAN COBERTURA 04JUL08 PRENSA_Plan Xmas ´08 Rev 02 080926 ooh_Plan PyMEs Rev 01 081216 Radio  Menciones" xfId="6699"/>
    <cellStyle name="6_PLAN COBERTURA 04JUL08 PRENSA_Plan Xmas ´08 Rev 02 080926 ooh_Plan PyMEs Rev 01 081216 Radio  Menciones_Plan PyMEs Rev03 Nacional Plan Inicial 081223 Prensa" xfId="6700"/>
    <cellStyle name="6_PLAN COBERTURA 04JUL08 PRENSA_Plan Xmas´08 08Oct2008 OOH" xfId="6701"/>
    <cellStyle name="6_PLAN COBERTURA 04JUL08 PRENSA_Plan Xmas´08 08Oct2008 OOH_Plan Empresas Pymes 2009 081216 PRENSA" xfId="6702"/>
    <cellStyle name="6_PLAN COBERTURA 04JUL08 PRENSA_Plan Xmas´08 08Oct2008 OOH_Plan Empresas Pymes 2009 081216 PRENSA_Plan PyMEs Rev03 Nacional Plan Inicial 081223 Prensa" xfId="6703"/>
    <cellStyle name="6_PLAN COBERTURA 04JUL08 PRENSA_Plan Xmas´08 08Oct2008 OOH_Plan PyMEs Rev 01 081215 Radio  Menciones" xfId="6704"/>
    <cellStyle name="6_PLAN COBERTURA 04JUL08 PRENSA_Plan Xmas´08 08Oct2008 OOH_Plan PyMEs Rev 01 081215 Radio  Menciones_Plan PyMEs Rev03 Nacional Plan Inicial 081223 Prensa" xfId="6705"/>
    <cellStyle name="6_PLAN COBERTURA 04JUL08 PRENSA_Plan Xmas´08 08Oct2008 OOH_Plan PyMEs Rev 01 081215 Radio Spoteo" xfId="6706"/>
    <cellStyle name="6_PLAN COBERTURA 04JUL08 PRENSA_Plan Xmas´08 08Oct2008 OOH_Plan PyMEs Rev 01 081215 Radio Spoteo_Plan PyMEs Rev03 Nacional Plan Inicial 081223 Prensa" xfId="6707"/>
    <cellStyle name="6_PLAN COBERTURA 04JUL08 PRENSA_Plan Xmas´08 08Oct2008 OOH_Plan PyMEs Rev 01 081216 Radio  Menciones" xfId="6708"/>
    <cellStyle name="6_PLAN COBERTURA 04JUL08 PRENSA_Plan Xmas´08 08Oct2008 OOH_Plan PyMEs Rev 01 081216 Radio  Menciones_Plan PyMEs Rev03 Nacional Plan Inicial 081223 Prensa" xfId="6709"/>
    <cellStyle name="6_PLAN COBERTURA 04JUL08 PRENSA_Sumario Campaña XMAS 2008" xfId="6710"/>
    <cellStyle name="6_PLAN COBERTURA 04JUL08 PRENSA_Sumario Campaña XMAS 2008_Plan PyMEs Rev03 Nacional Plan Inicial 081223 Prensa" xfId="6711"/>
    <cellStyle name="6_PLAN COBERTURA 04JUL08 PRENSA_Xmas ´08 ooh 080918" xfId="6712"/>
    <cellStyle name="6_PLAN COBERTURA 04JUL08 PRENSA_Xmas ´08 ooh 080918_Plan Empresas Pymes 2009 081216 PRENSA" xfId="6713"/>
    <cellStyle name="6_PLAN COBERTURA 04JUL08 PRENSA_Xmas ´08 ooh 080918_Plan Empresas Pymes 2009 081216 PRENSA_Plan PyMEs Rev03 Nacional Plan Inicial 081223 Prensa" xfId="6714"/>
    <cellStyle name="6_PLAN COBERTURA 04JUL08 PRENSA_Xmas ´08 ooh 080918_Plan PyMEs Rev 01 081215 Radio  Menciones" xfId="6715"/>
    <cellStyle name="6_PLAN COBERTURA 04JUL08 PRENSA_Xmas ´08 ooh 080918_Plan PyMEs Rev 01 081215 Radio  Menciones_Plan PyMEs Rev03 Nacional Plan Inicial 081223 Prensa" xfId="6716"/>
    <cellStyle name="6_PLAN COBERTURA 04JUL08 PRENSA_Xmas ´08 ooh 080918_Plan PyMEs Rev 01 081215 Radio Spoteo" xfId="6717"/>
    <cellStyle name="6_PLAN COBERTURA 04JUL08 PRENSA_Xmas ´08 ooh 080918_Plan PyMEs Rev 01 081215 Radio Spoteo_Plan PyMEs Rev03 Nacional Plan Inicial 081223 Prensa" xfId="6718"/>
    <cellStyle name="6_PLAN COBERTURA 04JUL08 PRENSA_Xmas ´08 ooh 080918_Plan PyMEs Rev 01 081216 Radio  Menciones" xfId="6719"/>
    <cellStyle name="6_PLAN COBERTURA 04JUL08 PRENSA_Xmas ´08 ooh 080918_Plan PyMEs Rev 01 081216 Radio  Menciones_Plan PyMEs Rev03 Nacional Plan Inicial 081223 Prensa" xfId="6720"/>
    <cellStyle name="6_PLAN COBERTURA 04JUL08 PRENSA_Xmas paid Rev 2 25092008" xfId="6721"/>
    <cellStyle name="6_PLAN COBERTURA 04JUL08 PRENSA_Xmas paid Rev 2 25092008_~3709826" xfId="6722"/>
    <cellStyle name="6_PLAN COBERTURA 04JUL08 PRENSA_Xmas paid Rev 2 25092008_~3709826_Plan PyMEs Rev03 Nacional Plan Inicial 081223 Prensa" xfId="6723"/>
    <cellStyle name="6_PLAN COBERTURA 04JUL08 PRENSA_Xmas paid Rev 2 25092008_PLAN DIGITAL MOVISTARv2" xfId="6724"/>
    <cellStyle name="6_PLAN COBERTURA 04JUL08 PRENSA_Xmas paid Rev 2 25092008_PLAN DIGITAL MOVISTARv2_Plan PyMEs Rev03 Nacional Plan Inicial 081223 Prensa" xfId="6725"/>
    <cellStyle name="6_PLAN COBERTURA 04JUL08 PRENSA_Xmas paid Rev 2 25092008_Plan Empresas Pymes 2009 081216 PRENSA" xfId="6726"/>
    <cellStyle name="6_PLAN COBERTURA 04JUL08 PRENSA_Xmas paid Rev 2 25092008_Plan Empresas Pymes 2009 081216 PRENSA_Plan PyMEs Rev03 Nacional Plan Inicial 081223 Prensa" xfId="6727"/>
    <cellStyle name="6_PLAN COBERTURA 04JUL08 PRENSA_Xmas paid Rev 2 25092008_Plan PyMEs Rev 01 081215 Radio  Menciones" xfId="6728"/>
    <cellStyle name="6_PLAN COBERTURA 04JUL08 PRENSA_Xmas paid Rev 2 25092008_Plan PyMEs Rev 01 081215 Radio  Menciones_Plan PyMEs Rev03 Nacional Plan Inicial 081223 Prensa" xfId="6729"/>
    <cellStyle name="6_PLAN COBERTURA 04JUL08 PRENSA_Xmas paid Rev 2 25092008_Plan PyMEs Rev 01 081215 Radio Spoteo" xfId="6730"/>
    <cellStyle name="6_PLAN COBERTURA 04JUL08 PRENSA_Xmas paid Rev 2 25092008_Plan PyMEs Rev 01 081215 Radio Spoteo_Plan PyMEs Rev03 Nacional Plan Inicial 081223 Prensa" xfId="6731"/>
    <cellStyle name="6_PLAN COBERTURA 04JUL08 PRENSA_Xmas paid Rev 2 25092008_Plan PyMEs Rev 01 081216 Radio  Menciones" xfId="6732"/>
    <cellStyle name="6_PLAN COBERTURA 04JUL08 PRENSA_Xmas paid Rev 2 25092008_Plan PyMEs Rev 01 081216 Radio  Menciones_Plan PyMEs Rev03 Nacional Plan Inicial 081223 Prensa" xfId="6733"/>
    <cellStyle name="6_PLAN COBERTURA 04JUL08 PRENSA_Xmas paid Rev 2 25092008_Plan Pymes Rev01 Internet 081216" xfId="6734"/>
    <cellStyle name="6_PLAN COBERTURA 04JUL08 PRENSA_Xmas paid Rev 2 25092008_Plan Pymes Rev01 Internet 081216_Plan PyMEs Rev03 Nacional Plan Inicial 081223 Prensa" xfId="6735"/>
    <cellStyle name="6_PLAN COBERTURA 04JUL08 PRENSA_Xmas paid Rev 2 25092008_Plan Pymes REV03 090108 ooh" xfId="6736"/>
    <cellStyle name="6_PLAN COBERTURA 04JUL08 PRENSA_Xmas paid Rev 2 25092008_Plan Pymes REV03 090109 ooh" xfId="6737"/>
    <cellStyle name="6_PLAN COBERTURA 04JUL08 PRENSA_Xmas paid Rev 2 25092008_Plan Pymes REV04 090218 ooh" xfId="6738"/>
    <cellStyle name="6_PLAN COBERTURA 04JUL08 PRENSA_Xmas paid Rev 2 25092008_Plan PyMEs Rev08  20FEB09" xfId="6739"/>
    <cellStyle name="6_PLAN COBERTURA 04JUL08 PRENSA_Xmas paid Rev 2 25092008_Sumario Campaña XMAS 2008" xfId="6740"/>
    <cellStyle name="6_PLAN COBERTURA 04JUL08 PRENSA_Xmas paid Rev 2 25092008_Sumario Campaña XMAS 2008_Plan PyMEs Rev03 Nacional Plan Inicial 081223 Prensa" xfId="6741"/>
    <cellStyle name="6_PLAN COBERTURA 04JUL08 PRENSA_Xmas paid Rev 3 03102008" xfId="6742"/>
    <cellStyle name="6_PLAN COBERTURA 04JUL08 PRENSA_Xmas paid Rev 3 03102008_~3709826" xfId="6743"/>
    <cellStyle name="6_PLAN COBERTURA 04JUL08 PRENSA_Xmas paid Rev 3 03102008_~3709826_Plan PyMEs Rev03 Nacional Plan Inicial 081223 Prensa" xfId="6744"/>
    <cellStyle name="6_PLAN COBERTURA 04JUL08 PRENSA_Xmas paid Rev 3 03102008_PLAN DIGITAL MOVISTARv2" xfId="6745"/>
    <cellStyle name="6_PLAN COBERTURA 04JUL08 PRENSA_Xmas paid Rev 3 03102008_PLAN DIGITAL MOVISTARv2_Plan PyMEs Rev03 Nacional Plan Inicial 081223 Prensa" xfId="6746"/>
    <cellStyle name="6_PLAN COBERTURA 04JUL08 PRENSA_Xmas paid Rev 3 03102008_Plan Empresas Pymes 2009 081216 PRENSA" xfId="6747"/>
    <cellStyle name="6_PLAN COBERTURA 04JUL08 PRENSA_Xmas paid Rev 3 03102008_Plan Empresas Pymes 2009 081216 PRENSA_Plan PyMEs Rev03 Nacional Plan Inicial 081223 Prensa" xfId="6748"/>
    <cellStyle name="6_PLAN COBERTURA 04JUL08 PRENSA_Xmas paid Rev 3 03102008_Plan PyMEs Rev 01 081215 Radio  Menciones" xfId="6749"/>
    <cellStyle name="6_PLAN COBERTURA 04JUL08 PRENSA_Xmas paid Rev 3 03102008_Plan PyMEs Rev 01 081215 Radio  Menciones_Plan PyMEs Rev03 Nacional Plan Inicial 081223 Prensa" xfId="6750"/>
    <cellStyle name="6_PLAN COBERTURA 04JUL08 PRENSA_Xmas paid Rev 3 03102008_Plan PyMEs Rev 01 081215 Radio Spoteo" xfId="6751"/>
    <cellStyle name="6_PLAN COBERTURA 04JUL08 PRENSA_Xmas paid Rev 3 03102008_Plan PyMEs Rev 01 081215 Radio Spoteo_Plan PyMEs Rev03 Nacional Plan Inicial 081223 Prensa" xfId="6752"/>
    <cellStyle name="6_PLAN COBERTURA 04JUL08 PRENSA_Xmas paid Rev 3 03102008_Plan PyMEs Rev 01 081216 Radio  Menciones" xfId="6753"/>
    <cellStyle name="6_PLAN COBERTURA 04JUL08 PRENSA_Xmas paid Rev 3 03102008_Plan PyMEs Rev 01 081216 Radio  Menciones_Plan PyMEs Rev03 Nacional Plan Inicial 081223 Prensa" xfId="6754"/>
    <cellStyle name="6_PLAN COBERTURA 04JUL08 PRENSA_Xmas paid Rev 3 03102008_Plan Pymes Rev01 Internet 081216" xfId="6755"/>
    <cellStyle name="6_PLAN COBERTURA 04JUL08 PRENSA_Xmas paid Rev 3 03102008_Plan Pymes Rev01 Internet 081216_Plan PyMEs Rev03 Nacional Plan Inicial 081223 Prensa" xfId="6756"/>
    <cellStyle name="6_PLAN COBERTURA 04JUL08 PRENSA_Xmas paid Rev 3 03102008_Plan Pymes REV03 090108 ooh" xfId="6757"/>
    <cellStyle name="6_PLAN COBERTURA 04JUL08 PRENSA_Xmas paid Rev 3 03102008_Plan Pymes REV03 090109 ooh" xfId="6758"/>
    <cellStyle name="6_PLAN COBERTURA 04JUL08 PRENSA_Xmas paid Rev 3 03102008_Plan Pymes REV04 090218 ooh" xfId="6759"/>
    <cellStyle name="6_PLAN COBERTURA 04JUL08 PRENSA_Xmas paid Rev 3 03102008_Plan PyMEs Rev08  20FEB09" xfId="6760"/>
    <cellStyle name="6_PLAN COBERTURA 04JUL08 PRENSA_Xmas paid Rev 3 03102008_Sumario Campaña XMAS 2008" xfId="6761"/>
    <cellStyle name="6_PLAN COBERTURA 04JUL08 PRENSA_Xmas paid Rev 3 03102008_Sumario Campaña XMAS 2008_Plan PyMEs Rev03 Nacional Plan Inicial 081223 Prensa" xfId="6762"/>
    <cellStyle name="6_PLAN COBERTURA 24JUN08 PRENSA" xfId="6763"/>
    <cellStyle name="6_PLAN COBERTURA 24JUN08 PRENSA_~3709826" xfId="6764"/>
    <cellStyle name="6_PLAN COBERTURA 24JUN08 PRENSA_~3709826_Plan PyMEs Rev03 Nacional Plan Inicial 081223 Prensa" xfId="6765"/>
    <cellStyle name="6_PLAN COBERTURA 24JUN08 PRENSA_Plan Campaña Xmas 08 180908 20s y 30s Tv" xfId="6766"/>
    <cellStyle name="6_PLAN COBERTURA 24JUN08 PRENSA_Plan Campaña Xmas 08 180908 20s y 30s Tv_~3709826" xfId="6767"/>
    <cellStyle name="6_PLAN COBERTURA 24JUN08 PRENSA_Plan Campaña Xmas 08 180908 20s y 30s Tv_~3709826_Plan PyMEs Rev03 Nacional Plan Inicial 081223 Prensa" xfId="6768"/>
    <cellStyle name="6_PLAN COBERTURA 24JUN08 PRENSA_Plan Campaña Xmas 08 180908 20s y 30s Tv_PLAN DIGITAL MOVISTARv2" xfId="6769"/>
    <cellStyle name="6_PLAN COBERTURA 24JUN08 PRENSA_Plan Campaña Xmas 08 180908 20s y 30s Tv_PLAN DIGITAL MOVISTARv2_Plan PyMEs Rev03 Nacional Plan Inicial 081223 Prensa" xfId="6770"/>
    <cellStyle name="6_PLAN COBERTURA 24JUN08 PRENSA_Plan Campaña Xmas 08 180908 20s y 30s Tv_Plan Empresas Pymes 2009 081216 PRENSA" xfId="6771"/>
    <cellStyle name="6_PLAN COBERTURA 24JUN08 PRENSA_Plan Campaña Xmas 08 180908 20s y 30s Tv_Plan Empresas Pymes 2009 081216 PRENSA_Plan PyMEs Rev03 Nacional Plan Inicial 081223 Prensa" xfId="6772"/>
    <cellStyle name="6_PLAN COBERTURA 24JUN08 PRENSA_Plan Campaña Xmas 08 180908 20s y 30s Tv_Plan PyMEs Rev 01 081215 Radio  Menciones" xfId="6773"/>
    <cellStyle name="6_PLAN COBERTURA 24JUN08 PRENSA_Plan Campaña Xmas 08 180908 20s y 30s Tv_Plan PyMEs Rev 01 081215 Radio  Menciones_Plan PyMEs Rev03 Nacional Plan Inicial 081223 Prensa" xfId="6774"/>
    <cellStyle name="6_PLAN COBERTURA 24JUN08 PRENSA_Plan Campaña Xmas 08 180908 20s y 30s Tv_Plan PyMEs Rev 01 081215 Radio Spoteo" xfId="6775"/>
    <cellStyle name="6_PLAN COBERTURA 24JUN08 PRENSA_Plan Campaña Xmas 08 180908 20s y 30s Tv_Plan PyMEs Rev 01 081215 Radio Spoteo_Plan PyMEs Rev03 Nacional Plan Inicial 081223 Prensa" xfId="6776"/>
    <cellStyle name="6_PLAN COBERTURA 24JUN08 PRENSA_Plan Campaña Xmas 08 180908 20s y 30s Tv_Plan PyMEs Rev 01 081216 Radio  Menciones" xfId="6777"/>
    <cellStyle name="6_PLAN COBERTURA 24JUN08 PRENSA_Plan Campaña Xmas 08 180908 20s y 30s Tv_Plan PyMEs Rev 01 081216 Radio  Menciones_Plan PyMEs Rev03 Nacional Plan Inicial 081223 Prensa" xfId="6778"/>
    <cellStyle name="6_PLAN COBERTURA 24JUN08 PRENSA_Plan Campaña Xmas 08 180908 20s y 30s Tv_Plan Pymes Rev01 Internet 081216" xfId="6779"/>
    <cellStyle name="6_PLAN COBERTURA 24JUN08 PRENSA_Plan Campaña Xmas 08 180908 20s y 30s Tv_Plan Pymes Rev01 Internet 081216_Plan PyMEs Rev03 Nacional Plan Inicial 081223 Prensa" xfId="6780"/>
    <cellStyle name="6_PLAN COBERTURA 24JUN08 PRENSA_Plan Campaña Xmas 08 180908 20s y 30s Tv_Plan Pymes REV03 090108 ooh" xfId="6781"/>
    <cellStyle name="6_PLAN COBERTURA 24JUN08 PRENSA_Plan Campaña Xmas 08 180908 20s y 30s Tv_Plan Pymes REV03 090109 ooh" xfId="6782"/>
    <cellStyle name="6_PLAN COBERTURA 24JUN08 PRENSA_Plan Campaña Xmas 08 180908 20s y 30s Tv_Plan Pymes REV04 090218 ooh" xfId="6783"/>
    <cellStyle name="6_PLAN COBERTURA 24JUN08 PRENSA_Plan Campaña Xmas 08 180908 20s y 30s Tv_Plan PyMEs Rev08  20FEB09" xfId="6784"/>
    <cellStyle name="6_PLAN COBERTURA 24JUN08 PRENSA_Plan Campaña Xmas 08 180908 20s y 30s Tv_Sumario Campaña XMAS 2008" xfId="6785"/>
    <cellStyle name="6_PLAN COBERTURA 24JUN08 PRENSA_Plan Campaña Xmas 08 180908 20s y 30s Tv_Sumario Campaña XMAS 2008_Plan PyMEs Rev03 Nacional Plan Inicial 081223 Prensa" xfId="6786"/>
    <cellStyle name="6_PLAN COBERTURA 24JUN08 PRENSA_Plan Campaña Xmas 08 Rev03 260908 20s y 30s" xfId="6787"/>
    <cellStyle name="6_PLAN COBERTURA 24JUN08 PRENSA_Plan Campaña Xmas 08 Rev03 260908 20s y 30s_~3709826" xfId="6788"/>
    <cellStyle name="6_PLAN COBERTURA 24JUN08 PRENSA_Plan Campaña Xmas 08 Rev03 260908 20s y 30s_~3709826_Plan PyMEs Rev03 Nacional Plan Inicial 081223 Prensa" xfId="6789"/>
    <cellStyle name="6_PLAN COBERTURA 24JUN08 PRENSA_Plan Campaña Xmas 08 Rev03 260908 20s y 30s_PLAN DIGITAL MOVISTARv2" xfId="6790"/>
    <cellStyle name="6_PLAN COBERTURA 24JUN08 PRENSA_Plan Campaña Xmas 08 Rev03 260908 20s y 30s_PLAN DIGITAL MOVISTARv2_Plan PyMEs Rev03 Nacional Plan Inicial 081223 Prensa" xfId="6791"/>
    <cellStyle name="6_PLAN COBERTURA 24JUN08 PRENSA_Plan Campaña Xmas 08 Rev03 260908 20s y 30s_Plan Empresas Pymes 2009 081216 PRENSA" xfId="6792"/>
    <cellStyle name="6_PLAN COBERTURA 24JUN08 PRENSA_Plan Campaña Xmas 08 Rev03 260908 20s y 30s_Plan Empresas Pymes 2009 081216 PRENSA_Plan PyMEs Rev03 Nacional Plan Inicial 081223 Prensa" xfId="6793"/>
    <cellStyle name="6_PLAN COBERTURA 24JUN08 PRENSA_Plan Campaña Xmas 08 Rev03 260908 20s y 30s_Plan PyMEs Rev 01 081215 Radio  Menciones" xfId="6794"/>
    <cellStyle name="6_PLAN COBERTURA 24JUN08 PRENSA_Plan Campaña Xmas 08 Rev03 260908 20s y 30s_Plan PyMEs Rev 01 081215 Radio  Menciones_Plan PyMEs Rev03 Nacional Plan Inicial 081223 Prensa" xfId="6795"/>
    <cellStyle name="6_PLAN COBERTURA 24JUN08 PRENSA_Plan Campaña Xmas 08 Rev03 260908 20s y 30s_Plan PyMEs Rev 01 081215 Radio Spoteo" xfId="6796"/>
    <cellStyle name="6_PLAN COBERTURA 24JUN08 PRENSA_Plan Campaña Xmas 08 Rev03 260908 20s y 30s_Plan PyMEs Rev 01 081215 Radio Spoteo_Plan PyMEs Rev03 Nacional Plan Inicial 081223 Prensa" xfId="6797"/>
    <cellStyle name="6_PLAN COBERTURA 24JUN08 PRENSA_Plan Campaña Xmas 08 Rev03 260908 20s y 30s_Plan PyMEs Rev 01 081216 Radio  Menciones" xfId="6798"/>
    <cellStyle name="6_PLAN COBERTURA 24JUN08 PRENSA_Plan Campaña Xmas 08 Rev03 260908 20s y 30s_Plan PyMEs Rev 01 081216 Radio  Menciones_Plan PyMEs Rev03 Nacional Plan Inicial 081223 Prensa" xfId="6799"/>
    <cellStyle name="6_PLAN COBERTURA 24JUN08 PRENSA_Plan Campaña Xmas 08 Rev03 260908 20s y 30s_Plan Pymes Rev01 Internet 081216" xfId="6800"/>
    <cellStyle name="6_PLAN COBERTURA 24JUN08 PRENSA_Plan Campaña Xmas 08 Rev03 260908 20s y 30s_Plan Pymes Rev01 Internet 081216_Plan PyMEs Rev03 Nacional Plan Inicial 081223 Prensa" xfId="6801"/>
    <cellStyle name="6_PLAN COBERTURA 24JUN08 PRENSA_Plan Campaña Xmas 08 Rev03 260908 20s y 30s_Plan Pymes REV03 090108 ooh" xfId="6802"/>
    <cellStyle name="6_PLAN COBERTURA 24JUN08 PRENSA_Plan Campaña Xmas 08 Rev03 260908 20s y 30s_Plan Pymes REV03 090109 ooh" xfId="6803"/>
    <cellStyle name="6_PLAN COBERTURA 24JUN08 PRENSA_Plan Campaña Xmas 08 Rev03 260908 20s y 30s_Plan Pymes REV04 090218 ooh" xfId="6804"/>
    <cellStyle name="6_PLAN COBERTURA 24JUN08 PRENSA_Plan Campaña Xmas 08 Rev03 260908 20s y 30s_Plan PyMEs Rev08  20FEB09" xfId="6805"/>
    <cellStyle name="6_PLAN COBERTURA 24JUN08 PRENSA_Plan Campaña Xmas 08 Rev03 260908 20s y 30s_Sumario Campaña XMAS 2008" xfId="6806"/>
    <cellStyle name="6_PLAN COBERTURA 24JUN08 PRENSA_Plan Campaña Xmas 08 Rev03 260908 20s y 30s_Sumario Campaña XMAS 2008_Plan PyMEs Rev03 Nacional Plan Inicial 081223 Prensa" xfId="6807"/>
    <cellStyle name="6_PLAN COBERTURA 24JUN08 PRENSA_Plan Campaña Xmas 08 Rev05 031008 20s y 30s.xls Tv" xfId="6808"/>
    <cellStyle name="6_PLAN COBERTURA 24JUN08 PRENSA_Plan Campaña Xmas 08 Rev05 031008 20s y 30s.xls Tv_~3709826" xfId="6809"/>
    <cellStyle name="6_PLAN COBERTURA 24JUN08 PRENSA_Plan Campaña Xmas 08 Rev05 031008 20s y 30s.xls Tv_~3709826_Plan PyMEs Rev03 Nacional Plan Inicial 081223 Prensa" xfId="6810"/>
    <cellStyle name="6_PLAN COBERTURA 24JUN08 PRENSA_Plan Campaña Xmas 08 Rev05 031008 20s y 30s.xls Tv_PLAN DIGITAL MOVISTARv2" xfId="6811"/>
    <cellStyle name="6_PLAN COBERTURA 24JUN08 PRENSA_Plan Campaña Xmas 08 Rev05 031008 20s y 30s.xls Tv_PLAN DIGITAL MOVISTARv2_Plan PyMEs Rev03 Nacional Plan Inicial 081223 Prensa" xfId="6812"/>
    <cellStyle name="6_PLAN COBERTURA 24JUN08 PRENSA_Plan Campaña Xmas 08 Rev05 031008 20s y 30s.xls Tv_Plan Empresas Pymes 2009 081216 PRENSA" xfId="6813"/>
    <cellStyle name="6_PLAN COBERTURA 24JUN08 PRENSA_Plan Campaña Xmas 08 Rev05 031008 20s y 30s.xls Tv_Plan Empresas Pymes 2009 081216 PRENSA_Plan PyMEs Rev03 Nacional Plan Inicial 081223 Prensa" xfId="6814"/>
    <cellStyle name="6_PLAN COBERTURA 24JUN08 PRENSA_Plan Campaña Xmas 08 Rev05 031008 20s y 30s.xls Tv_Plan PyMEs Rev 01 081215 Radio  Menciones" xfId="6815"/>
    <cellStyle name="6_PLAN COBERTURA 24JUN08 PRENSA_Plan Campaña Xmas 08 Rev05 031008 20s y 30s.xls Tv_Plan PyMEs Rev 01 081215 Radio  Menciones_Plan PyMEs Rev03 Nacional Plan Inicial 081223 Prensa" xfId="6816"/>
    <cellStyle name="6_PLAN COBERTURA 24JUN08 PRENSA_Plan Campaña Xmas 08 Rev05 031008 20s y 30s.xls Tv_Plan PyMEs Rev 01 081215 Radio Spoteo" xfId="6817"/>
    <cellStyle name="6_PLAN COBERTURA 24JUN08 PRENSA_Plan Campaña Xmas 08 Rev05 031008 20s y 30s.xls Tv_Plan PyMEs Rev 01 081215 Radio Spoteo_Plan PyMEs Rev03 Nacional Plan Inicial 081223 Prensa" xfId="6818"/>
    <cellStyle name="6_PLAN COBERTURA 24JUN08 PRENSA_Plan Campaña Xmas 08 Rev05 031008 20s y 30s.xls Tv_Plan PyMEs Rev 01 081216 Radio  Menciones" xfId="6819"/>
    <cellStyle name="6_PLAN COBERTURA 24JUN08 PRENSA_Plan Campaña Xmas 08 Rev05 031008 20s y 30s.xls Tv_Plan PyMEs Rev 01 081216 Radio  Menciones_Plan PyMEs Rev03 Nacional Plan Inicial 081223 Prensa" xfId="6820"/>
    <cellStyle name="6_PLAN COBERTURA 24JUN08 PRENSA_Plan Campaña Xmas 08 Rev05 031008 20s y 30s.xls Tv_Plan Pymes Rev01 Internet 081216" xfId="6821"/>
    <cellStyle name="6_PLAN COBERTURA 24JUN08 PRENSA_Plan Campaña Xmas 08 Rev05 031008 20s y 30s.xls Tv_Plan Pymes Rev01 Internet 081216_Plan PyMEs Rev03 Nacional Plan Inicial 081223 Prensa" xfId="6822"/>
    <cellStyle name="6_PLAN COBERTURA 24JUN08 PRENSA_Plan Campaña Xmas 08 Rev05 031008 20s y 30s.xls Tv_Plan Pymes REV03 090108 ooh" xfId="6823"/>
    <cellStyle name="6_PLAN COBERTURA 24JUN08 PRENSA_Plan Campaña Xmas 08 Rev05 031008 20s y 30s.xls Tv_Plan Pymes REV03 090109 ooh" xfId="6824"/>
    <cellStyle name="6_PLAN COBERTURA 24JUN08 PRENSA_Plan Campaña Xmas 08 Rev05 031008 20s y 30s.xls Tv_Plan Pymes REV04 090218 ooh" xfId="6825"/>
    <cellStyle name="6_PLAN COBERTURA 24JUN08 PRENSA_Plan Campaña Xmas 08 Rev05 031008 20s y 30s.xls Tv_Plan PyMEs Rev08  20FEB09" xfId="6826"/>
    <cellStyle name="6_PLAN COBERTURA 24JUN08 PRENSA_Plan Campaña Xmas 08 Rev05 031008 20s y 30s.xls Tv_Sumario Campaña XMAS 2008" xfId="6827"/>
    <cellStyle name="6_PLAN COBERTURA 24JUN08 PRENSA_Plan Campaña Xmas 08 Rev05 031008 20s y 30s.xls Tv_Sumario Campaña XMAS 2008_Plan PyMEs Rev03 Nacional Plan Inicial 081223 Prensa" xfId="6828"/>
    <cellStyle name="6_PLAN COBERTURA 24JUN08 PRENSA_Plan Cobertura REV10 080731 Radio" xfId="6829"/>
    <cellStyle name="6_PLAN COBERTURA 24JUN08 PRENSA_Plan Cobertura REV10 080731 Radio_~3709826" xfId="6830"/>
    <cellStyle name="6_PLAN COBERTURA 24JUN08 PRENSA_Plan Cobertura REV10 080731 Radio_~3709826_Plan PyMEs Rev03 Nacional Plan Inicial 081223 Prensa" xfId="6831"/>
    <cellStyle name="6_PLAN COBERTURA 24JUN08 PRENSA_Plan Cobertura REV10 080731 Radio_Plan Campaña Xmas 08 180908 20s y 30s Tv" xfId="6832"/>
    <cellStyle name="6_PLAN COBERTURA 24JUN08 PRENSA_Plan Cobertura REV10 080731 Radio_Plan Campaña Xmas 08 180908 20s y 30s Tv_~3709826" xfId="6833"/>
    <cellStyle name="6_PLAN COBERTURA 24JUN08 PRENSA_Plan Cobertura REV10 080731 Radio_Plan Campaña Xmas 08 180908 20s y 30s Tv_~3709826_Plan PyMEs Rev03 Nacional Plan Inicial 081223 Prensa" xfId="6834"/>
    <cellStyle name="6_PLAN COBERTURA 24JUN08 PRENSA_Plan Cobertura REV10 080731 Radio_Plan Campaña Xmas 08 180908 20s y 30s Tv_PLAN DIGITAL MOVISTARv2" xfId="6835"/>
    <cellStyle name="6_PLAN COBERTURA 24JUN08 PRENSA_Plan Cobertura REV10 080731 Radio_Plan Campaña Xmas 08 180908 20s y 30s Tv_PLAN DIGITAL MOVISTARv2_Plan PyMEs Rev03 Nacional Plan Inicial 081223 Prensa" xfId="6836"/>
    <cellStyle name="6_PLAN COBERTURA 24JUN08 PRENSA_Plan Cobertura REV10 080731 Radio_Plan Campaña Xmas 08 180908 20s y 30s Tv_Plan Empresas Pymes 2009 081216 PRENSA" xfId="6837"/>
    <cellStyle name="6_PLAN COBERTURA 24JUN08 PRENSA_Plan Cobertura REV10 080731 Radio_Plan Campaña Xmas 08 180908 20s y 30s Tv_Plan Empresas Pymes 2009 081216 PRENSA_Plan PyMEs Rev03 Nacional Plan Inicial 081223 Prensa" xfId="6838"/>
    <cellStyle name="6_PLAN COBERTURA 24JUN08 PRENSA_Plan Cobertura REV10 080731 Radio_Plan Campaña Xmas 08 180908 20s y 30s Tv_Plan PyMEs Rev 01 081215 Radio  Menciones" xfId="6839"/>
    <cellStyle name="6_PLAN COBERTURA 24JUN08 PRENSA_Plan Cobertura REV10 080731 Radio_Plan Campaña Xmas 08 180908 20s y 30s Tv_Plan PyMEs Rev 01 081215 Radio  Menciones_Plan PyMEs Rev03 Nacional Plan Inicial 081223 Prensa" xfId="6840"/>
    <cellStyle name="6_PLAN COBERTURA 24JUN08 PRENSA_Plan Cobertura REV10 080731 Radio_Plan Campaña Xmas 08 180908 20s y 30s Tv_Plan PyMEs Rev 01 081215 Radio Spoteo" xfId="6841"/>
    <cellStyle name="6_PLAN COBERTURA 24JUN08 PRENSA_Plan Cobertura REV10 080731 Radio_Plan Campaña Xmas 08 180908 20s y 30s Tv_Plan PyMEs Rev 01 081215 Radio Spoteo_Plan PyMEs Rev03 Nacional Plan Inicial 081223 Prensa" xfId="6842"/>
    <cellStyle name="6_PLAN COBERTURA 24JUN08 PRENSA_Plan Cobertura REV10 080731 Radio_Plan Campaña Xmas 08 180908 20s y 30s Tv_Plan PyMEs Rev 01 081216 Radio  Menciones" xfId="6843"/>
    <cellStyle name="6_PLAN COBERTURA 24JUN08 PRENSA_Plan Cobertura REV10 080731 Radio_Plan Campaña Xmas 08 180908 20s y 30s Tv_Plan PyMEs Rev 01 081216 Radio  Menciones_Plan PyMEs Rev03 Nacional Plan Inicial 081223 Prensa" xfId="6844"/>
    <cellStyle name="6_PLAN COBERTURA 24JUN08 PRENSA_Plan Cobertura REV10 080731 Radio_Plan Campaña Xmas 08 180908 20s y 30s Tv_Plan Pymes Rev01 Internet 081216" xfId="6845"/>
    <cellStyle name="6_PLAN COBERTURA 24JUN08 PRENSA_Plan Cobertura REV10 080731 Radio_Plan Campaña Xmas 08 180908 20s y 30s Tv_Plan Pymes Rev01 Internet 081216_Plan PyMEs Rev03 Nacional Plan Inicial 081223 Prensa" xfId="6846"/>
    <cellStyle name="6_PLAN COBERTURA 24JUN08 PRENSA_Plan Cobertura REV10 080731 Radio_Plan Campaña Xmas 08 180908 20s y 30s Tv_Plan Pymes REV03 090108 ooh" xfId="6847"/>
    <cellStyle name="6_PLAN COBERTURA 24JUN08 PRENSA_Plan Cobertura REV10 080731 Radio_Plan Campaña Xmas 08 180908 20s y 30s Tv_Plan Pymes REV03 090109 ooh" xfId="6848"/>
    <cellStyle name="6_PLAN COBERTURA 24JUN08 PRENSA_Plan Cobertura REV10 080731 Radio_Plan Campaña Xmas 08 180908 20s y 30s Tv_Plan Pymes REV04 090218 ooh" xfId="6849"/>
    <cellStyle name="6_PLAN COBERTURA 24JUN08 PRENSA_Plan Cobertura REV10 080731 Radio_Plan Campaña Xmas 08 180908 20s y 30s Tv_Plan PyMEs Rev08  20FEB09" xfId="6850"/>
    <cellStyle name="6_PLAN COBERTURA 24JUN08 PRENSA_Plan Cobertura REV10 080731 Radio_Plan Campaña Xmas 08 180908 20s y 30s Tv_Sumario Campaña XMAS 2008" xfId="6851"/>
    <cellStyle name="6_PLAN COBERTURA 24JUN08 PRENSA_Plan Cobertura REV10 080731 Radio_Plan Campaña Xmas 08 180908 20s y 30s Tv_Sumario Campaña XMAS 2008_Plan PyMEs Rev03 Nacional Plan Inicial 081223 Prensa" xfId="6852"/>
    <cellStyle name="6_PLAN COBERTURA 24JUN08 PRENSA_Plan Cobertura REV10 080731 Radio_Plan Campaña Xmas 08 Rev03 260908 20s y 30s" xfId="6853"/>
    <cellStyle name="6_PLAN COBERTURA 24JUN08 PRENSA_Plan Cobertura REV10 080731 Radio_Plan Campaña Xmas 08 Rev03 260908 20s y 30s_~3709826" xfId="6854"/>
    <cellStyle name="6_PLAN COBERTURA 24JUN08 PRENSA_Plan Cobertura REV10 080731 Radio_Plan Campaña Xmas 08 Rev03 260908 20s y 30s_~3709826_Plan PyMEs Rev03 Nacional Plan Inicial 081223 Prensa" xfId="6855"/>
    <cellStyle name="6_PLAN COBERTURA 24JUN08 PRENSA_Plan Cobertura REV10 080731 Radio_Plan Campaña Xmas 08 Rev03 260908 20s y 30s_PLAN DIGITAL MOVISTARv2" xfId="6856"/>
    <cellStyle name="6_PLAN COBERTURA 24JUN08 PRENSA_Plan Cobertura REV10 080731 Radio_Plan Campaña Xmas 08 Rev03 260908 20s y 30s_PLAN DIGITAL MOVISTARv2_Plan PyMEs Rev03 Nacional Plan Inicial 081223 Prensa" xfId="6857"/>
    <cellStyle name="6_PLAN COBERTURA 24JUN08 PRENSA_Plan Cobertura REV10 080731 Radio_Plan Campaña Xmas 08 Rev03 260908 20s y 30s_Plan Empresas Pymes 2009 081216 PRENSA" xfId="6858"/>
    <cellStyle name="6_PLAN COBERTURA 24JUN08 PRENSA_Plan Cobertura REV10 080731 Radio_Plan Campaña Xmas 08 Rev03 260908 20s y 30s_Plan Empresas Pymes 2009 081216 PRENSA_Plan PyMEs Rev03 Nacional Plan Inicial 081223 Prensa" xfId="6859"/>
    <cellStyle name="6_PLAN COBERTURA 24JUN08 PRENSA_Plan Cobertura REV10 080731 Radio_Plan Campaña Xmas 08 Rev03 260908 20s y 30s_Plan PyMEs Rev 01 081215 Radio  Menciones" xfId="6860"/>
    <cellStyle name="6_PLAN COBERTURA 24JUN08 PRENSA_Plan Cobertura REV10 080731 Radio_Plan Campaña Xmas 08 Rev03 260908 20s y 30s_Plan PyMEs Rev 01 081215 Radio  Menciones_Plan PyMEs Rev03 Nacional Plan Inicial 081223 Prensa" xfId="6861"/>
    <cellStyle name="6_PLAN COBERTURA 24JUN08 PRENSA_Plan Cobertura REV10 080731 Radio_Plan Campaña Xmas 08 Rev03 260908 20s y 30s_Plan PyMEs Rev 01 081215 Radio Spoteo" xfId="6862"/>
    <cellStyle name="6_PLAN COBERTURA 24JUN08 PRENSA_Plan Cobertura REV10 080731 Radio_Plan Campaña Xmas 08 Rev03 260908 20s y 30s_Plan PyMEs Rev 01 081215 Radio Spoteo_Plan PyMEs Rev03 Nacional Plan Inicial 081223 Prensa" xfId="6863"/>
    <cellStyle name="6_PLAN COBERTURA 24JUN08 PRENSA_Plan Cobertura REV10 080731 Radio_Plan Campaña Xmas 08 Rev03 260908 20s y 30s_Plan PyMEs Rev 01 081216 Radio  Menciones" xfId="6864"/>
    <cellStyle name="6_PLAN COBERTURA 24JUN08 PRENSA_Plan Cobertura REV10 080731 Radio_Plan Campaña Xmas 08 Rev03 260908 20s y 30s_Plan PyMEs Rev 01 081216 Radio  Menciones_Plan PyMEs Rev03 Nacional Plan Inicial 081223 Prensa" xfId="6865"/>
    <cellStyle name="6_PLAN COBERTURA 24JUN08 PRENSA_Plan Cobertura REV10 080731 Radio_Plan Campaña Xmas 08 Rev03 260908 20s y 30s_Plan Pymes Rev01 Internet 081216" xfId="6866"/>
    <cellStyle name="6_PLAN COBERTURA 24JUN08 PRENSA_Plan Cobertura REV10 080731 Radio_Plan Campaña Xmas 08 Rev03 260908 20s y 30s_Plan Pymes Rev01 Internet 081216_Plan PyMEs Rev03 Nacional Plan Inicial 081223 Prensa" xfId="6867"/>
    <cellStyle name="6_PLAN COBERTURA 24JUN08 PRENSA_Plan Cobertura REV10 080731 Radio_Plan Campaña Xmas 08 Rev03 260908 20s y 30s_Plan Pymes REV03 090108 ooh" xfId="6868"/>
    <cellStyle name="6_PLAN COBERTURA 24JUN08 PRENSA_Plan Cobertura REV10 080731 Radio_Plan Campaña Xmas 08 Rev03 260908 20s y 30s_Plan Pymes REV03 090109 ooh" xfId="6869"/>
    <cellStyle name="6_PLAN COBERTURA 24JUN08 PRENSA_Plan Cobertura REV10 080731 Radio_Plan Campaña Xmas 08 Rev03 260908 20s y 30s_Plan Pymes REV04 090218 ooh" xfId="6870"/>
    <cellStyle name="6_PLAN COBERTURA 24JUN08 PRENSA_Plan Cobertura REV10 080731 Radio_Plan Campaña Xmas 08 Rev03 260908 20s y 30s_Plan PyMEs Rev08  20FEB09" xfId="6871"/>
    <cellStyle name="6_PLAN COBERTURA 24JUN08 PRENSA_Plan Cobertura REV10 080731 Radio_Plan Campaña Xmas 08 Rev03 260908 20s y 30s_Sumario Campaña XMAS 2008" xfId="6872"/>
    <cellStyle name="6_PLAN COBERTURA 24JUN08 PRENSA_Plan Cobertura REV10 080731 Radio_Plan Campaña Xmas 08 Rev03 260908 20s y 30s_Sumario Campaña XMAS 2008_Plan PyMEs Rev03 Nacional Plan Inicial 081223 Prensa" xfId="6873"/>
    <cellStyle name="6_PLAN COBERTURA 24JUN08 PRENSA_Plan Cobertura REV10 080731 Radio_Plan Campaña Xmas 08 Rev05 031008 20s y 30s.xls Tv" xfId="6874"/>
    <cellStyle name="6_PLAN COBERTURA 24JUN08 PRENSA_Plan Cobertura REV10 080731 Radio_Plan Campaña Xmas 08 Rev05 031008 20s y 30s.xls Tv_~3709826" xfId="6875"/>
    <cellStyle name="6_PLAN COBERTURA 24JUN08 PRENSA_Plan Cobertura REV10 080731 Radio_Plan Campaña Xmas 08 Rev05 031008 20s y 30s.xls Tv_~3709826_Plan PyMEs Rev03 Nacional Plan Inicial 081223 Prensa" xfId="6876"/>
    <cellStyle name="6_PLAN COBERTURA 24JUN08 PRENSA_Plan Cobertura REV10 080731 Radio_Plan Campaña Xmas 08 Rev05 031008 20s y 30s.xls Tv_PLAN DIGITAL MOVISTARv2" xfId="6877"/>
    <cellStyle name="6_PLAN COBERTURA 24JUN08 PRENSA_Plan Cobertura REV10 080731 Radio_Plan Campaña Xmas 08 Rev05 031008 20s y 30s.xls Tv_PLAN DIGITAL MOVISTARv2_Plan PyMEs Rev03 Nacional Plan Inicial 081223 Prensa" xfId="6878"/>
    <cellStyle name="6_PLAN COBERTURA 24JUN08 PRENSA_Plan Cobertura REV10 080731 Radio_Plan Campaña Xmas 08 Rev05 031008 20s y 30s.xls Tv_Plan Empresas Pymes 2009 081216 PRENSA" xfId="6879"/>
    <cellStyle name="6_PLAN COBERTURA 24JUN08 PRENSA_Plan Cobertura REV10 080731 Radio_Plan Campaña Xmas 08 Rev05 031008 20s y 30s.xls Tv_Plan Empresas Pymes 2009 081216 PRENSA_Plan PyMEs Rev03 Nacional Plan Inicial 081223 Prensa" xfId="6880"/>
    <cellStyle name="6_PLAN COBERTURA 24JUN08 PRENSA_Plan Cobertura REV10 080731 Radio_Plan Campaña Xmas 08 Rev05 031008 20s y 30s.xls Tv_Plan PyMEs Rev 01 081215 Radio  Menciones" xfId="6881"/>
    <cellStyle name="6_PLAN COBERTURA 24JUN08 PRENSA_Plan Cobertura REV10 080731 Radio_Plan Campaña Xmas 08 Rev05 031008 20s y 30s.xls Tv_Plan PyMEs Rev 01 081215 Radio  Menciones_Plan PyMEs Rev03 Nacional Plan Inicial 081223 Prensa" xfId="6882"/>
    <cellStyle name="6_PLAN COBERTURA 24JUN08 PRENSA_Plan Cobertura REV10 080731 Radio_Plan Campaña Xmas 08 Rev05 031008 20s y 30s.xls Tv_Plan PyMEs Rev 01 081215 Radio Spoteo" xfId="6883"/>
    <cellStyle name="6_PLAN COBERTURA 24JUN08 PRENSA_Plan Cobertura REV10 080731 Radio_Plan Campaña Xmas 08 Rev05 031008 20s y 30s.xls Tv_Plan PyMEs Rev 01 081215 Radio Spoteo_Plan PyMEs Rev03 Nacional Plan Inicial 081223 Prensa" xfId="6884"/>
    <cellStyle name="6_PLAN COBERTURA 24JUN08 PRENSA_Plan Cobertura REV10 080731 Radio_Plan Campaña Xmas 08 Rev05 031008 20s y 30s.xls Tv_Plan PyMEs Rev 01 081216 Radio  Menciones" xfId="6885"/>
    <cellStyle name="6_PLAN COBERTURA 24JUN08 PRENSA_Plan Cobertura REV10 080731 Radio_Plan Campaña Xmas 08 Rev05 031008 20s y 30s.xls Tv_Plan PyMEs Rev 01 081216 Radio  Menciones_Plan PyMEs Rev03 Nacional Plan Inicial 081223 Prensa" xfId="6886"/>
    <cellStyle name="6_PLAN COBERTURA 24JUN08 PRENSA_Plan Cobertura REV10 080731 Radio_Plan Campaña Xmas 08 Rev05 031008 20s y 30s.xls Tv_Plan Pymes Rev01 Internet 081216" xfId="6887"/>
    <cellStyle name="6_PLAN COBERTURA 24JUN08 PRENSA_Plan Cobertura REV10 080731 Radio_Plan Campaña Xmas 08 Rev05 031008 20s y 30s.xls Tv_Plan Pymes Rev01 Internet 081216_Plan PyMEs Rev03 Nacional Plan Inicial 081223 Prensa" xfId="6888"/>
    <cellStyle name="6_PLAN COBERTURA 24JUN08 PRENSA_Plan Cobertura REV10 080731 Radio_Plan Campaña Xmas 08 Rev05 031008 20s y 30s.xls Tv_Plan Pymes REV03 090108 ooh" xfId="6889"/>
    <cellStyle name="6_PLAN COBERTURA 24JUN08 PRENSA_Plan Cobertura REV10 080731 Radio_Plan Campaña Xmas 08 Rev05 031008 20s y 30s.xls Tv_Plan Pymes REV03 090109 ooh" xfId="6890"/>
    <cellStyle name="6_PLAN COBERTURA 24JUN08 PRENSA_Plan Cobertura REV10 080731 Radio_Plan Campaña Xmas 08 Rev05 031008 20s y 30s.xls Tv_Plan Pymes REV04 090218 ooh" xfId="6891"/>
    <cellStyle name="6_PLAN COBERTURA 24JUN08 PRENSA_Plan Cobertura REV10 080731 Radio_Plan Campaña Xmas 08 Rev05 031008 20s y 30s.xls Tv_Plan PyMEs Rev08  20FEB09" xfId="6892"/>
    <cellStyle name="6_PLAN COBERTURA 24JUN08 PRENSA_Plan Cobertura REV10 080731 Radio_Plan Campaña Xmas 08 Rev05 031008 20s y 30s.xls Tv_Sumario Campaña XMAS 2008" xfId="6893"/>
    <cellStyle name="6_PLAN COBERTURA 24JUN08 PRENSA_Plan Cobertura REV10 080731 Radio_Plan Campaña Xmas 08 Rev05 031008 20s y 30s.xls Tv_Sumario Campaña XMAS 2008_Plan PyMEs Rev03 Nacional Plan Inicial 081223 Prensa" xfId="6894"/>
    <cellStyle name="6_PLAN COBERTURA 24JUN08 PRENSA_Plan Cobertura REV10 080731 Radio_Plan Cobertura TV REV12 120908" xfId="6895"/>
    <cellStyle name="6_PLAN COBERTURA 24JUN08 PRENSA_Plan Cobertura REV10 080731 Radio_Plan Cobertura TV REV12 120908_~3709826" xfId="6896"/>
    <cellStyle name="6_PLAN COBERTURA 24JUN08 PRENSA_Plan Cobertura REV10 080731 Radio_Plan Cobertura TV REV12 120908_~3709826_Plan PyMEs Rev03 Nacional Plan Inicial 081223 Prensa" xfId="6897"/>
    <cellStyle name="6_PLAN COBERTURA 24JUN08 PRENSA_Plan Cobertura REV10 080731 Radio_Plan Cobertura TV REV12 120908_PLAN DIGITAL MOVISTARv2" xfId="6898"/>
    <cellStyle name="6_PLAN COBERTURA 24JUN08 PRENSA_Plan Cobertura REV10 080731 Radio_Plan Cobertura TV REV12 120908_PLAN DIGITAL MOVISTARv2_Plan PyMEs Rev03 Nacional Plan Inicial 081223 Prensa" xfId="6899"/>
    <cellStyle name="6_PLAN COBERTURA 24JUN08 PRENSA_Plan Cobertura REV10 080731 Radio_Plan Cobertura TV REV12 120908_Plan Empresas Pymes 2009 081216 PRENSA" xfId="6900"/>
    <cellStyle name="6_PLAN COBERTURA 24JUN08 PRENSA_Plan Cobertura REV10 080731 Radio_Plan Cobertura TV REV12 120908_Plan Empresas Pymes 2009 081216 PRENSA_Plan PyMEs Rev03 Nacional Plan Inicial 081223 Prensa" xfId="6901"/>
    <cellStyle name="6_PLAN COBERTURA 24JUN08 PRENSA_Plan Cobertura REV10 080731 Radio_Plan Cobertura TV REV12 120908_Plan PyMEs Rev 01 081215 Radio  Menciones" xfId="6902"/>
    <cellStyle name="6_PLAN COBERTURA 24JUN08 PRENSA_Plan Cobertura REV10 080731 Radio_Plan Cobertura TV REV12 120908_Plan PyMEs Rev 01 081215 Radio  Menciones_Plan PyMEs Rev03 Nacional Plan Inicial 081223 Prensa" xfId="6903"/>
    <cellStyle name="6_PLAN COBERTURA 24JUN08 PRENSA_Plan Cobertura REV10 080731 Radio_Plan Cobertura TV REV12 120908_Plan PyMEs Rev 01 081215 Radio Spoteo" xfId="6904"/>
    <cellStyle name="6_PLAN COBERTURA 24JUN08 PRENSA_Plan Cobertura REV10 080731 Radio_Plan Cobertura TV REV12 120908_Plan PyMEs Rev 01 081215 Radio Spoteo_Plan PyMEs Rev03 Nacional Plan Inicial 081223 Prensa" xfId="6905"/>
    <cellStyle name="6_PLAN COBERTURA 24JUN08 PRENSA_Plan Cobertura REV10 080731 Radio_Plan Cobertura TV REV12 120908_Plan PyMEs Rev 01 081216 Radio  Menciones" xfId="6906"/>
    <cellStyle name="6_PLAN COBERTURA 24JUN08 PRENSA_Plan Cobertura REV10 080731 Radio_Plan Cobertura TV REV12 120908_Plan PyMEs Rev 01 081216 Radio  Menciones_Plan PyMEs Rev03 Nacional Plan Inicial 081223 Prensa" xfId="6907"/>
    <cellStyle name="6_PLAN COBERTURA 24JUN08 PRENSA_Plan Cobertura REV10 080731 Radio_Plan Cobertura TV REV12 120908_Plan Pymes Rev01 Internet 081216" xfId="6908"/>
    <cellStyle name="6_PLAN COBERTURA 24JUN08 PRENSA_Plan Cobertura REV10 080731 Radio_Plan Cobertura TV REV12 120908_Plan Pymes Rev01 Internet 081216_Plan PyMEs Rev03 Nacional Plan Inicial 081223 Prensa" xfId="6909"/>
    <cellStyle name="6_PLAN COBERTURA 24JUN08 PRENSA_Plan Cobertura REV10 080731 Radio_Plan Cobertura TV REV12 120908_Plan Pymes REV03 090108 ooh" xfId="6910"/>
    <cellStyle name="6_PLAN COBERTURA 24JUN08 PRENSA_Plan Cobertura REV10 080731 Radio_Plan Cobertura TV REV12 120908_Plan Pymes REV03 090109 ooh" xfId="6911"/>
    <cellStyle name="6_PLAN COBERTURA 24JUN08 PRENSA_Plan Cobertura REV10 080731 Radio_Plan Cobertura TV REV12 120908_Plan Pymes REV04 090218 ooh" xfId="6912"/>
    <cellStyle name="6_PLAN COBERTURA 24JUN08 PRENSA_Plan Cobertura REV10 080731 Radio_Plan Cobertura TV REV12 120908_Plan PyMEs Rev08  20FEB09" xfId="6913"/>
    <cellStyle name="6_PLAN COBERTURA 24JUN08 PRENSA_Plan Cobertura REV10 080731 Radio_Plan Cobertura TV REV12 120908_Sumario Campaña XMAS 2008" xfId="6914"/>
    <cellStyle name="6_PLAN COBERTURA 24JUN08 PRENSA_Plan Cobertura REV10 080731 Radio_Plan Cobertura TV REV12 120908_Sumario Campaña XMAS 2008_Plan PyMEs Rev03 Nacional Plan Inicial 081223 Prensa" xfId="6915"/>
    <cellStyle name="6_PLAN COBERTURA 24JUN08 PRENSA_Plan Cobertura REV10 080731 Radio_Plan de Xmas Peliculas Tv 080918" xfId="6916"/>
    <cellStyle name="6_PLAN COBERTURA 24JUN08 PRENSA_Plan Cobertura REV10 080731 Radio_Plan de Xmas Peliculas Tv 080918_~3709826" xfId="6917"/>
    <cellStyle name="6_PLAN COBERTURA 24JUN08 PRENSA_Plan Cobertura REV10 080731 Radio_Plan de Xmas Peliculas Tv 080918_~3709826_Plan PyMEs Rev03 Nacional Plan Inicial 081223 Prensa" xfId="6918"/>
    <cellStyle name="6_PLAN COBERTURA 24JUN08 PRENSA_Plan Cobertura REV10 080731 Radio_Plan de Xmas Peliculas Tv 080918_PLAN DIGITAL MOVISTARv2" xfId="6919"/>
    <cellStyle name="6_PLAN COBERTURA 24JUN08 PRENSA_Plan Cobertura REV10 080731 Radio_Plan de Xmas Peliculas Tv 080918_PLAN DIGITAL MOVISTARv2_Plan PyMEs Rev03 Nacional Plan Inicial 081223 Prensa" xfId="6920"/>
    <cellStyle name="6_PLAN COBERTURA 24JUN08 PRENSA_Plan Cobertura REV10 080731 Radio_Plan de Xmas Peliculas Tv 080918_Plan Empresas Pymes 2009 081216 PRENSA" xfId="6921"/>
    <cellStyle name="6_PLAN COBERTURA 24JUN08 PRENSA_Plan Cobertura REV10 080731 Radio_Plan de Xmas Peliculas Tv 080918_Plan Empresas Pymes 2009 081216 PRENSA_Plan PyMEs Rev03 Nacional Plan Inicial 081223 Prensa" xfId="6922"/>
    <cellStyle name="6_PLAN COBERTURA 24JUN08 PRENSA_Plan Cobertura REV10 080731 Radio_Plan de Xmas Peliculas Tv 080918_Plan PyMEs Rev 01 081215 Radio  Menciones" xfId="6923"/>
    <cellStyle name="6_PLAN COBERTURA 24JUN08 PRENSA_Plan Cobertura REV10 080731 Radio_Plan de Xmas Peliculas Tv 080918_Plan PyMEs Rev 01 081215 Radio  Menciones_Plan PyMEs Rev03 Nacional Plan Inicial 081223 Prensa" xfId="6924"/>
    <cellStyle name="6_PLAN COBERTURA 24JUN08 PRENSA_Plan Cobertura REV10 080731 Radio_Plan de Xmas Peliculas Tv 080918_Plan PyMEs Rev 01 081215 Radio Spoteo" xfId="6925"/>
    <cellStyle name="6_PLAN COBERTURA 24JUN08 PRENSA_Plan Cobertura REV10 080731 Radio_Plan de Xmas Peliculas Tv 080918_Plan PyMEs Rev 01 081215 Radio Spoteo_Plan PyMEs Rev03 Nacional Plan Inicial 081223 Prensa" xfId="6926"/>
    <cellStyle name="6_PLAN COBERTURA 24JUN08 PRENSA_Plan Cobertura REV10 080731 Radio_Plan de Xmas Peliculas Tv 080918_Plan PyMEs Rev 01 081216 Radio  Menciones" xfId="6927"/>
    <cellStyle name="6_PLAN COBERTURA 24JUN08 PRENSA_Plan Cobertura REV10 080731 Radio_Plan de Xmas Peliculas Tv 080918_Plan PyMEs Rev 01 081216 Radio  Menciones_Plan PyMEs Rev03 Nacional Plan Inicial 081223 Prensa" xfId="6928"/>
    <cellStyle name="6_PLAN COBERTURA 24JUN08 PRENSA_Plan Cobertura REV10 080731 Radio_Plan de Xmas Peliculas Tv 080918_Plan Pymes Rev01 Internet 081216" xfId="6929"/>
    <cellStyle name="6_PLAN COBERTURA 24JUN08 PRENSA_Plan Cobertura REV10 080731 Radio_Plan de Xmas Peliculas Tv 080918_Plan Pymes Rev01 Internet 081216_Plan PyMEs Rev03 Nacional Plan Inicial 081223 Prensa" xfId="6930"/>
    <cellStyle name="6_PLAN COBERTURA 24JUN08 PRENSA_Plan Cobertura REV10 080731 Radio_Plan de Xmas Peliculas Tv 080918_Plan Pymes REV03 090108 ooh" xfId="6931"/>
    <cellStyle name="6_PLAN COBERTURA 24JUN08 PRENSA_Plan Cobertura REV10 080731 Radio_Plan de Xmas Peliculas Tv 080918_Plan Pymes REV03 090109 ooh" xfId="6932"/>
    <cellStyle name="6_PLAN COBERTURA 24JUN08 PRENSA_Plan Cobertura REV10 080731 Radio_Plan de Xmas Peliculas Tv 080918_Plan Pymes REV04 090218 ooh" xfId="6933"/>
    <cellStyle name="6_PLAN COBERTURA 24JUN08 PRENSA_Plan Cobertura REV10 080731 Radio_Plan de Xmas Peliculas Tv 080918_Plan PyMEs Rev08  20FEB09" xfId="6934"/>
    <cellStyle name="6_PLAN COBERTURA 24JUN08 PRENSA_Plan Cobertura REV10 080731 Radio_Plan de Xmas Peliculas Tv 080918_Sumario Campaña XMAS 2008" xfId="6935"/>
    <cellStyle name="6_PLAN COBERTURA 24JUN08 PRENSA_Plan Cobertura REV10 080731 Radio_Plan de Xmas Peliculas Tv 080918_Sumario Campaña XMAS 2008_Plan PyMEs Rev03 Nacional Plan Inicial 081223 Prensa" xfId="6936"/>
    <cellStyle name="6_PLAN COBERTURA 24JUN08 PRENSA_Plan Cobertura REV10 080731 Radio_PLAN DIGITAL MOVISTARv2" xfId="6937"/>
    <cellStyle name="6_PLAN COBERTURA 24JUN08 PRENSA_Plan Cobertura REV10 080731 Radio_PLAN DIGITAL MOVISTARv2_Plan PyMEs Rev03 Nacional Plan Inicial 081223 Prensa" xfId="6938"/>
    <cellStyle name="6_PLAN COBERTURA 24JUN08 PRENSA_Plan Cobertura REV10 080731 Radio_Plan Empresas Pymes 2009 081216 PRENSA" xfId="6939"/>
    <cellStyle name="6_PLAN COBERTURA 24JUN08 PRENSA_Plan Cobertura REV10 080731 Radio_Plan Empresas Pymes 2009 081216 PRENSA_Plan PyMEs Rev03 Nacional Plan Inicial 081223 Prensa" xfId="6940"/>
    <cellStyle name="6_PLAN COBERTURA 24JUN08 PRENSA_Plan Cobertura REV10 080731 Radio_Plan Portabilidad Fase II Rev10 190908.xls TV.xls  Sem Al 12 de Octubre 08" xfId="6941"/>
    <cellStyle name="6_PLAN COBERTURA 24JUN08 PRENSA_Plan Cobertura REV10 080731 Radio_Plan Portabilidad Fase II Rev10 190908.xls TV.xls  Sem Al 12 de Octubre 08_~3709826" xfId="6942"/>
    <cellStyle name="6_PLAN COBERTURA 24JUN08 PRENSA_Plan Cobertura REV10 080731 Radio_Plan Portabilidad Fase II Rev10 190908.xls TV.xls  Sem Al 12 de Octubre 08_~3709826_Plan PyMEs Rev03 Nacional Plan Inicial 081223 Prensa" xfId="6943"/>
    <cellStyle name="6_PLAN COBERTURA 24JUN08 PRENSA_Plan Cobertura REV10 080731 Radio_Plan Portabilidad Fase II Rev10 190908.xls TV.xls  Sem Al 12 de Octubre 08_PLAN DIGITAL MOVISTARv2" xfId="6944"/>
    <cellStyle name="6_PLAN COBERTURA 24JUN08 PRENSA_Plan Cobertura REV10 080731 Radio_Plan Portabilidad Fase II Rev10 190908.xls TV.xls  Sem Al 12 de Octubre 08_PLAN DIGITAL MOVISTARv2_Plan PyMEs Rev03 Nacional Plan Inicial 081223 Prensa" xfId="6945"/>
    <cellStyle name="6_PLAN COBERTURA 24JUN08 PRENSA_Plan Cobertura REV10 080731 Radio_Plan Portabilidad Fase II Rev10 190908.xls TV.xls  Sem Al 12 de Octubre 08_Plan Empresas Pymes 2009 081216 PRENSA" xfId="6946"/>
    <cellStyle name="6_PLAN COBERTURA 24JUN08 PRENSA_Plan Cobertura REV10 080731 Radio_Plan Portabilidad Fase II Rev10 190908.xls TV.xls  Sem Al 12 de Octubre 08_Plan Empresas Pymes 2009 081216 PRENSA_Plan PyMEs Rev03 Nacional Plan Inicial 081223 Prensa" xfId="6947"/>
    <cellStyle name="6_PLAN COBERTURA 24JUN08 PRENSA_Plan Cobertura REV10 080731 Radio_Plan Portabilidad Fase II Rev10 190908.xls TV.xls  Sem Al 12 de Octubre 08_Plan PyMEs Rev 01 081215 Radio  Menciones" xfId="6948"/>
    <cellStyle name="6_PLAN COBERTURA 24JUN08 PRENSA_Plan Cobertura REV10 080731 Radio_Plan Portabilidad Fase II Rev10 190908.xls TV.xls  Sem Al 12 de Octubre 08_Plan PyMEs Rev 01 081215 Radio  Menciones_Plan PyMEs Rev03 Nacional Plan Inicial 081223 Prensa" xfId="6949"/>
    <cellStyle name="6_PLAN COBERTURA 24JUN08 PRENSA_Plan Cobertura REV10 080731 Radio_Plan Portabilidad Fase II Rev10 190908.xls TV.xls  Sem Al 12 de Octubre 08_Plan PyMEs Rev 01 081215 Radio Spoteo" xfId="6950"/>
    <cellStyle name="6_PLAN COBERTURA 24JUN08 PRENSA_Plan Cobertura REV10 080731 Radio_Plan Portabilidad Fase II Rev10 190908.xls TV.xls  Sem Al 12 de Octubre 08_Plan PyMEs Rev 01 081215 Radio Spoteo_Plan PyMEs Rev03 Nacional Plan Inicial 081223 Prensa" xfId="6951"/>
    <cellStyle name="6_PLAN COBERTURA 24JUN08 PRENSA_Plan Cobertura REV10 080731 Radio_Plan Portabilidad Fase II Rev10 190908.xls TV.xls  Sem Al 12 de Octubre 08_Plan PyMEs Rev 01 081216 Radio  Menciones" xfId="6952"/>
    <cellStyle name="6_PLAN COBERTURA 24JUN08 PRENSA_Plan Cobertura REV10 080731 Radio_Plan Portabilidad Fase II Rev10 190908.xls TV.xls  Sem Al 12 de Octubre 08_Plan PyMEs Rev 01 081216 Radio  Menciones_Plan PyMEs Rev03 Nacional Plan Inicial 081223 Prensa" xfId="6953"/>
    <cellStyle name="6_PLAN COBERTURA 24JUN08 PRENSA_Plan Cobertura REV10 080731 Radio_Plan Portabilidad Fase II Rev10 190908.xls TV.xls  Sem Al 12 de Octubre 08_Plan Pymes Rev01 Internet 081216" xfId="6954"/>
    <cellStyle name="6_PLAN COBERTURA 24JUN08 PRENSA_Plan Cobertura REV10 080731 Radio_Plan Portabilidad Fase II Rev10 190908.xls TV.xls  Sem Al 12 de Octubre 08_Plan Pymes Rev01 Internet 081216_Plan PyMEs Rev03 Nacional Plan Inicial 081223 Prensa" xfId="6955"/>
    <cellStyle name="6_PLAN COBERTURA 24JUN08 PRENSA_Plan Cobertura REV10 080731 Radio_Plan Portabilidad Fase II Rev10 190908.xls TV.xls  Sem Al 12 de Octubre 08_Plan Pymes REV03 090108 ooh" xfId="6956"/>
    <cellStyle name="6_PLAN COBERTURA 24JUN08 PRENSA_Plan Cobertura REV10 080731 Radio_Plan Portabilidad Fase II Rev10 190908.xls TV.xls  Sem Al 12 de Octubre 08_Plan Pymes REV03 090109 ooh" xfId="6957"/>
    <cellStyle name="6_PLAN COBERTURA 24JUN08 PRENSA_Plan Cobertura REV10 080731 Radio_Plan Portabilidad Fase II Rev10 190908.xls TV.xls  Sem Al 12 de Octubre 08_Plan Pymes REV04 090218 ooh" xfId="6958"/>
    <cellStyle name="6_PLAN COBERTURA 24JUN08 PRENSA_Plan Cobertura REV10 080731 Radio_Plan Portabilidad Fase II Rev10 190908.xls TV.xls  Sem Al 12 de Octubre 08_Plan PyMEs Rev08  20FEB09" xfId="6959"/>
    <cellStyle name="6_PLAN COBERTURA 24JUN08 PRENSA_Plan Cobertura REV10 080731 Radio_Plan Portabilidad Fase II Rev10 190908.xls TV.xls  Sem Al 12 de Octubre 08_Sumario Campaña XMAS 2008" xfId="6960"/>
    <cellStyle name="6_PLAN COBERTURA 24JUN08 PRENSA_Plan Cobertura REV10 080731 Radio_Plan Portabilidad Fase II Rev10 190908.xls TV.xls  Sem Al 12 de Octubre 08_Sumario Campaña XMAS 2008_Plan PyMEs Rev03 Nacional Plan Inicial 081223 Prensa" xfId="6961"/>
    <cellStyle name="6_PLAN COBERTURA 24JUN08 PRENSA_Plan Cobertura REV10 080731 Radio_Plan Portabilidad II FASE.REV01- 040808 xls.xls 20s" xfId="6962"/>
    <cellStyle name="6_PLAN COBERTURA 24JUN08 PRENSA_Plan Cobertura REV10 080731 Radio_Plan Portabilidad II FASE.REV01- 040808 xls.xls 20s_~3709826" xfId="6963"/>
    <cellStyle name="6_PLAN COBERTURA 24JUN08 PRENSA_Plan Cobertura REV10 080731 Radio_Plan Portabilidad II FASE.REV01- 040808 xls.xls 20s_~3709826_Plan PyMEs Rev03 Nacional Plan Inicial 081223 Prensa" xfId="6964"/>
    <cellStyle name="6_PLAN COBERTURA 24JUN08 PRENSA_Plan Cobertura REV10 080731 Radio_Plan Portabilidad II FASE.REV01- 040808 xls.xls 20s_PLAN DIGITAL MOVISTARv2" xfId="6965"/>
    <cellStyle name="6_PLAN COBERTURA 24JUN08 PRENSA_Plan Cobertura REV10 080731 Radio_Plan Portabilidad II FASE.REV01- 040808 xls.xls 20s_PLAN DIGITAL MOVISTARv2_Plan PyMEs Rev03 Nacional Plan Inicial 081223 Prensa" xfId="6966"/>
    <cellStyle name="6_PLAN COBERTURA 24JUN08 PRENSA_Plan Cobertura REV10 080731 Radio_Plan Portabilidad II FASE.REV01- 040808 xls.xls 20s_Plan Empresas Pymes 2009 081216 PRENSA" xfId="6967"/>
    <cellStyle name="6_PLAN COBERTURA 24JUN08 PRENSA_Plan Cobertura REV10 080731 Radio_Plan Portabilidad II FASE.REV01- 040808 xls.xls 20s_Plan Empresas Pymes 2009 081216 PRENSA_Plan PyMEs Rev03 Nacional Plan Inicial 081223 Prensa" xfId="6968"/>
    <cellStyle name="6_PLAN COBERTURA 24JUN08 PRENSA_Plan Cobertura REV10 080731 Radio_Plan Portabilidad II FASE.REV01- 040808 xls.xls 20s_Plan PyMEs Rev 01 081215 Radio  Menciones" xfId="6969"/>
    <cellStyle name="6_PLAN COBERTURA 24JUN08 PRENSA_Plan Cobertura REV10 080731 Radio_Plan Portabilidad II FASE.REV01- 040808 xls.xls 20s_Plan PyMEs Rev 01 081215 Radio  Menciones_Plan PyMEs Rev03 Nacional Plan Inicial 081223 Prensa" xfId="6970"/>
    <cellStyle name="6_PLAN COBERTURA 24JUN08 PRENSA_Plan Cobertura REV10 080731 Radio_Plan Portabilidad II FASE.REV01- 040808 xls.xls 20s_Plan PyMEs Rev 01 081215 Radio Spoteo" xfId="6971"/>
    <cellStyle name="6_PLAN COBERTURA 24JUN08 PRENSA_Plan Cobertura REV10 080731 Radio_Plan Portabilidad II FASE.REV01- 040808 xls.xls 20s_Plan PyMEs Rev 01 081215 Radio Spoteo_Plan PyMEs Rev03 Nacional Plan Inicial 081223 Prensa" xfId="6972"/>
    <cellStyle name="6_PLAN COBERTURA 24JUN08 PRENSA_Plan Cobertura REV10 080731 Radio_Plan Portabilidad II FASE.REV01- 040808 xls.xls 20s_Plan PyMEs Rev 01 081216 Radio  Menciones" xfId="6973"/>
    <cellStyle name="6_PLAN COBERTURA 24JUN08 PRENSA_Plan Cobertura REV10 080731 Radio_Plan Portabilidad II FASE.REV01- 040808 xls.xls 20s_Plan PyMEs Rev 01 081216 Radio  Menciones_Plan PyMEs Rev03 Nacional Plan Inicial 081223 Prensa" xfId="6974"/>
    <cellStyle name="6_PLAN COBERTURA 24JUN08 PRENSA_Plan Cobertura REV10 080731 Radio_Plan Portabilidad II FASE.REV01- 040808 xls.xls 20s_Plan Pymes Rev01 Internet 081216" xfId="6975"/>
    <cellStyle name="6_PLAN COBERTURA 24JUN08 PRENSA_Plan Cobertura REV10 080731 Radio_Plan Portabilidad II FASE.REV01- 040808 xls.xls 20s_Plan Pymes Rev01 Internet 081216_Plan PyMEs Rev03 Nacional Plan Inicial 081223 Prensa" xfId="6976"/>
    <cellStyle name="6_PLAN COBERTURA 24JUN08 PRENSA_Plan Cobertura REV10 080731 Radio_Plan Portabilidad II FASE.REV01- 040808 xls.xls 20s_Plan Pymes REV03 090108 ooh" xfId="6977"/>
    <cellStyle name="6_PLAN COBERTURA 24JUN08 PRENSA_Plan Cobertura REV10 080731 Radio_Plan Portabilidad II FASE.REV01- 040808 xls.xls 20s_Plan Pymes REV03 090109 ooh" xfId="6978"/>
    <cellStyle name="6_PLAN COBERTURA 24JUN08 PRENSA_Plan Cobertura REV10 080731 Radio_Plan Portabilidad II FASE.REV01- 040808 xls.xls 20s_Plan Pymes REV04 090218 ooh" xfId="6979"/>
    <cellStyle name="6_PLAN COBERTURA 24JUN08 PRENSA_Plan Cobertura REV10 080731 Radio_Plan Portabilidad II FASE.REV01- 040808 xls.xls 20s_Plan PyMEs Rev08  20FEB09" xfId="6980"/>
    <cellStyle name="6_PLAN COBERTURA 24JUN08 PRENSA_Plan Cobertura REV10 080731 Radio_Plan Portabilidad II FASE.REV01- 040808 xls.xls 20s_Sumario Campaña XMAS 2008" xfId="6981"/>
    <cellStyle name="6_PLAN COBERTURA 24JUN08 PRENSA_Plan Cobertura REV10 080731 Radio_Plan Portabilidad II FASE.REV01- 040808 xls.xls 20s_Sumario Campaña XMAS 2008_Plan PyMEs Rev03 Nacional Plan Inicial 081223 Prensa" xfId="6982"/>
    <cellStyle name="6_PLAN COBERTURA 24JUN08 PRENSA_Plan Cobertura REV10 080731 Radio_Plan PyMEs Rev 01 081215 Radio  Menciones" xfId="6983"/>
    <cellStyle name="6_PLAN COBERTURA 24JUN08 PRENSA_Plan Cobertura REV10 080731 Radio_Plan PyMEs Rev 01 081215 Radio  Menciones_Plan PyMEs Rev03 Nacional Plan Inicial 081223 Prensa" xfId="6984"/>
    <cellStyle name="6_PLAN COBERTURA 24JUN08 PRENSA_Plan Cobertura REV10 080731 Radio_Plan PyMEs Rev 01 081215 Radio Spoteo" xfId="6985"/>
    <cellStyle name="6_PLAN COBERTURA 24JUN08 PRENSA_Plan Cobertura REV10 080731 Radio_Plan PyMEs Rev 01 081215 Radio Spoteo_Plan PyMEs Rev03 Nacional Plan Inicial 081223 Prensa" xfId="6986"/>
    <cellStyle name="6_PLAN COBERTURA 24JUN08 PRENSA_Plan Cobertura REV10 080731 Radio_Plan PYMES Rev 01 081216 ooh" xfId="6987"/>
    <cellStyle name="6_PLAN COBERTURA 24JUN08 PRENSA_Plan Cobertura REV10 080731 Radio_Plan PYMES Rev 01 081216 ooh_Plan PyMEs Rev03 Nacional Plan Inicial 081223 Prensa" xfId="6988"/>
    <cellStyle name="6_PLAN COBERTURA 24JUN08 PRENSA_Plan Cobertura REV10 080731 Radio_Plan PyMEs Rev 01 081216 Radio  Menciones" xfId="6989"/>
    <cellStyle name="6_PLAN COBERTURA 24JUN08 PRENSA_Plan Cobertura REV10 080731 Radio_Plan PyMEs Rev 01 081216 Radio  Menciones_Plan PyMEs Rev03 Nacional Plan Inicial 081223 Prensa" xfId="6990"/>
    <cellStyle name="6_PLAN COBERTURA 24JUN08 PRENSA_Plan Cobertura REV10 080731 Radio_Plan Pymes Rev01 Internet 081216" xfId="6991"/>
    <cellStyle name="6_PLAN COBERTURA 24JUN08 PRENSA_Plan Cobertura REV10 080731 Radio_Plan Pymes Rev01 Internet 081216_Plan PyMEs Rev03 Nacional Plan Inicial 081223 Prensa" xfId="6992"/>
    <cellStyle name="6_PLAN COBERTURA 24JUN08 PRENSA_Plan Cobertura REV10 080731 Radio_Plan Pymes REV03 090108 ooh" xfId="6993"/>
    <cellStyle name="6_PLAN COBERTURA 24JUN08 PRENSA_Plan Cobertura REV10 080731 Radio_Plan Pymes REV03 090109 ooh" xfId="6994"/>
    <cellStyle name="6_PLAN COBERTURA 24JUN08 PRENSA_Plan Cobertura REV10 080731 Radio_Plan Pymes REV04 090218 ooh" xfId="6995"/>
    <cellStyle name="6_PLAN COBERTURA 24JUN08 PRENSA_Plan Cobertura REV10 080731 Radio_Plan PyMEs Rev08  20FEB09" xfId="6996"/>
    <cellStyle name="6_PLAN COBERTURA 24JUN08 PRENSA_Plan Cobertura REV10 080731 Radio_Sumario Campaña XMAS 2008" xfId="6997"/>
    <cellStyle name="6_PLAN COBERTURA 24JUN08 PRENSA_Plan Cobertura REV10 080731 Radio_Sumario Campaña XMAS 2008_Plan PyMEs Rev03 Nacional Plan Inicial 081223 Prensa" xfId="6998"/>
    <cellStyle name="6_PLAN COBERTURA 24JUN08 PRENSA_Plan Cobertura REV10 080731 Radio_Xmas paid Rev 2 25092008" xfId="6999"/>
    <cellStyle name="6_PLAN COBERTURA 24JUN08 PRENSA_Plan Cobertura REV10 080731 Radio_Xmas paid Rev 2 25092008_~3709826" xfId="7000"/>
    <cellStyle name="6_PLAN COBERTURA 24JUN08 PRENSA_Plan Cobertura REV10 080731 Radio_Xmas paid Rev 2 25092008_~3709826_Plan PyMEs Rev03 Nacional Plan Inicial 081223 Prensa" xfId="7001"/>
    <cellStyle name="6_PLAN COBERTURA 24JUN08 PRENSA_Plan Cobertura REV10 080731 Radio_Xmas paid Rev 2 25092008_PLAN DIGITAL MOVISTARv2" xfId="7002"/>
    <cellStyle name="6_PLAN COBERTURA 24JUN08 PRENSA_Plan Cobertura REV10 080731 Radio_Xmas paid Rev 2 25092008_PLAN DIGITAL MOVISTARv2_Plan PyMEs Rev03 Nacional Plan Inicial 081223 Prensa" xfId="7003"/>
    <cellStyle name="6_PLAN COBERTURA 24JUN08 PRENSA_Plan Cobertura REV10 080731 Radio_Xmas paid Rev 2 25092008_Plan Empresas Pymes 2009 081216 PRENSA" xfId="7004"/>
    <cellStyle name="6_PLAN COBERTURA 24JUN08 PRENSA_Plan Cobertura REV10 080731 Radio_Xmas paid Rev 2 25092008_Plan Empresas Pymes 2009 081216 PRENSA_Plan PyMEs Rev03 Nacional Plan Inicial 081223 Prensa" xfId="7005"/>
    <cellStyle name="6_PLAN COBERTURA 24JUN08 PRENSA_Plan Cobertura REV10 080731 Radio_Xmas paid Rev 2 25092008_Plan PyMEs Rev 01 081215 Radio  Menciones" xfId="7006"/>
    <cellStyle name="6_PLAN COBERTURA 24JUN08 PRENSA_Plan Cobertura REV10 080731 Radio_Xmas paid Rev 2 25092008_Plan PyMEs Rev 01 081215 Radio  Menciones_Plan PyMEs Rev03 Nacional Plan Inicial 081223 Prensa" xfId="7007"/>
    <cellStyle name="6_PLAN COBERTURA 24JUN08 PRENSA_Plan Cobertura REV10 080731 Radio_Xmas paid Rev 2 25092008_Plan PyMEs Rev 01 081215 Radio Spoteo" xfId="7008"/>
    <cellStyle name="6_PLAN COBERTURA 24JUN08 PRENSA_Plan Cobertura REV10 080731 Radio_Xmas paid Rev 2 25092008_Plan PyMEs Rev 01 081215 Radio Spoteo_Plan PyMEs Rev03 Nacional Plan Inicial 081223 Prensa" xfId="7009"/>
    <cellStyle name="6_PLAN COBERTURA 24JUN08 PRENSA_Plan Cobertura REV10 080731 Radio_Xmas paid Rev 2 25092008_Plan PyMEs Rev 01 081216 Radio  Menciones" xfId="7010"/>
    <cellStyle name="6_PLAN COBERTURA 24JUN08 PRENSA_Plan Cobertura REV10 080731 Radio_Xmas paid Rev 2 25092008_Plan PyMEs Rev 01 081216 Radio  Menciones_Plan PyMEs Rev03 Nacional Plan Inicial 081223 Prensa" xfId="7011"/>
    <cellStyle name="6_PLAN COBERTURA 24JUN08 PRENSA_Plan Cobertura REV10 080731 Radio_Xmas paid Rev 2 25092008_Plan Pymes Rev01 Internet 081216" xfId="7012"/>
    <cellStyle name="6_PLAN COBERTURA 24JUN08 PRENSA_Plan Cobertura REV10 080731 Radio_Xmas paid Rev 2 25092008_Plan Pymes Rev01 Internet 081216_Plan PyMEs Rev03 Nacional Plan Inicial 081223 Prensa" xfId="7013"/>
    <cellStyle name="6_PLAN COBERTURA 24JUN08 PRENSA_Plan Cobertura REV10 080731 Radio_Xmas paid Rev 2 25092008_Plan Pymes REV03 090108 ooh" xfId="7014"/>
    <cellStyle name="6_PLAN COBERTURA 24JUN08 PRENSA_Plan Cobertura REV10 080731 Radio_Xmas paid Rev 2 25092008_Plan Pymes REV03 090109 ooh" xfId="7015"/>
    <cellStyle name="6_PLAN COBERTURA 24JUN08 PRENSA_Plan Cobertura REV10 080731 Radio_Xmas paid Rev 2 25092008_Plan Pymes REV04 090218 ooh" xfId="7016"/>
    <cellStyle name="6_PLAN COBERTURA 24JUN08 PRENSA_Plan Cobertura REV10 080731 Radio_Xmas paid Rev 2 25092008_Plan PyMEs Rev08  20FEB09" xfId="7017"/>
    <cellStyle name="6_PLAN COBERTURA 24JUN08 PRENSA_Plan Cobertura REV10 080731 Radio_Xmas paid Rev 2 25092008_Sumario Campaña XMAS 2008" xfId="7018"/>
    <cellStyle name="6_PLAN COBERTURA 24JUN08 PRENSA_Plan Cobertura REV10 080731 Radio_Xmas paid Rev 2 25092008_Sumario Campaña XMAS 2008_Plan PyMEs Rev03 Nacional Plan Inicial 081223 Prensa" xfId="7019"/>
    <cellStyle name="6_PLAN COBERTURA 24JUN08 PRENSA_Plan Cobertura REV10 080731 Radio_Xmas paid Rev 3 03102008" xfId="7020"/>
    <cellStyle name="6_PLAN COBERTURA 24JUN08 PRENSA_Plan Cobertura REV10 080731 Radio_Xmas paid Rev 3 03102008_~3709826" xfId="7021"/>
    <cellStyle name="6_PLAN COBERTURA 24JUN08 PRENSA_Plan Cobertura REV10 080731 Radio_Xmas paid Rev 3 03102008_~3709826_Plan PyMEs Rev03 Nacional Plan Inicial 081223 Prensa" xfId="7022"/>
    <cellStyle name="6_PLAN COBERTURA 24JUN08 PRENSA_Plan Cobertura REV10 080731 Radio_Xmas paid Rev 3 03102008_PLAN DIGITAL MOVISTARv2" xfId="7023"/>
    <cellStyle name="6_PLAN COBERTURA 24JUN08 PRENSA_Plan Cobertura REV10 080731 Radio_Xmas paid Rev 3 03102008_PLAN DIGITAL MOVISTARv2_Plan PyMEs Rev03 Nacional Plan Inicial 081223 Prensa" xfId="7024"/>
    <cellStyle name="6_PLAN COBERTURA 24JUN08 PRENSA_Plan Cobertura REV10 080731 Radio_Xmas paid Rev 3 03102008_Plan Empresas Pymes 2009 081216 PRENSA" xfId="7025"/>
    <cellStyle name="6_PLAN COBERTURA 24JUN08 PRENSA_Plan Cobertura REV10 080731 Radio_Xmas paid Rev 3 03102008_Plan Empresas Pymes 2009 081216 PRENSA_Plan PyMEs Rev03 Nacional Plan Inicial 081223 Prensa" xfId="7026"/>
    <cellStyle name="6_PLAN COBERTURA 24JUN08 PRENSA_Plan Cobertura REV10 080731 Radio_Xmas paid Rev 3 03102008_Plan PyMEs Rev 01 081215 Radio  Menciones" xfId="7027"/>
    <cellStyle name="6_PLAN COBERTURA 24JUN08 PRENSA_Plan Cobertura REV10 080731 Radio_Xmas paid Rev 3 03102008_Plan PyMEs Rev 01 081215 Radio  Menciones_Plan PyMEs Rev03 Nacional Plan Inicial 081223 Prensa" xfId="7028"/>
    <cellStyle name="6_PLAN COBERTURA 24JUN08 PRENSA_Plan Cobertura REV10 080731 Radio_Xmas paid Rev 3 03102008_Plan PyMEs Rev 01 081215 Radio Spoteo" xfId="7029"/>
    <cellStyle name="6_PLAN COBERTURA 24JUN08 PRENSA_Plan Cobertura REV10 080731 Radio_Xmas paid Rev 3 03102008_Plan PyMEs Rev 01 081215 Radio Spoteo_Plan PyMEs Rev03 Nacional Plan Inicial 081223 Prensa" xfId="7030"/>
    <cellStyle name="6_PLAN COBERTURA 24JUN08 PRENSA_Plan Cobertura REV10 080731 Radio_Xmas paid Rev 3 03102008_Plan PyMEs Rev 01 081216 Radio  Menciones" xfId="7031"/>
    <cellStyle name="6_PLAN COBERTURA 24JUN08 PRENSA_Plan Cobertura REV10 080731 Radio_Xmas paid Rev 3 03102008_Plan PyMEs Rev 01 081216 Radio  Menciones_Plan PyMEs Rev03 Nacional Plan Inicial 081223 Prensa" xfId="7032"/>
    <cellStyle name="6_PLAN COBERTURA 24JUN08 PRENSA_Plan Cobertura REV10 080731 Radio_Xmas paid Rev 3 03102008_Plan Pymes Rev01 Internet 081216" xfId="7033"/>
    <cellStyle name="6_PLAN COBERTURA 24JUN08 PRENSA_Plan Cobertura REV10 080731 Radio_Xmas paid Rev 3 03102008_Plan Pymes Rev01 Internet 081216_Plan PyMEs Rev03 Nacional Plan Inicial 081223 Prensa" xfId="7034"/>
    <cellStyle name="6_PLAN COBERTURA 24JUN08 PRENSA_Plan Cobertura REV10 080731 Radio_Xmas paid Rev 3 03102008_Plan Pymes REV03 090108 ooh" xfId="7035"/>
    <cellStyle name="6_PLAN COBERTURA 24JUN08 PRENSA_Plan Cobertura REV10 080731 Radio_Xmas paid Rev 3 03102008_Plan Pymes REV03 090109 ooh" xfId="7036"/>
    <cellStyle name="6_PLAN COBERTURA 24JUN08 PRENSA_Plan Cobertura REV10 080731 Radio_Xmas paid Rev 3 03102008_Plan Pymes REV04 090218 ooh" xfId="7037"/>
    <cellStyle name="6_PLAN COBERTURA 24JUN08 PRENSA_Plan Cobertura REV10 080731 Radio_Xmas paid Rev 3 03102008_Plan PyMEs Rev08  20FEB09" xfId="7038"/>
    <cellStyle name="6_PLAN COBERTURA 24JUN08 PRENSA_Plan Cobertura REV10 080731 Radio_Xmas paid Rev 3 03102008_Sumario Campaña XMAS 2008" xfId="7039"/>
    <cellStyle name="6_PLAN COBERTURA 24JUN08 PRENSA_Plan Cobertura REV10 080731 Radio_Xmas paid Rev 3 03102008_Sumario Campaña XMAS 2008_Plan PyMEs Rev03 Nacional Plan Inicial 081223 Prensa" xfId="7040"/>
    <cellStyle name="6_PLAN COBERTURA 24JUN08 PRENSA_Plan Cobertura REV12  080822 Radio" xfId="7041"/>
    <cellStyle name="6_PLAN COBERTURA 24JUN08 PRENSA_Plan Cobertura REV12  080822 Radio_~3709826" xfId="7042"/>
    <cellStyle name="6_PLAN COBERTURA 24JUN08 PRENSA_Plan Cobertura REV12  080822 Radio_~3709826_Plan PyMEs Rev03 Nacional Plan Inicial 081223 Prensa" xfId="7043"/>
    <cellStyle name="6_PLAN COBERTURA 24JUN08 PRENSA_Plan Cobertura REV12  080822 Radio_PLAN DIGITAL MOVISTARv2" xfId="7044"/>
    <cellStyle name="6_PLAN COBERTURA 24JUN08 PRENSA_Plan Cobertura REV12  080822 Radio_PLAN DIGITAL MOVISTARv2_Plan PyMEs Rev03 Nacional Plan Inicial 081223 Prensa" xfId="7045"/>
    <cellStyle name="6_PLAN COBERTURA 24JUN08 PRENSA_Plan Cobertura REV12  080822 Radio_Plan Empresas Pymes 2009 081216 PRENSA" xfId="7046"/>
    <cellStyle name="6_PLAN COBERTURA 24JUN08 PRENSA_Plan Cobertura REV12  080822 Radio_Plan Empresas Pymes 2009 081216 PRENSA_Plan PyMEs Rev03 Nacional Plan Inicial 081223 Prensa" xfId="7047"/>
    <cellStyle name="6_PLAN COBERTURA 24JUN08 PRENSA_Plan Cobertura REV12  080822 Radio_Plan PyMEs Rev 01 081215 Radio  Menciones" xfId="7048"/>
    <cellStyle name="6_PLAN COBERTURA 24JUN08 PRENSA_Plan Cobertura REV12  080822 Radio_Plan PyMEs Rev 01 081215 Radio  Menciones_Plan PyMEs Rev03 Nacional Plan Inicial 081223 Prensa" xfId="7049"/>
    <cellStyle name="6_PLAN COBERTURA 24JUN08 PRENSA_Plan Cobertura REV12  080822 Radio_Plan PyMEs Rev 01 081215 Radio Spoteo" xfId="7050"/>
    <cellStyle name="6_PLAN COBERTURA 24JUN08 PRENSA_Plan Cobertura REV12  080822 Radio_Plan PyMEs Rev 01 081215 Radio Spoteo_Plan PyMEs Rev03 Nacional Plan Inicial 081223 Prensa" xfId="7051"/>
    <cellStyle name="6_PLAN COBERTURA 24JUN08 PRENSA_Plan Cobertura REV12  080822 Radio_Plan PyMEs Rev 01 081216 Radio  Menciones" xfId="7052"/>
    <cellStyle name="6_PLAN COBERTURA 24JUN08 PRENSA_Plan Cobertura REV12  080822 Radio_Plan PyMEs Rev 01 081216 Radio  Menciones_Plan PyMEs Rev03 Nacional Plan Inicial 081223 Prensa" xfId="7053"/>
    <cellStyle name="6_PLAN COBERTURA 24JUN08 PRENSA_Plan Cobertura REV12  080822 Radio_Plan Pymes Rev01 Internet 081216" xfId="7054"/>
    <cellStyle name="6_PLAN COBERTURA 24JUN08 PRENSA_Plan Cobertura REV12  080822 Radio_Plan Pymes Rev01 Internet 081216_Plan PyMEs Rev03 Nacional Plan Inicial 081223 Prensa" xfId="7055"/>
    <cellStyle name="6_PLAN COBERTURA 24JUN08 PRENSA_Plan Cobertura REV12  080822 Radio_Plan Pymes REV03 090108 ooh" xfId="7056"/>
    <cellStyle name="6_PLAN COBERTURA 24JUN08 PRENSA_Plan Cobertura REV12  080822 Radio_Plan Pymes REV03 090109 ooh" xfId="7057"/>
    <cellStyle name="6_PLAN COBERTURA 24JUN08 PRENSA_Plan Cobertura REV12  080822 Radio_Plan Pymes REV04 090218 ooh" xfId="7058"/>
    <cellStyle name="6_PLAN COBERTURA 24JUN08 PRENSA_Plan Cobertura REV12  080822 Radio_Plan PyMEs Rev08  20FEB09" xfId="7059"/>
    <cellStyle name="6_PLAN COBERTURA 24JUN08 PRENSA_Plan Cobertura REV12  080822 Radio_Sumario Campaña XMAS 2008" xfId="7060"/>
    <cellStyle name="6_PLAN COBERTURA 24JUN08 PRENSA_Plan Cobertura REV12  080822 Radio_Sumario Campaña XMAS 2008_Plan PyMEs Rev03 Nacional Plan Inicial 081223 Prensa" xfId="7061"/>
    <cellStyle name="6_PLAN COBERTURA 24JUN08 PRENSA_Plan Cobertura REV12 080913" xfId="7062"/>
    <cellStyle name="6_PLAN COBERTURA 24JUN08 PRENSA_Plan Cobertura REV12 080913_Plan Empresas Pymes 2009 081216 PRENSA" xfId="7063"/>
    <cellStyle name="6_PLAN COBERTURA 24JUN08 PRENSA_Plan Cobertura REV12 080913_Plan Empresas Pymes 2009 081216 PRENSA_Plan PyMEs Rev03 Nacional Plan Inicial 081223 Prensa" xfId="7064"/>
    <cellStyle name="6_PLAN COBERTURA 24JUN08 PRENSA_Plan Cobertura REV12 080913_Plan PyMEs Rev 01 081215 Radio  Menciones" xfId="7065"/>
    <cellStyle name="6_PLAN COBERTURA 24JUN08 PRENSA_Plan Cobertura REV12 080913_Plan PyMEs Rev 01 081215 Radio  Menciones_Plan PyMEs Rev03 Nacional Plan Inicial 081223 Prensa" xfId="7066"/>
    <cellStyle name="6_PLAN COBERTURA 24JUN08 PRENSA_Plan Cobertura REV12 080913_Plan PyMEs Rev 01 081215 Radio Spoteo" xfId="7067"/>
    <cellStyle name="6_PLAN COBERTURA 24JUN08 PRENSA_Plan Cobertura REV12 080913_Plan PyMEs Rev 01 081215 Radio Spoteo_Plan PyMEs Rev03 Nacional Plan Inicial 081223 Prensa" xfId="7068"/>
    <cellStyle name="6_PLAN COBERTURA 24JUN08 PRENSA_Plan Cobertura REV12 080913_Plan PyMEs Rev 01 081216 Radio  Menciones" xfId="7069"/>
    <cellStyle name="6_PLAN COBERTURA 24JUN08 PRENSA_Plan Cobertura REV12 080913_Plan PyMEs Rev 01 081216 Radio  Menciones_Plan PyMEs Rev03 Nacional Plan Inicial 081223 Prensa" xfId="7070"/>
    <cellStyle name="6_PLAN COBERTURA 24JUN08 PRENSA_Plan Cobertura TV REV12 120908" xfId="7071"/>
    <cellStyle name="6_PLAN COBERTURA 24JUN08 PRENSA_Plan Cobertura TV REV12 120908_~3709826" xfId="7072"/>
    <cellStyle name="6_PLAN COBERTURA 24JUN08 PRENSA_Plan Cobertura TV REV12 120908_~3709826_Plan PyMEs Rev03 Nacional Plan Inicial 081223 Prensa" xfId="7073"/>
    <cellStyle name="6_PLAN COBERTURA 24JUN08 PRENSA_Plan Cobertura TV REV12 120908_PLAN DIGITAL MOVISTARv2" xfId="7074"/>
    <cellStyle name="6_PLAN COBERTURA 24JUN08 PRENSA_Plan Cobertura TV REV12 120908_PLAN DIGITAL MOVISTARv2_Plan PyMEs Rev03 Nacional Plan Inicial 081223 Prensa" xfId="7075"/>
    <cellStyle name="6_PLAN COBERTURA 24JUN08 PRENSA_Plan Cobertura TV REV12 120908_Plan Empresas Pymes 2009 081216 PRENSA" xfId="7076"/>
    <cellStyle name="6_PLAN COBERTURA 24JUN08 PRENSA_Plan Cobertura TV REV12 120908_Plan Empresas Pymes 2009 081216 PRENSA_Plan PyMEs Rev03 Nacional Plan Inicial 081223 Prensa" xfId="7077"/>
    <cellStyle name="6_PLAN COBERTURA 24JUN08 PRENSA_Plan Cobertura TV REV12 120908_Plan PyMEs Rev 01 081215 Radio  Menciones" xfId="7078"/>
    <cellStyle name="6_PLAN COBERTURA 24JUN08 PRENSA_Plan Cobertura TV REV12 120908_Plan PyMEs Rev 01 081215 Radio  Menciones_Plan PyMEs Rev03 Nacional Plan Inicial 081223 Prensa" xfId="7079"/>
    <cellStyle name="6_PLAN COBERTURA 24JUN08 PRENSA_Plan Cobertura TV REV12 120908_Plan PyMEs Rev 01 081215 Radio Spoteo" xfId="7080"/>
    <cellStyle name="6_PLAN COBERTURA 24JUN08 PRENSA_Plan Cobertura TV REV12 120908_Plan PyMEs Rev 01 081215 Radio Spoteo_Plan PyMEs Rev03 Nacional Plan Inicial 081223 Prensa" xfId="7081"/>
    <cellStyle name="6_PLAN COBERTURA 24JUN08 PRENSA_Plan Cobertura TV REV12 120908_Plan PyMEs Rev 01 081216 Radio  Menciones" xfId="7082"/>
    <cellStyle name="6_PLAN COBERTURA 24JUN08 PRENSA_Plan Cobertura TV REV12 120908_Plan PyMEs Rev 01 081216 Radio  Menciones_Plan PyMEs Rev03 Nacional Plan Inicial 081223 Prensa" xfId="7083"/>
    <cellStyle name="6_PLAN COBERTURA 24JUN08 PRENSA_Plan Cobertura TV REV12 120908_Plan Pymes Rev01 Internet 081216" xfId="7084"/>
    <cellStyle name="6_PLAN COBERTURA 24JUN08 PRENSA_Plan Cobertura TV REV12 120908_Plan Pymes Rev01 Internet 081216_Plan PyMEs Rev03 Nacional Plan Inicial 081223 Prensa" xfId="7085"/>
    <cellStyle name="6_PLAN COBERTURA 24JUN08 PRENSA_Plan Cobertura TV REV12 120908_Plan Pymes REV03 090108 ooh" xfId="7086"/>
    <cellStyle name="6_PLAN COBERTURA 24JUN08 PRENSA_Plan Cobertura TV REV12 120908_Plan Pymes REV03 090109 ooh" xfId="7087"/>
    <cellStyle name="6_PLAN COBERTURA 24JUN08 PRENSA_Plan Cobertura TV REV12 120908_Plan Pymes REV04 090218 ooh" xfId="7088"/>
    <cellStyle name="6_PLAN COBERTURA 24JUN08 PRENSA_Plan Cobertura TV REV12 120908_Plan PyMEs Rev08  20FEB09" xfId="7089"/>
    <cellStyle name="6_PLAN COBERTURA 24JUN08 PRENSA_Plan Cobertura TV REV12 120908_Sumario Campaña XMAS 2008" xfId="7090"/>
    <cellStyle name="6_PLAN COBERTURA 24JUN08 PRENSA_Plan Cobertura TV REV12 120908_Sumario Campaña XMAS 2008_Plan PyMEs Rev03 Nacional Plan Inicial 081223 Prensa" xfId="7091"/>
    <cellStyle name="6_PLAN COBERTURA 24JUN08 PRENSA_Plan de Xmas ´08 15Sept2008 OOH" xfId="7092"/>
    <cellStyle name="6_PLAN COBERTURA 24JUN08 PRENSA_Plan de Xmas ´08 15Sept2008 OOH_Plan Empresas Pymes 2009 081216 PRENSA" xfId="7093"/>
    <cellStyle name="6_PLAN COBERTURA 24JUN08 PRENSA_Plan de Xmas ´08 15Sept2008 OOH_Plan Empresas Pymes 2009 081216 PRENSA_Plan PyMEs Rev03 Nacional Plan Inicial 081223 Prensa" xfId="7094"/>
    <cellStyle name="6_PLAN COBERTURA 24JUN08 PRENSA_Plan de Xmas ´08 15Sept2008 OOH_Plan PyMEs Rev 01 081215 Radio  Menciones" xfId="7095"/>
    <cellStyle name="6_PLAN COBERTURA 24JUN08 PRENSA_Plan de Xmas ´08 15Sept2008 OOH_Plan PyMEs Rev 01 081215 Radio  Menciones_Plan PyMEs Rev03 Nacional Plan Inicial 081223 Prensa" xfId="7096"/>
    <cellStyle name="6_PLAN COBERTURA 24JUN08 PRENSA_Plan de Xmas ´08 15Sept2008 OOH_Plan PyMEs Rev 01 081215 Radio Spoteo" xfId="7097"/>
    <cellStyle name="6_PLAN COBERTURA 24JUN08 PRENSA_Plan de Xmas ´08 15Sept2008 OOH_Plan PyMEs Rev 01 081215 Radio Spoteo_Plan PyMEs Rev03 Nacional Plan Inicial 081223 Prensa" xfId="7098"/>
    <cellStyle name="6_PLAN COBERTURA 24JUN08 PRENSA_Plan de Xmas ´08 15Sept2008 OOH_Plan PyMEs Rev 01 081216 Radio  Menciones" xfId="7099"/>
    <cellStyle name="6_PLAN COBERTURA 24JUN08 PRENSA_Plan de Xmas ´08 15Sept2008 OOH_Plan PyMEs Rev 01 081216 Radio  Menciones_Plan PyMEs Rev03 Nacional Plan Inicial 081223 Prensa" xfId="7100"/>
    <cellStyle name="6_PLAN COBERTURA 24JUN08 PRENSA_Plan de Xmas Peliculas Tv 080918" xfId="7101"/>
    <cellStyle name="6_PLAN COBERTURA 24JUN08 PRENSA_Plan de Xmas Peliculas Tv 080918_~3709826" xfId="7102"/>
    <cellStyle name="6_PLAN COBERTURA 24JUN08 PRENSA_Plan de Xmas Peliculas Tv 080918_~3709826_Plan PyMEs Rev03 Nacional Plan Inicial 081223 Prensa" xfId="7103"/>
    <cellStyle name="6_PLAN COBERTURA 24JUN08 PRENSA_Plan de Xmas Peliculas Tv 080918_PLAN DIGITAL MOVISTARv2" xfId="7104"/>
    <cellStyle name="6_PLAN COBERTURA 24JUN08 PRENSA_Plan de Xmas Peliculas Tv 080918_PLAN DIGITAL MOVISTARv2_Plan PyMEs Rev03 Nacional Plan Inicial 081223 Prensa" xfId="7105"/>
    <cellStyle name="6_PLAN COBERTURA 24JUN08 PRENSA_Plan de Xmas Peliculas Tv 080918_Plan Empresas Pymes 2009 081216 PRENSA" xfId="7106"/>
    <cellStyle name="6_PLAN COBERTURA 24JUN08 PRENSA_Plan de Xmas Peliculas Tv 080918_Plan Empresas Pymes 2009 081216 PRENSA_Plan PyMEs Rev03 Nacional Plan Inicial 081223 Prensa" xfId="7107"/>
    <cellStyle name="6_PLAN COBERTURA 24JUN08 PRENSA_Plan de Xmas Peliculas Tv 080918_Plan PyMEs Rev 01 081215 Radio  Menciones" xfId="7108"/>
    <cellStyle name="6_PLAN COBERTURA 24JUN08 PRENSA_Plan de Xmas Peliculas Tv 080918_Plan PyMEs Rev 01 081215 Radio  Menciones_Plan PyMEs Rev03 Nacional Plan Inicial 081223 Prensa" xfId="7109"/>
    <cellStyle name="6_PLAN COBERTURA 24JUN08 PRENSA_Plan de Xmas Peliculas Tv 080918_Plan PyMEs Rev 01 081215 Radio Spoteo" xfId="7110"/>
    <cellStyle name="6_PLAN COBERTURA 24JUN08 PRENSA_Plan de Xmas Peliculas Tv 080918_Plan PyMEs Rev 01 081215 Radio Spoteo_Plan PyMEs Rev03 Nacional Plan Inicial 081223 Prensa" xfId="7111"/>
    <cellStyle name="6_PLAN COBERTURA 24JUN08 PRENSA_Plan de Xmas Peliculas Tv 080918_Plan PyMEs Rev 01 081216 Radio  Menciones" xfId="7112"/>
    <cellStyle name="6_PLAN COBERTURA 24JUN08 PRENSA_Plan de Xmas Peliculas Tv 080918_Plan PyMEs Rev 01 081216 Radio  Menciones_Plan PyMEs Rev03 Nacional Plan Inicial 081223 Prensa" xfId="7113"/>
    <cellStyle name="6_PLAN COBERTURA 24JUN08 PRENSA_Plan de Xmas Peliculas Tv 080918_Plan Pymes Rev01 Internet 081216" xfId="7114"/>
    <cellStyle name="6_PLAN COBERTURA 24JUN08 PRENSA_Plan de Xmas Peliculas Tv 080918_Plan Pymes Rev01 Internet 081216_Plan PyMEs Rev03 Nacional Plan Inicial 081223 Prensa" xfId="7115"/>
    <cellStyle name="6_PLAN COBERTURA 24JUN08 PRENSA_Plan de Xmas Peliculas Tv 080918_Plan Pymes REV03 090108 ooh" xfId="7116"/>
    <cellStyle name="6_PLAN COBERTURA 24JUN08 PRENSA_Plan de Xmas Peliculas Tv 080918_Plan Pymes REV03 090109 ooh" xfId="7117"/>
    <cellStyle name="6_PLAN COBERTURA 24JUN08 PRENSA_Plan de Xmas Peliculas Tv 080918_Plan Pymes REV04 090218 ooh" xfId="7118"/>
    <cellStyle name="6_PLAN COBERTURA 24JUN08 PRENSA_Plan de Xmas Peliculas Tv 080918_Plan PyMEs Rev08  20FEB09" xfId="7119"/>
    <cellStyle name="6_PLAN COBERTURA 24JUN08 PRENSA_Plan de Xmas Peliculas Tv 080918_Sumario Campaña XMAS 2008" xfId="7120"/>
    <cellStyle name="6_PLAN COBERTURA 24JUN08 PRENSA_Plan de Xmas Peliculas Tv 080918_Sumario Campaña XMAS 2008_Plan PyMEs Rev03 Nacional Plan Inicial 081223 Prensa" xfId="7121"/>
    <cellStyle name="6_PLAN COBERTURA 24JUN08 PRENSA_PLAN DIGITAL MOVISTARv2" xfId="7122"/>
    <cellStyle name="6_PLAN COBERTURA 24JUN08 PRENSA_PLAN DIGITAL MOVISTARv2_Plan PyMEs Rev03 Nacional Plan Inicial 081223 Prensa" xfId="7123"/>
    <cellStyle name="6_PLAN COBERTURA 24JUN08 PRENSA_Plan Empresas Pymes 2009 081216 PRENSA" xfId="7124"/>
    <cellStyle name="6_PLAN COBERTURA 24JUN08 PRENSA_Plan Empresas Pymes 2009 081216 PRENSA_Plan PyMEs Rev03 Nacional Plan Inicial 081223 Prensa" xfId="7125"/>
    <cellStyle name="6_PLAN COBERTURA 24JUN08 PRENSA_Plan Portabilidad Fase II Rev10 190908.xls TV.xls  Sem Al 12 de Octubre 08" xfId="7126"/>
    <cellStyle name="6_PLAN COBERTURA 24JUN08 PRENSA_Plan Portabilidad Fase II Rev10 190908.xls TV.xls  Sem Al 12 de Octubre 08_~3709826" xfId="7127"/>
    <cellStyle name="6_PLAN COBERTURA 24JUN08 PRENSA_Plan Portabilidad Fase II Rev10 190908.xls TV.xls  Sem Al 12 de Octubre 08_~3709826_Plan PyMEs Rev03 Nacional Plan Inicial 081223 Prensa" xfId="7128"/>
    <cellStyle name="6_PLAN COBERTURA 24JUN08 PRENSA_Plan Portabilidad Fase II Rev10 190908.xls TV.xls  Sem Al 12 de Octubre 08_PLAN DIGITAL MOVISTARv2" xfId="7129"/>
    <cellStyle name="6_PLAN COBERTURA 24JUN08 PRENSA_Plan Portabilidad Fase II Rev10 190908.xls TV.xls  Sem Al 12 de Octubre 08_PLAN DIGITAL MOVISTARv2_Plan PyMEs Rev03 Nacional Plan Inicial 081223 Prensa" xfId="7130"/>
    <cellStyle name="6_PLAN COBERTURA 24JUN08 PRENSA_Plan Portabilidad Fase II Rev10 190908.xls TV.xls  Sem Al 12 de Octubre 08_Plan Empresas Pymes 2009 081216 PRENSA" xfId="7131"/>
    <cellStyle name="6_PLAN COBERTURA 24JUN08 PRENSA_Plan Portabilidad Fase II Rev10 190908.xls TV.xls  Sem Al 12 de Octubre 08_Plan Empresas Pymes 2009 081216 PRENSA_Plan PyMEs Rev03 Nacional Plan Inicial 081223 Prensa" xfId="7132"/>
    <cellStyle name="6_PLAN COBERTURA 24JUN08 PRENSA_Plan Portabilidad Fase II Rev10 190908.xls TV.xls  Sem Al 12 de Octubre 08_Plan PyMEs Rev 01 081215 Radio  Menciones" xfId="7133"/>
    <cellStyle name="6_PLAN COBERTURA 24JUN08 PRENSA_Plan Portabilidad Fase II Rev10 190908.xls TV.xls  Sem Al 12 de Octubre 08_Plan PyMEs Rev 01 081215 Radio  Menciones_Plan PyMEs Rev03 Nacional Plan Inicial 081223 Prensa" xfId="7134"/>
    <cellStyle name="6_PLAN COBERTURA 24JUN08 PRENSA_Plan Portabilidad Fase II Rev10 190908.xls TV.xls  Sem Al 12 de Octubre 08_Plan PyMEs Rev 01 081215 Radio Spoteo" xfId="7135"/>
    <cellStyle name="6_PLAN COBERTURA 24JUN08 PRENSA_Plan Portabilidad Fase II Rev10 190908.xls TV.xls  Sem Al 12 de Octubre 08_Plan PyMEs Rev 01 081215 Radio Spoteo_Plan PyMEs Rev03 Nacional Plan Inicial 081223 Prensa" xfId="7136"/>
    <cellStyle name="6_PLAN COBERTURA 24JUN08 PRENSA_Plan Portabilidad Fase II Rev10 190908.xls TV.xls  Sem Al 12 de Octubre 08_Plan PyMEs Rev 01 081216 Radio  Menciones" xfId="7137"/>
    <cellStyle name="6_PLAN COBERTURA 24JUN08 PRENSA_Plan Portabilidad Fase II Rev10 190908.xls TV.xls  Sem Al 12 de Octubre 08_Plan PyMEs Rev 01 081216 Radio  Menciones_Plan PyMEs Rev03 Nacional Plan Inicial 081223 Prensa" xfId="7138"/>
    <cellStyle name="6_PLAN COBERTURA 24JUN08 PRENSA_Plan Portabilidad Fase II Rev10 190908.xls TV.xls  Sem Al 12 de Octubre 08_Plan Pymes Rev01 Internet 081216" xfId="7139"/>
    <cellStyle name="6_PLAN COBERTURA 24JUN08 PRENSA_Plan Portabilidad Fase II Rev10 190908.xls TV.xls  Sem Al 12 de Octubre 08_Plan Pymes Rev01 Internet 081216_Plan PyMEs Rev03 Nacional Plan Inicial 081223 Prensa" xfId="7140"/>
    <cellStyle name="6_PLAN COBERTURA 24JUN08 PRENSA_Plan Portabilidad Fase II Rev10 190908.xls TV.xls  Sem Al 12 de Octubre 08_Plan Pymes REV03 090108 ooh" xfId="7141"/>
    <cellStyle name="6_PLAN COBERTURA 24JUN08 PRENSA_Plan Portabilidad Fase II Rev10 190908.xls TV.xls  Sem Al 12 de Octubre 08_Plan Pymes REV03 090109 ooh" xfId="7142"/>
    <cellStyle name="6_PLAN COBERTURA 24JUN08 PRENSA_Plan Portabilidad Fase II Rev10 190908.xls TV.xls  Sem Al 12 de Octubre 08_Plan Pymes REV04 090218 ooh" xfId="7143"/>
    <cellStyle name="6_PLAN COBERTURA 24JUN08 PRENSA_Plan Portabilidad Fase II Rev10 190908.xls TV.xls  Sem Al 12 de Octubre 08_Plan PyMEs Rev08  20FEB09" xfId="7144"/>
    <cellStyle name="6_PLAN COBERTURA 24JUN08 PRENSA_Plan Portabilidad Fase II Rev10 190908.xls TV.xls  Sem Al 12 de Octubre 08_Sumario Campaña XMAS 2008" xfId="7145"/>
    <cellStyle name="6_PLAN COBERTURA 24JUN08 PRENSA_Plan Portabilidad Fase II Rev10 190908.xls TV.xls  Sem Al 12 de Octubre 08_Sumario Campaña XMAS 2008_Plan PyMEs Rev03 Nacional Plan Inicial 081223 Prensa" xfId="7146"/>
    <cellStyle name="6_PLAN COBERTURA 24JUN08 PRENSA_Plan Portabilidad II FASE.REV01- 040808 xls.xls 20s" xfId="7147"/>
    <cellStyle name="6_PLAN COBERTURA 24JUN08 PRENSA_Plan Portabilidad II FASE.REV01- 040808 xls.xls 20s_~3709826" xfId="7148"/>
    <cellStyle name="6_PLAN COBERTURA 24JUN08 PRENSA_Plan Portabilidad II FASE.REV01- 040808 xls.xls 20s_~3709826_Plan PyMEs Rev03 Nacional Plan Inicial 081223 Prensa" xfId="7149"/>
    <cellStyle name="6_PLAN COBERTURA 24JUN08 PRENSA_Plan Portabilidad II FASE.REV01- 040808 xls.xls 20s_PLAN DIGITAL MOVISTARv2" xfId="7150"/>
    <cellStyle name="6_PLAN COBERTURA 24JUN08 PRENSA_Plan Portabilidad II FASE.REV01- 040808 xls.xls 20s_PLAN DIGITAL MOVISTARv2_Plan PyMEs Rev03 Nacional Plan Inicial 081223 Prensa" xfId="7151"/>
    <cellStyle name="6_PLAN COBERTURA 24JUN08 PRENSA_Plan Portabilidad II FASE.REV01- 040808 xls.xls 20s_Plan Empresas Pymes 2009 081216 PRENSA" xfId="7152"/>
    <cellStyle name="6_PLAN COBERTURA 24JUN08 PRENSA_Plan Portabilidad II FASE.REV01- 040808 xls.xls 20s_Plan Empresas Pymes 2009 081216 PRENSA_Plan PyMEs Rev03 Nacional Plan Inicial 081223 Prensa" xfId="7153"/>
    <cellStyle name="6_PLAN COBERTURA 24JUN08 PRENSA_Plan Portabilidad II FASE.REV01- 040808 xls.xls 20s_Plan PyMEs Rev 01 081215 Radio  Menciones" xfId="7154"/>
    <cellStyle name="6_PLAN COBERTURA 24JUN08 PRENSA_Plan Portabilidad II FASE.REV01- 040808 xls.xls 20s_Plan PyMEs Rev 01 081215 Radio  Menciones_Plan PyMEs Rev03 Nacional Plan Inicial 081223 Prensa" xfId="7155"/>
    <cellStyle name="6_PLAN COBERTURA 24JUN08 PRENSA_Plan Portabilidad II FASE.REV01- 040808 xls.xls 20s_Plan PyMEs Rev 01 081215 Radio Spoteo" xfId="7156"/>
    <cellStyle name="6_PLAN COBERTURA 24JUN08 PRENSA_Plan Portabilidad II FASE.REV01- 040808 xls.xls 20s_Plan PyMEs Rev 01 081215 Radio Spoteo_Plan PyMEs Rev03 Nacional Plan Inicial 081223 Prensa" xfId="7157"/>
    <cellStyle name="6_PLAN COBERTURA 24JUN08 PRENSA_Plan Portabilidad II FASE.REV01- 040808 xls.xls 20s_Plan PyMEs Rev 01 081216 Radio  Menciones" xfId="7158"/>
    <cellStyle name="6_PLAN COBERTURA 24JUN08 PRENSA_Plan Portabilidad II FASE.REV01- 040808 xls.xls 20s_Plan PyMEs Rev 01 081216 Radio  Menciones_Plan PyMEs Rev03 Nacional Plan Inicial 081223 Prensa" xfId="7159"/>
    <cellStyle name="6_PLAN COBERTURA 24JUN08 PRENSA_Plan Portabilidad II FASE.REV01- 040808 xls.xls 20s_Plan Pymes Rev01 Internet 081216" xfId="7160"/>
    <cellStyle name="6_PLAN COBERTURA 24JUN08 PRENSA_Plan Portabilidad II FASE.REV01- 040808 xls.xls 20s_Plan Pymes Rev01 Internet 081216_Plan PyMEs Rev03 Nacional Plan Inicial 081223 Prensa" xfId="7161"/>
    <cellStyle name="6_PLAN COBERTURA 24JUN08 PRENSA_Plan Portabilidad II FASE.REV01- 040808 xls.xls 20s_Plan Pymes REV03 090108 ooh" xfId="7162"/>
    <cellStyle name="6_PLAN COBERTURA 24JUN08 PRENSA_Plan Portabilidad II FASE.REV01- 040808 xls.xls 20s_Plan Pymes REV03 090109 ooh" xfId="7163"/>
    <cellStyle name="6_PLAN COBERTURA 24JUN08 PRENSA_Plan Portabilidad II FASE.REV01- 040808 xls.xls 20s_Plan Pymes REV04 090218 ooh" xfId="7164"/>
    <cellStyle name="6_PLAN COBERTURA 24JUN08 PRENSA_Plan Portabilidad II FASE.REV01- 040808 xls.xls 20s_Plan PyMEs Rev08  20FEB09" xfId="7165"/>
    <cellStyle name="6_PLAN COBERTURA 24JUN08 PRENSA_Plan Portabilidad II FASE.REV01- 040808 xls.xls 20s_Sumario Campaña XMAS 2008" xfId="7166"/>
    <cellStyle name="6_PLAN COBERTURA 24JUN08 PRENSA_Plan Portabilidad II FASE.REV01- 040808 xls.xls 20s_Sumario Campaña XMAS 2008_Plan PyMEs Rev03 Nacional Plan Inicial 081223 Prensa" xfId="7167"/>
    <cellStyle name="6_PLAN COBERTURA 24JUN08 PRENSA_Plan PyMEs Rev 01 081215 Radio  Menciones" xfId="7168"/>
    <cellStyle name="6_PLAN COBERTURA 24JUN08 PRENSA_Plan PyMEs Rev 01 081215 Radio  Menciones_Plan PyMEs Rev03 Nacional Plan Inicial 081223 Prensa" xfId="7169"/>
    <cellStyle name="6_PLAN COBERTURA 24JUN08 PRENSA_Plan PyMEs Rev 01 081215 Radio Spoteo" xfId="7170"/>
    <cellStyle name="6_PLAN COBERTURA 24JUN08 PRENSA_Plan PyMEs Rev 01 081215 Radio Spoteo_Plan PyMEs Rev03 Nacional Plan Inicial 081223 Prensa" xfId="7171"/>
    <cellStyle name="6_PLAN COBERTURA 24JUN08 PRENSA_Plan PYMES Rev 01 081216 ooh" xfId="7172"/>
    <cellStyle name="6_PLAN COBERTURA 24JUN08 PRENSA_Plan PYMES Rev 01 081216 ooh_Plan PyMEs Rev03 Nacional Plan Inicial 081223 Prensa" xfId="7173"/>
    <cellStyle name="6_PLAN COBERTURA 24JUN08 PRENSA_Plan PyMEs Rev 01 081216 Radio  Menciones" xfId="7174"/>
    <cellStyle name="6_PLAN COBERTURA 24JUN08 PRENSA_Plan PyMEs Rev 01 081216 Radio  Menciones_Plan PyMEs Rev03 Nacional Plan Inicial 081223 Prensa" xfId="7175"/>
    <cellStyle name="6_PLAN COBERTURA 24JUN08 PRENSA_Plan Pymes Rev01 Internet 081216" xfId="7176"/>
    <cellStyle name="6_PLAN COBERTURA 24JUN08 PRENSA_Plan Pymes Rev01 Internet 081216_Plan PyMEs Rev03 Nacional Plan Inicial 081223 Prensa" xfId="7177"/>
    <cellStyle name="6_PLAN COBERTURA 24JUN08 PRENSA_Plan Pymes REV03 090108 ooh" xfId="7178"/>
    <cellStyle name="6_PLAN COBERTURA 24JUN08 PRENSA_Plan Pymes REV03 090109 ooh" xfId="7179"/>
    <cellStyle name="6_PLAN COBERTURA 24JUN08 PRENSA_Plan Pymes REV04 090218 ooh" xfId="7180"/>
    <cellStyle name="6_PLAN COBERTURA 24JUN08 PRENSA_Plan PyMEs Rev08  20FEB09" xfId="7181"/>
    <cellStyle name="6_PLAN COBERTURA 24JUN08 PRENSA_Plan Xmas ´08 Rev 02 080926 ooh" xfId="7182"/>
    <cellStyle name="6_PLAN COBERTURA 24JUN08 PRENSA_Plan Xmas ´08 Rev 02 080926 ooh_Plan Empresas Pymes 2009 081216 PRENSA" xfId="7183"/>
    <cellStyle name="6_PLAN COBERTURA 24JUN08 PRENSA_Plan Xmas ´08 Rev 02 080926 ooh_Plan Empresas Pymes 2009 081216 PRENSA_Plan PyMEs Rev03 Nacional Plan Inicial 081223 Prensa" xfId="7184"/>
    <cellStyle name="6_PLAN COBERTURA 24JUN08 PRENSA_Plan Xmas ´08 Rev 02 080926 ooh_Plan PyMEs Rev 01 081215 Radio  Menciones" xfId="7185"/>
    <cellStyle name="6_PLAN COBERTURA 24JUN08 PRENSA_Plan Xmas ´08 Rev 02 080926 ooh_Plan PyMEs Rev 01 081215 Radio  Menciones_Plan PyMEs Rev03 Nacional Plan Inicial 081223 Prensa" xfId="7186"/>
    <cellStyle name="6_PLAN COBERTURA 24JUN08 PRENSA_Plan Xmas ´08 Rev 02 080926 ooh_Plan PyMEs Rev 01 081215 Radio Spoteo" xfId="7187"/>
    <cellStyle name="6_PLAN COBERTURA 24JUN08 PRENSA_Plan Xmas ´08 Rev 02 080926 ooh_Plan PyMEs Rev 01 081215 Radio Spoteo_Plan PyMEs Rev03 Nacional Plan Inicial 081223 Prensa" xfId="7188"/>
    <cellStyle name="6_PLAN COBERTURA 24JUN08 PRENSA_Plan Xmas ´08 Rev 02 080926 ooh_Plan PyMEs Rev 01 081216 Radio  Menciones" xfId="7189"/>
    <cellStyle name="6_PLAN COBERTURA 24JUN08 PRENSA_Plan Xmas ´08 Rev 02 080926 ooh_Plan PyMEs Rev 01 081216 Radio  Menciones_Plan PyMEs Rev03 Nacional Plan Inicial 081223 Prensa" xfId="7190"/>
    <cellStyle name="6_PLAN COBERTURA 24JUN08 PRENSA_Plan Xmas´08 08Oct2008 OOH" xfId="7191"/>
    <cellStyle name="6_PLAN COBERTURA 24JUN08 PRENSA_Plan Xmas´08 08Oct2008 OOH_Plan Empresas Pymes 2009 081216 PRENSA" xfId="7192"/>
    <cellStyle name="6_PLAN COBERTURA 24JUN08 PRENSA_Plan Xmas´08 08Oct2008 OOH_Plan Empresas Pymes 2009 081216 PRENSA_Plan PyMEs Rev03 Nacional Plan Inicial 081223 Prensa" xfId="7193"/>
    <cellStyle name="6_PLAN COBERTURA 24JUN08 PRENSA_Plan Xmas´08 08Oct2008 OOH_Plan PyMEs Rev 01 081215 Radio  Menciones" xfId="7194"/>
    <cellStyle name="6_PLAN COBERTURA 24JUN08 PRENSA_Plan Xmas´08 08Oct2008 OOH_Plan PyMEs Rev 01 081215 Radio  Menciones_Plan PyMEs Rev03 Nacional Plan Inicial 081223 Prensa" xfId="7195"/>
    <cellStyle name="6_PLAN COBERTURA 24JUN08 PRENSA_Plan Xmas´08 08Oct2008 OOH_Plan PyMEs Rev 01 081215 Radio Spoteo" xfId="7196"/>
    <cellStyle name="6_PLAN COBERTURA 24JUN08 PRENSA_Plan Xmas´08 08Oct2008 OOH_Plan PyMEs Rev 01 081215 Radio Spoteo_Plan PyMEs Rev03 Nacional Plan Inicial 081223 Prensa" xfId="7197"/>
    <cellStyle name="6_PLAN COBERTURA 24JUN08 PRENSA_Plan Xmas´08 08Oct2008 OOH_Plan PyMEs Rev 01 081216 Radio  Menciones" xfId="7198"/>
    <cellStyle name="6_PLAN COBERTURA 24JUN08 PRENSA_Plan Xmas´08 08Oct2008 OOH_Plan PyMEs Rev 01 081216 Radio  Menciones_Plan PyMEs Rev03 Nacional Plan Inicial 081223 Prensa" xfId="7199"/>
    <cellStyle name="6_PLAN COBERTURA 24JUN08 PRENSA_Sumario Campaña XMAS 2008" xfId="7200"/>
    <cellStyle name="6_PLAN COBERTURA 24JUN08 PRENSA_Sumario Campaña XMAS 2008_Plan PyMEs Rev03 Nacional Plan Inicial 081223 Prensa" xfId="7201"/>
    <cellStyle name="6_PLAN COBERTURA 24JUN08 PRENSA_Xmas ´08 ooh 080918" xfId="7202"/>
    <cellStyle name="6_PLAN COBERTURA 24JUN08 PRENSA_Xmas ´08 ooh 080918_Plan Empresas Pymes 2009 081216 PRENSA" xfId="7203"/>
    <cellStyle name="6_PLAN COBERTURA 24JUN08 PRENSA_Xmas ´08 ooh 080918_Plan Empresas Pymes 2009 081216 PRENSA_Plan PyMEs Rev03 Nacional Plan Inicial 081223 Prensa" xfId="7204"/>
    <cellStyle name="6_PLAN COBERTURA 24JUN08 PRENSA_Xmas ´08 ooh 080918_Plan PyMEs Rev 01 081215 Radio  Menciones" xfId="7205"/>
    <cellStyle name="6_PLAN COBERTURA 24JUN08 PRENSA_Xmas ´08 ooh 080918_Plan PyMEs Rev 01 081215 Radio  Menciones_Plan PyMEs Rev03 Nacional Plan Inicial 081223 Prensa" xfId="7206"/>
    <cellStyle name="6_PLAN COBERTURA 24JUN08 PRENSA_Xmas ´08 ooh 080918_Plan PyMEs Rev 01 081215 Radio Spoteo" xfId="7207"/>
    <cellStyle name="6_PLAN COBERTURA 24JUN08 PRENSA_Xmas ´08 ooh 080918_Plan PyMEs Rev 01 081215 Radio Spoteo_Plan PyMEs Rev03 Nacional Plan Inicial 081223 Prensa" xfId="7208"/>
    <cellStyle name="6_PLAN COBERTURA 24JUN08 PRENSA_Xmas ´08 ooh 080918_Plan PyMEs Rev 01 081216 Radio  Menciones" xfId="7209"/>
    <cellStyle name="6_PLAN COBERTURA 24JUN08 PRENSA_Xmas ´08 ooh 080918_Plan PyMEs Rev 01 081216 Radio  Menciones_Plan PyMEs Rev03 Nacional Plan Inicial 081223 Prensa" xfId="7210"/>
    <cellStyle name="6_PLAN COBERTURA 24JUN08 PRENSA_Xmas paid Rev 2 25092008" xfId="7211"/>
    <cellStyle name="6_PLAN COBERTURA 24JUN08 PRENSA_Xmas paid Rev 2 25092008_~3709826" xfId="7212"/>
    <cellStyle name="6_PLAN COBERTURA 24JUN08 PRENSA_Xmas paid Rev 2 25092008_~3709826_Plan PyMEs Rev03 Nacional Plan Inicial 081223 Prensa" xfId="7213"/>
    <cellStyle name="6_PLAN COBERTURA 24JUN08 PRENSA_Xmas paid Rev 2 25092008_PLAN DIGITAL MOVISTARv2" xfId="7214"/>
    <cellStyle name="6_PLAN COBERTURA 24JUN08 PRENSA_Xmas paid Rev 2 25092008_PLAN DIGITAL MOVISTARv2_Plan PyMEs Rev03 Nacional Plan Inicial 081223 Prensa" xfId="7215"/>
    <cellStyle name="6_PLAN COBERTURA 24JUN08 PRENSA_Xmas paid Rev 2 25092008_Plan Empresas Pymes 2009 081216 PRENSA" xfId="7216"/>
    <cellStyle name="6_PLAN COBERTURA 24JUN08 PRENSA_Xmas paid Rev 2 25092008_Plan Empresas Pymes 2009 081216 PRENSA_Plan PyMEs Rev03 Nacional Plan Inicial 081223 Prensa" xfId="7217"/>
    <cellStyle name="6_PLAN COBERTURA 24JUN08 PRENSA_Xmas paid Rev 2 25092008_Plan PyMEs Rev 01 081215 Radio  Menciones" xfId="7218"/>
    <cellStyle name="6_PLAN COBERTURA 24JUN08 PRENSA_Xmas paid Rev 2 25092008_Plan PyMEs Rev 01 081215 Radio  Menciones_Plan PyMEs Rev03 Nacional Plan Inicial 081223 Prensa" xfId="7219"/>
    <cellStyle name="6_PLAN COBERTURA 24JUN08 PRENSA_Xmas paid Rev 2 25092008_Plan PyMEs Rev 01 081215 Radio Spoteo" xfId="7220"/>
    <cellStyle name="6_PLAN COBERTURA 24JUN08 PRENSA_Xmas paid Rev 2 25092008_Plan PyMEs Rev 01 081215 Radio Spoteo_Plan PyMEs Rev03 Nacional Plan Inicial 081223 Prensa" xfId="7221"/>
    <cellStyle name="6_PLAN COBERTURA 24JUN08 PRENSA_Xmas paid Rev 2 25092008_Plan PyMEs Rev 01 081216 Radio  Menciones" xfId="7222"/>
    <cellStyle name="6_PLAN COBERTURA 24JUN08 PRENSA_Xmas paid Rev 2 25092008_Plan PyMEs Rev 01 081216 Radio  Menciones_Plan PyMEs Rev03 Nacional Plan Inicial 081223 Prensa" xfId="7223"/>
    <cellStyle name="6_PLAN COBERTURA 24JUN08 PRENSA_Xmas paid Rev 2 25092008_Plan Pymes Rev01 Internet 081216" xfId="7224"/>
    <cellStyle name="6_PLAN COBERTURA 24JUN08 PRENSA_Xmas paid Rev 2 25092008_Plan Pymes Rev01 Internet 081216_Plan PyMEs Rev03 Nacional Plan Inicial 081223 Prensa" xfId="7225"/>
    <cellStyle name="6_PLAN COBERTURA 24JUN08 PRENSA_Xmas paid Rev 2 25092008_Plan Pymes REV03 090108 ooh" xfId="7226"/>
    <cellStyle name="6_PLAN COBERTURA 24JUN08 PRENSA_Xmas paid Rev 2 25092008_Plan Pymes REV03 090109 ooh" xfId="7227"/>
    <cellStyle name="6_PLAN COBERTURA 24JUN08 PRENSA_Xmas paid Rev 2 25092008_Plan Pymes REV04 090218 ooh" xfId="7228"/>
    <cellStyle name="6_PLAN COBERTURA 24JUN08 PRENSA_Xmas paid Rev 2 25092008_Plan PyMEs Rev08  20FEB09" xfId="7229"/>
    <cellStyle name="6_PLAN COBERTURA 24JUN08 PRENSA_Xmas paid Rev 2 25092008_Sumario Campaña XMAS 2008" xfId="7230"/>
    <cellStyle name="6_PLAN COBERTURA 24JUN08 PRENSA_Xmas paid Rev 2 25092008_Sumario Campaña XMAS 2008_Plan PyMEs Rev03 Nacional Plan Inicial 081223 Prensa" xfId="7231"/>
    <cellStyle name="6_PLAN COBERTURA 24JUN08 PRENSA_Xmas paid Rev 3 03102008" xfId="7232"/>
    <cellStyle name="6_PLAN COBERTURA 24JUN08 PRENSA_Xmas paid Rev 3 03102008_~3709826" xfId="7233"/>
    <cellStyle name="6_PLAN COBERTURA 24JUN08 PRENSA_Xmas paid Rev 3 03102008_~3709826_Plan PyMEs Rev03 Nacional Plan Inicial 081223 Prensa" xfId="7234"/>
    <cellStyle name="6_PLAN COBERTURA 24JUN08 PRENSA_Xmas paid Rev 3 03102008_PLAN DIGITAL MOVISTARv2" xfId="7235"/>
    <cellStyle name="6_PLAN COBERTURA 24JUN08 PRENSA_Xmas paid Rev 3 03102008_PLAN DIGITAL MOVISTARv2_Plan PyMEs Rev03 Nacional Plan Inicial 081223 Prensa" xfId="7236"/>
    <cellStyle name="6_PLAN COBERTURA 24JUN08 PRENSA_Xmas paid Rev 3 03102008_Plan Empresas Pymes 2009 081216 PRENSA" xfId="7237"/>
    <cellStyle name="6_PLAN COBERTURA 24JUN08 PRENSA_Xmas paid Rev 3 03102008_Plan Empresas Pymes 2009 081216 PRENSA_Plan PyMEs Rev03 Nacional Plan Inicial 081223 Prensa" xfId="7238"/>
    <cellStyle name="6_PLAN COBERTURA 24JUN08 PRENSA_Xmas paid Rev 3 03102008_Plan PyMEs Rev 01 081215 Radio  Menciones" xfId="7239"/>
    <cellStyle name="6_PLAN COBERTURA 24JUN08 PRENSA_Xmas paid Rev 3 03102008_Plan PyMEs Rev 01 081215 Radio  Menciones_Plan PyMEs Rev03 Nacional Plan Inicial 081223 Prensa" xfId="7240"/>
    <cellStyle name="6_PLAN COBERTURA 24JUN08 PRENSA_Xmas paid Rev 3 03102008_Plan PyMEs Rev 01 081215 Radio Spoteo" xfId="7241"/>
    <cellStyle name="6_PLAN COBERTURA 24JUN08 PRENSA_Xmas paid Rev 3 03102008_Plan PyMEs Rev 01 081215 Radio Spoteo_Plan PyMEs Rev03 Nacional Plan Inicial 081223 Prensa" xfId="7242"/>
    <cellStyle name="6_PLAN COBERTURA 24JUN08 PRENSA_Xmas paid Rev 3 03102008_Plan PyMEs Rev 01 081216 Radio  Menciones" xfId="7243"/>
    <cellStyle name="6_PLAN COBERTURA 24JUN08 PRENSA_Xmas paid Rev 3 03102008_Plan PyMEs Rev 01 081216 Radio  Menciones_Plan PyMEs Rev03 Nacional Plan Inicial 081223 Prensa" xfId="7244"/>
    <cellStyle name="6_PLAN COBERTURA 24JUN08 PRENSA_Xmas paid Rev 3 03102008_Plan Pymes Rev01 Internet 081216" xfId="7245"/>
    <cellStyle name="6_PLAN COBERTURA 24JUN08 PRENSA_Xmas paid Rev 3 03102008_Plan Pymes Rev01 Internet 081216_Plan PyMEs Rev03 Nacional Plan Inicial 081223 Prensa" xfId="7246"/>
    <cellStyle name="6_PLAN COBERTURA 24JUN08 PRENSA_Xmas paid Rev 3 03102008_Plan Pymes REV03 090108 ooh" xfId="7247"/>
    <cellStyle name="6_PLAN COBERTURA 24JUN08 PRENSA_Xmas paid Rev 3 03102008_Plan Pymes REV03 090109 ooh" xfId="7248"/>
    <cellStyle name="6_PLAN COBERTURA 24JUN08 PRENSA_Xmas paid Rev 3 03102008_Plan Pymes REV04 090218 ooh" xfId="7249"/>
    <cellStyle name="6_PLAN COBERTURA 24JUN08 PRENSA_Xmas paid Rev 3 03102008_Plan PyMEs Rev08  20FEB09" xfId="7250"/>
    <cellStyle name="6_PLAN COBERTURA 24JUN08 PRENSA_Xmas paid Rev 3 03102008_Sumario Campaña XMAS 2008" xfId="7251"/>
    <cellStyle name="6_PLAN COBERTURA 24JUN08 PRENSA_Xmas paid Rev 3 03102008_Sumario Campaña XMAS 2008_Plan PyMEs Rev03 Nacional Plan Inicial 081223 Prensa" xfId="7252"/>
    <cellStyle name="6_PLAN COBERTURA 31JUL08 PRENSA" xfId="7253"/>
    <cellStyle name="6_PLAN COBERTURA 31JUL08 PRENSA_~3709826" xfId="7254"/>
    <cellStyle name="6_PLAN COBERTURA 31JUL08 PRENSA_~3709826_Plan PyMEs Rev03 Nacional Plan Inicial 081223 Prensa" xfId="7255"/>
    <cellStyle name="6_PLAN COBERTURA 31JUL08 PRENSA_Plan Campaña Xmas 08 180908 20s y 30s Tv" xfId="7256"/>
    <cellStyle name="6_PLAN COBERTURA 31JUL08 PRENSA_Plan Campaña Xmas 08 180908 20s y 30s Tv_~3709826" xfId="7257"/>
    <cellStyle name="6_PLAN COBERTURA 31JUL08 PRENSA_Plan Campaña Xmas 08 180908 20s y 30s Tv_~3709826_Plan PyMEs Rev03 Nacional Plan Inicial 081223 Prensa" xfId="7258"/>
    <cellStyle name="6_PLAN COBERTURA 31JUL08 PRENSA_Plan Campaña Xmas 08 180908 20s y 30s Tv_PLAN DIGITAL MOVISTARv2" xfId="7259"/>
    <cellStyle name="6_PLAN COBERTURA 31JUL08 PRENSA_Plan Campaña Xmas 08 180908 20s y 30s Tv_PLAN DIGITAL MOVISTARv2_Plan PyMEs Rev03 Nacional Plan Inicial 081223 Prensa" xfId="7260"/>
    <cellStyle name="6_PLAN COBERTURA 31JUL08 PRENSA_Plan Campaña Xmas 08 180908 20s y 30s Tv_Plan Empresas Pymes 2009 081216 PRENSA" xfId="7261"/>
    <cellStyle name="6_PLAN COBERTURA 31JUL08 PRENSA_Plan Campaña Xmas 08 180908 20s y 30s Tv_Plan Empresas Pymes 2009 081216 PRENSA_Plan PyMEs Rev03 Nacional Plan Inicial 081223 Prensa" xfId="7262"/>
    <cellStyle name="6_PLAN COBERTURA 31JUL08 PRENSA_Plan Campaña Xmas 08 180908 20s y 30s Tv_Plan PyMEs Rev 01 081215 Radio  Menciones" xfId="7263"/>
    <cellStyle name="6_PLAN COBERTURA 31JUL08 PRENSA_Plan Campaña Xmas 08 180908 20s y 30s Tv_Plan PyMEs Rev 01 081215 Radio  Menciones_Plan PyMEs Rev03 Nacional Plan Inicial 081223 Prensa" xfId="7264"/>
    <cellStyle name="6_PLAN COBERTURA 31JUL08 PRENSA_Plan Campaña Xmas 08 180908 20s y 30s Tv_Plan PyMEs Rev 01 081215 Radio Spoteo" xfId="7265"/>
    <cellStyle name="6_PLAN COBERTURA 31JUL08 PRENSA_Plan Campaña Xmas 08 180908 20s y 30s Tv_Plan PyMEs Rev 01 081215 Radio Spoteo_Plan PyMEs Rev03 Nacional Plan Inicial 081223 Prensa" xfId="7266"/>
    <cellStyle name="6_PLAN COBERTURA 31JUL08 PRENSA_Plan Campaña Xmas 08 180908 20s y 30s Tv_Plan PyMEs Rev 01 081216 Radio  Menciones" xfId="7267"/>
    <cellStyle name="6_PLAN COBERTURA 31JUL08 PRENSA_Plan Campaña Xmas 08 180908 20s y 30s Tv_Plan PyMEs Rev 01 081216 Radio  Menciones_Plan PyMEs Rev03 Nacional Plan Inicial 081223 Prensa" xfId="7268"/>
    <cellStyle name="6_PLAN COBERTURA 31JUL08 PRENSA_Plan Campaña Xmas 08 180908 20s y 30s Tv_Plan Pymes Rev01 Internet 081216" xfId="7269"/>
    <cellStyle name="6_PLAN COBERTURA 31JUL08 PRENSA_Plan Campaña Xmas 08 180908 20s y 30s Tv_Plan Pymes Rev01 Internet 081216_Plan PyMEs Rev03 Nacional Plan Inicial 081223 Prensa" xfId="7270"/>
    <cellStyle name="6_PLAN COBERTURA 31JUL08 PRENSA_Plan Campaña Xmas 08 180908 20s y 30s Tv_Plan Pymes REV03 090108 ooh" xfId="7271"/>
    <cellStyle name="6_PLAN COBERTURA 31JUL08 PRENSA_Plan Campaña Xmas 08 180908 20s y 30s Tv_Plan Pymes REV03 090109 ooh" xfId="7272"/>
    <cellStyle name="6_PLAN COBERTURA 31JUL08 PRENSA_Plan Campaña Xmas 08 180908 20s y 30s Tv_Plan Pymes REV04 090218 ooh" xfId="7273"/>
    <cellStyle name="6_PLAN COBERTURA 31JUL08 PRENSA_Plan Campaña Xmas 08 180908 20s y 30s Tv_Plan PyMEs Rev08  20FEB09" xfId="7274"/>
    <cellStyle name="6_PLAN COBERTURA 31JUL08 PRENSA_Plan Campaña Xmas 08 180908 20s y 30s Tv_Sumario Campaña XMAS 2008" xfId="7275"/>
    <cellStyle name="6_PLAN COBERTURA 31JUL08 PRENSA_Plan Campaña Xmas 08 180908 20s y 30s Tv_Sumario Campaña XMAS 2008_Plan PyMEs Rev03 Nacional Plan Inicial 081223 Prensa" xfId="7276"/>
    <cellStyle name="6_PLAN COBERTURA 31JUL08 PRENSA_Plan Campaña Xmas 08 Rev03 260908 20s y 30s" xfId="7277"/>
    <cellStyle name="6_PLAN COBERTURA 31JUL08 PRENSA_Plan Campaña Xmas 08 Rev03 260908 20s y 30s_~3709826" xfId="7278"/>
    <cellStyle name="6_PLAN COBERTURA 31JUL08 PRENSA_Plan Campaña Xmas 08 Rev03 260908 20s y 30s_~3709826_Plan PyMEs Rev03 Nacional Plan Inicial 081223 Prensa" xfId="7279"/>
    <cellStyle name="6_PLAN COBERTURA 31JUL08 PRENSA_Plan Campaña Xmas 08 Rev03 260908 20s y 30s_PLAN DIGITAL MOVISTARv2" xfId="7280"/>
    <cellStyle name="6_PLAN COBERTURA 31JUL08 PRENSA_Plan Campaña Xmas 08 Rev03 260908 20s y 30s_PLAN DIGITAL MOVISTARv2_Plan PyMEs Rev03 Nacional Plan Inicial 081223 Prensa" xfId="7281"/>
    <cellStyle name="6_PLAN COBERTURA 31JUL08 PRENSA_Plan Campaña Xmas 08 Rev03 260908 20s y 30s_Plan Empresas Pymes 2009 081216 PRENSA" xfId="7282"/>
    <cellStyle name="6_PLAN COBERTURA 31JUL08 PRENSA_Plan Campaña Xmas 08 Rev03 260908 20s y 30s_Plan Empresas Pymes 2009 081216 PRENSA_Plan PyMEs Rev03 Nacional Plan Inicial 081223 Prensa" xfId="7283"/>
    <cellStyle name="6_PLAN COBERTURA 31JUL08 PRENSA_Plan Campaña Xmas 08 Rev03 260908 20s y 30s_Plan PyMEs Rev 01 081215 Radio  Menciones" xfId="7284"/>
    <cellStyle name="6_PLAN COBERTURA 31JUL08 PRENSA_Plan Campaña Xmas 08 Rev03 260908 20s y 30s_Plan PyMEs Rev 01 081215 Radio  Menciones_Plan PyMEs Rev03 Nacional Plan Inicial 081223 Prensa" xfId="7285"/>
    <cellStyle name="6_PLAN COBERTURA 31JUL08 PRENSA_Plan Campaña Xmas 08 Rev03 260908 20s y 30s_Plan PyMEs Rev 01 081215 Radio Spoteo" xfId="7286"/>
    <cellStyle name="6_PLAN COBERTURA 31JUL08 PRENSA_Plan Campaña Xmas 08 Rev03 260908 20s y 30s_Plan PyMEs Rev 01 081215 Radio Spoteo_Plan PyMEs Rev03 Nacional Plan Inicial 081223 Prensa" xfId="7287"/>
    <cellStyle name="6_PLAN COBERTURA 31JUL08 PRENSA_Plan Campaña Xmas 08 Rev03 260908 20s y 30s_Plan PyMEs Rev 01 081216 Radio  Menciones" xfId="7288"/>
    <cellStyle name="6_PLAN COBERTURA 31JUL08 PRENSA_Plan Campaña Xmas 08 Rev03 260908 20s y 30s_Plan PyMEs Rev 01 081216 Radio  Menciones_Plan PyMEs Rev03 Nacional Plan Inicial 081223 Prensa" xfId="7289"/>
    <cellStyle name="6_PLAN COBERTURA 31JUL08 PRENSA_Plan Campaña Xmas 08 Rev03 260908 20s y 30s_Plan Pymes Rev01 Internet 081216" xfId="7290"/>
    <cellStyle name="6_PLAN COBERTURA 31JUL08 PRENSA_Plan Campaña Xmas 08 Rev03 260908 20s y 30s_Plan Pymes Rev01 Internet 081216_Plan PyMEs Rev03 Nacional Plan Inicial 081223 Prensa" xfId="7291"/>
    <cellStyle name="6_PLAN COBERTURA 31JUL08 PRENSA_Plan Campaña Xmas 08 Rev03 260908 20s y 30s_Plan Pymes REV03 090108 ooh" xfId="7292"/>
    <cellStyle name="6_PLAN COBERTURA 31JUL08 PRENSA_Plan Campaña Xmas 08 Rev03 260908 20s y 30s_Plan Pymes REV03 090109 ooh" xfId="7293"/>
    <cellStyle name="6_PLAN COBERTURA 31JUL08 PRENSA_Plan Campaña Xmas 08 Rev03 260908 20s y 30s_Plan Pymes REV04 090218 ooh" xfId="7294"/>
    <cellStyle name="6_PLAN COBERTURA 31JUL08 PRENSA_Plan Campaña Xmas 08 Rev03 260908 20s y 30s_Plan PyMEs Rev08  20FEB09" xfId="7295"/>
    <cellStyle name="6_PLAN COBERTURA 31JUL08 PRENSA_Plan Campaña Xmas 08 Rev03 260908 20s y 30s_Sumario Campaña XMAS 2008" xfId="7296"/>
    <cellStyle name="6_PLAN COBERTURA 31JUL08 PRENSA_Plan Campaña Xmas 08 Rev03 260908 20s y 30s_Sumario Campaña XMAS 2008_Plan PyMEs Rev03 Nacional Plan Inicial 081223 Prensa" xfId="7297"/>
    <cellStyle name="6_PLAN COBERTURA 31JUL08 PRENSA_Plan Campaña Xmas 08 Rev05 031008 20s y 30s.xls Tv" xfId="7298"/>
    <cellStyle name="6_PLAN COBERTURA 31JUL08 PRENSA_Plan Campaña Xmas 08 Rev05 031008 20s y 30s.xls Tv_~3709826" xfId="7299"/>
    <cellStyle name="6_PLAN COBERTURA 31JUL08 PRENSA_Plan Campaña Xmas 08 Rev05 031008 20s y 30s.xls Tv_~3709826_Plan PyMEs Rev03 Nacional Plan Inicial 081223 Prensa" xfId="7300"/>
    <cellStyle name="6_PLAN COBERTURA 31JUL08 PRENSA_Plan Campaña Xmas 08 Rev05 031008 20s y 30s.xls Tv_PLAN DIGITAL MOVISTARv2" xfId="7301"/>
    <cellStyle name="6_PLAN COBERTURA 31JUL08 PRENSA_Plan Campaña Xmas 08 Rev05 031008 20s y 30s.xls Tv_PLAN DIGITAL MOVISTARv2_Plan PyMEs Rev03 Nacional Plan Inicial 081223 Prensa" xfId="7302"/>
    <cellStyle name="6_PLAN COBERTURA 31JUL08 PRENSA_Plan Campaña Xmas 08 Rev05 031008 20s y 30s.xls Tv_Plan Empresas Pymes 2009 081216 PRENSA" xfId="7303"/>
    <cellStyle name="6_PLAN COBERTURA 31JUL08 PRENSA_Plan Campaña Xmas 08 Rev05 031008 20s y 30s.xls Tv_Plan Empresas Pymes 2009 081216 PRENSA_Plan PyMEs Rev03 Nacional Plan Inicial 081223 Prensa" xfId="7304"/>
    <cellStyle name="6_PLAN COBERTURA 31JUL08 PRENSA_Plan Campaña Xmas 08 Rev05 031008 20s y 30s.xls Tv_Plan PyMEs Rev 01 081215 Radio  Menciones" xfId="7305"/>
    <cellStyle name="6_PLAN COBERTURA 31JUL08 PRENSA_Plan Campaña Xmas 08 Rev05 031008 20s y 30s.xls Tv_Plan PyMEs Rev 01 081215 Radio  Menciones_Plan PyMEs Rev03 Nacional Plan Inicial 081223 Prensa" xfId="7306"/>
    <cellStyle name="6_PLAN COBERTURA 31JUL08 PRENSA_Plan Campaña Xmas 08 Rev05 031008 20s y 30s.xls Tv_Plan PyMEs Rev 01 081215 Radio Spoteo" xfId="7307"/>
    <cellStyle name="6_PLAN COBERTURA 31JUL08 PRENSA_Plan Campaña Xmas 08 Rev05 031008 20s y 30s.xls Tv_Plan PyMEs Rev 01 081215 Radio Spoteo_Plan PyMEs Rev03 Nacional Plan Inicial 081223 Prensa" xfId="7308"/>
    <cellStyle name="6_PLAN COBERTURA 31JUL08 PRENSA_Plan Campaña Xmas 08 Rev05 031008 20s y 30s.xls Tv_Plan PyMEs Rev 01 081216 Radio  Menciones" xfId="7309"/>
    <cellStyle name="6_PLAN COBERTURA 31JUL08 PRENSA_Plan Campaña Xmas 08 Rev05 031008 20s y 30s.xls Tv_Plan PyMEs Rev 01 081216 Radio  Menciones_Plan PyMEs Rev03 Nacional Plan Inicial 081223 Prensa" xfId="7310"/>
    <cellStyle name="6_PLAN COBERTURA 31JUL08 PRENSA_Plan Campaña Xmas 08 Rev05 031008 20s y 30s.xls Tv_Plan Pymes Rev01 Internet 081216" xfId="7311"/>
    <cellStyle name="6_PLAN COBERTURA 31JUL08 PRENSA_Plan Campaña Xmas 08 Rev05 031008 20s y 30s.xls Tv_Plan Pymes Rev01 Internet 081216_Plan PyMEs Rev03 Nacional Plan Inicial 081223 Prensa" xfId="7312"/>
    <cellStyle name="6_PLAN COBERTURA 31JUL08 PRENSA_Plan Campaña Xmas 08 Rev05 031008 20s y 30s.xls Tv_Plan Pymes REV03 090108 ooh" xfId="7313"/>
    <cellStyle name="6_PLAN COBERTURA 31JUL08 PRENSA_Plan Campaña Xmas 08 Rev05 031008 20s y 30s.xls Tv_Plan Pymes REV03 090109 ooh" xfId="7314"/>
    <cellStyle name="6_PLAN COBERTURA 31JUL08 PRENSA_Plan Campaña Xmas 08 Rev05 031008 20s y 30s.xls Tv_Plan Pymes REV04 090218 ooh" xfId="7315"/>
    <cellStyle name="6_PLAN COBERTURA 31JUL08 PRENSA_Plan Campaña Xmas 08 Rev05 031008 20s y 30s.xls Tv_Plan PyMEs Rev08  20FEB09" xfId="7316"/>
    <cellStyle name="6_PLAN COBERTURA 31JUL08 PRENSA_Plan Campaña Xmas 08 Rev05 031008 20s y 30s.xls Tv_Sumario Campaña XMAS 2008" xfId="7317"/>
    <cellStyle name="6_PLAN COBERTURA 31JUL08 PRENSA_Plan Campaña Xmas 08 Rev05 031008 20s y 30s.xls Tv_Sumario Campaña XMAS 2008_Plan PyMEs Rev03 Nacional Plan Inicial 081223 Prensa" xfId="7318"/>
    <cellStyle name="6_PLAN COBERTURA 31JUL08 PRENSA_Plan Cobertura REV12 080913" xfId="7319"/>
    <cellStyle name="6_PLAN COBERTURA 31JUL08 PRENSA_Plan Cobertura REV12 080913_Plan Empresas Pymes 2009 081216 PRENSA" xfId="7320"/>
    <cellStyle name="6_PLAN COBERTURA 31JUL08 PRENSA_Plan Cobertura REV12 080913_Plan Empresas Pymes 2009 081216 PRENSA_Plan PyMEs Rev03 Nacional Plan Inicial 081223 Prensa" xfId="7321"/>
    <cellStyle name="6_PLAN COBERTURA 31JUL08 PRENSA_Plan Cobertura REV12 080913_Plan PyMEs Rev 01 081215 Radio  Menciones" xfId="7322"/>
    <cellStyle name="6_PLAN COBERTURA 31JUL08 PRENSA_Plan Cobertura REV12 080913_Plan PyMEs Rev 01 081215 Radio  Menciones_Plan PyMEs Rev03 Nacional Plan Inicial 081223 Prensa" xfId="7323"/>
    <cellStyle name="6_PLAN COBERTURA 31JUL08 PRENSA_Plan Cobertura REV12 080913_Plan PyMEs Rev 01 081215 Radio Spoteo" xfId="7324"/>
    <cellStyle name="6_PLAN COBERTURA 31JUL08 PRENSA_Plan Cobertura REV12 080913_Plan PyMEs Rev 01 081215 Radio Spoteo_Plan PyMEs Rev03 Nacional Plan Inicial 081223 Prensa" xfId="7325"/>
    <cellStyle name="6_PLAN COBERTURA 31JUL08 PRENSA_Plan Cobertura REV12 080913_Plan PyMEs Rev 01 081216 Radio  Menciones" xfId="7326"/>
    <cellStyle name="6_PLAN COBERTURA 31JUL08 PRENSA_Plan Cobertura REV12 080913_Plan PyMEs Rev 01 081216 Radio  Menciones_Plan PyMEs Rev03 Nacional Plan Inicial 081223 Prensa" xfId="7327"/>
    <cellStyle name="6_PLAN COBERTURA 31JUL08 PRENSA_Plan Cobertura TV REV12 120908" xfId="7328"/>
    <cellStyle name="6_PLAN COBERTURA 31JUL08 PRENSA_Plan Cobertura TV REV12 120908_~3709826" xfId="7329"/>
    <cellStyle name="6_PLAN COBERTURA 31JUL08 PRENSA_Plan Cobertura TV REV12 120908_~3709826_Plan PyMEs Rev03 Nacional Plan Inicial 081223 Prensa" xfId="7330"/>
    <cellStyle name="6_PLAN COBERTURA 31JUL08 PRENSA_Plan Cobertura TV REV12 120908_PLAN DIGITAL MOVISTARv2" xfId="7331"/>
    <cellStyle name="6_PLAN COBERTURA 31JUL08 PRENSA_Plan Cobertura TV REV12 120908_PLAN DIGITAL MOVISTARv2_Plan PyMEs Rev03 Nacional Plan Inicial 081223 Prensa" xfId="7332"/>
    <cellStyle name="6_PLAN COBERTURA 31JUL08 PRENSA_Plan Cobertura TV REV12 120908_Plan Empresas Pymes 2009 081216 PRENSA" xfId="7333"/>
    <cellStyle name="6_PLAN COBERTURA 31JUL08 PRENSA_Plan Cobertura TV REV12 120908_Plan Empresas Pymes 2009 081216 PRENSA_Plan PyMEs Rev03 Nacional Plan Inicial 081223 Prensa" xfId="7334"/>
    <cellStyle name="6_PLAN COBERTURA 31JUL08 PRENSA_Plan Cobertura TV REV12 120908_Plan PyMEs Rev 01 081215 Radio  Menciones" xfId="7335"/>
    <cellStyle name="6_PLAN COBERTURA 31JUL08 PRENSA_Plan Cobertura TV REV12 120908_Plan PyMEs Rev 01 081215 Radio  Menciones_Plan PyMEs Rev03 Nacional Plan Inicial 081223 Prensa" xfId="7336"/>
    <cellStyle name="6_PLAN COBERTURA 31JUL08 PRENSA_Plan Cobertura TV REV12 120908_Plan PyMEs Rev 01 081215 Radio Spoteo" xfId="7337"/>
    <cellStyle name="6_PLAN COBERTURA 31JUL08 PRENSA_Plan Cobertura TV REV12 120908_Plan PyMEs Rev 01 081215 Radio Spoteo_Plan PyMEs Rev03 Nacional Plan Inicial 081223 Prensa" xfId="7338"/>
    <cellStyle name="6_PLAN COBERTURA 31JUL08 PRENSA_Plan Cobertura TV REV12 120908_Plan PyMEs Rev 01 081216 Radio  Menciones" xfId="7339"/>
    <cellStyle name="6_PLAN COBERTURA 31JUL08 PRENSA_Plan Cobertura TV REV12 120908_Plan PyMEs Rev 01 081216 Radio  Menciones_Plan PyMEs Rev03 Nacional Plan Inicial 081223 Prensa" xfId="7340"/>
    <cellStyle name="6_PLAN COBERTURA 31JUL08 PRENSA_Plan Cobertura TV REV12 120908_Plan Pymes Rev01 Internet 081216" xfId="7341"/>
    <cellStyle name="6_PLAN COBERTURA 31JUL08 PRENSA_Plan Cobertura TV REV12 120908_Plan Pymes Rev01 Internet 081216_Plan PyMEs Rev03 Nacional Plan Inicial 081223 Prensa" xfId="7342"/>
    <cellStyle name="6_PLAN COBERTURA 31JUL08 PRENSA_Plan Cobertura TV REV12 120908_Plan Pymes REV03 090108 ooh" xfId="7343"/>
    <cellStyle name="6_PLAN COBERTURA 31JUL08 PRENSA_Plan Cobertura TV REV12 120908_Plan Pymes REV03 090109 ooh" xfId="7344"/>
    <cellStyle name="6_PLAN COBERTURA 31JUL08 PRENSA_Plan Cobertura TV REV12 120908_Plan Pymes REV04 090218 ooh" xfId="7345"/>
    <cellStyle name="6_PLAN COBERTURA 31JUL08 PRENSA_Plan Cobertura TV REV12 120908_Plan PyMEs Rev08  20FEB09" xfId="7346"/>
    <cellStyle name="6_PLAN COBERTURA 31JUL08 PRENSA_Plan Cobertura TV REV12 120908_Sumario Campaña XMAS 2008" xfId="7347"/>
    <cellStyle name="6_PLAN COBERTURA 31JUL08 PRENSA_Plan Cobertura TV REV12 120908_Sumario Campaña XMAS 2008_Plan PyMEs Rev03 Nacional Plan Inicial 081223 Prensa" xfId="7348"/>
    <cellStyle name="6_PLAN COBERTURA 31JUL08 PRENSA_Plan de Xmas ´08 15Sept2008 OOH" xfId="7349"/>
    <cellStyle name="6_PLAN COBERTURA 31JUL08 PRENSA_Plan de Xmas ´08 15Sept2008 OOH_Plan Empresas Pymes 2009 081216 PRENSA" xfId="7350"/>
    <cellStyle name="6_PLAN COBERTURA 31JUL08 PRENSA_Plan de Xmas ´08 15Sept2008 OOH_Plan Empresas Pymes 2009 081216 PRENSA_Plan PyMEs Rev03 Nacional Plan Inicial 081223 Prensa" xfId="7351"/>
    <cellStyle name="6_PLAN COBERTURA 31JUL08 PRENSA_Plan de Xmas ´08 15Sept2008 OOH_Plan PyMEs Rev 01 081215 Radio  Menciones" xfId="7352"/>
    <cellStyle name="6_PLAN COBERTURA 31JUL08 PRENSA_Plan de Xmas ´08 15Sept2008 OOH_Plan PyMEs Rev 01 081215 Radio  Menciones_Plan PyMEs Rev03 Nacional Plan Inicial 081223 Prensa" xfId="7353"/>
    <cellStyle name="6_PLAN COBERTURA 31JUL08 PRENSA_Plan de Xmas ´08 15Sept2008 OOH_Plan PyMEs Rev 01 081215 Radio Spoteo" xfId="7354"/>
    <cellStyle name="6_PLAN COBERTURA 31JUL08 PRENSA_Plan de Xmas ´08 15Sept2008 OOH_Plan PyMEs Rev 01 081215 Radio Spoteo_Plan PyMEs Rev03 Nacional Plan Inicial 081223 Prensa" xfId="7355"/>
    <cellStyle name="6_PLAN COBERTURA 31JUL08 PRENSA_Plan de Xmas ´08 15Sept2008 OOH_Plan PyMEs Rev 01 081216 Radio  Menciones" xfId="7356"/>
    <cellStyle name="6_PLAN COBERTURA 31JUL08 PRENSA_Plan de Xmas ´08 15Sept2008 OOH_Plan PyMEs Rev 01 081216 Radio  Menciones_Plan PyMEs Rev03 Nacional Plan Inicial 081223 Prensa" xfId="7357"/>
    <cellStyle name="6_PLAN COBERTURA 31JUL08 PRENSA_Plan de Xmas Peliculas Tv 080918" xfId="7358"/>
    <cellStyle name="6_PLAN COBERTURA 31JUL08 PRENSA_Plan de Xmas Peliculas Tv 080918_~3709826" xfId="7359"/>
    <cellStyle name="6_PLAN COBERTURA 31JUL08 PRENSA_Plan de Xmas Peliculas Tv 080918_~3709826_Plan PyMEs Rev03 Nacional Plan Inicial 081223 Prensa" xfId="7360"/>
    <cellStyle name="6_PLAN COBERTURA 31JUL08 PRENSA_Plan de Xmas Peliculas Tv 080918_PLAN DIGITAL MOVISTARv2" xfId="7361"/>
    <cellStyle name="6_PLAN COBERTURA 31JUL08 PRENSA_Plan de Xmas Peliculas Tv 080918_PLAN DIGITAL MOVISTARv2_Plan PyMEs Rev03 Nacional Plan Inicial 081223 Prensa" xfId="7362"/>
    <cellStyle name="6_PLAN COBERTURA 31JUL08 PRENSA_Plan de Xmas Peliculas Tv 080918_Plan Empresas Pymes 2009 081216 PRENSA" xfId="7363"/>
    <cellStyle name="6_PLAN COBERTURA 31JUL08 PRENSA_Plan de Xmas Peliculas Tv 080918_Plan Empresas Pymes 2009 081216 PRENSA_Plan PyMEs Rev03 Nacional Plan Inicial 081223 Prensa" xfId="7364"/>
    <cellStyle name="6_PLAN COBERTURA 31JUL08 PRENSA_Plan de Xmas Peliculas Tv 080918_Plan PyMEs Rev 01 081215 Radio  Menciones" xfId="7365"/>
    <cellStyle name="6_PLAN COBERTURA 31JUL08 PRENSA_Plan de Xmas Peliculas Tv 080918_Plan PyMEs Rev 01 081215 Radio  Menciones_Plan PyMEs Rev03 Nacional Plan Inicial 081223 Prensa" xfId="7366"/>
    <cellStyle name="6_PLAN COBERTURA 31JUL08 PRENSA_Plan de Xmas Peliculas Tv 080918_Plan PyMEs Rev 01 081215 Radio Spoteo" xfId="7367"/>
    <cellStyle name="6_PLAN COBERTURA 31JUL08 PRENSA_Plan de Xmas Peliculas Tv 080918_Plan PyMEs Rev 01 081215 Radio Spoteo_Plan PyMEs Rev03 Nacional Plan Inicial 081223 Prensa" xfId="7368"/>
    <cellStyle name="6_PLAN COBERTURA 31JUL08 PRENSA_Plan de Xmas Peliculas Tv 080918_Plan PyMEs Rev 01 081216 Radio  Menciones" xfId="7369"/>
    <cellStyle name="6_PLAN COBERTURA 31JUL08 PRENSA_Plan de Xmas Peliculas Tv 080918_Plan PyMEs Rev 01 081216 Radio  Menciones_Plan PyMEs Rev03 Nacional Plan Inicial 081223 Prensa" xfId="7370"/>
    <cellStyle name="6_PLAN COBERTURA 31JUL08 PRENSA_Plan de Xmas Peliculas Tv 080918_Plan Pymes Rev01 Internet 081216" xfId="7371"/>
    <cellStyle name="6_PLAN COBERTURA 31JUL08 PRENSA_Plan de Xmas Peliculas Tv 080918_Plan Pymes Rev01 Internet 081216_Plan PyMEs Rev03 Nacional Plan Inicial 081223 Prensa" xfId="7372"/>
    <cellStyle name="6_PLAN COBERTURA 31JUL08 PRENSA_Plan de Xmas Peliculas Tv 080918_Plan Pymes REV03 090108 ooh" xfId="7373"/>
    <cellStyle name="6_PLAN COBERTURA 31JUL08 PRENSA_Plan de Xmas Peliculas Tv 080918_Plan Pymes REV03 090109 ooh" xfId="7374"/>
    <cellStyle name="6_PLAN COBERTURA 31JUL08 PRENSA_Plan de Xmas Peliculas Tv 080918_Plan Pymes REV04 090218 ooh" xfId="7375"/>
    <cellStyle name="6_PLAN COBERTURA 31JUL08 PRENSA_Plan de Xmas Peliculas Tv 080918_Plan PyMEs Rev08  20FEB09" xfId="7376"/>
    <cellStyle name="6_PLAN COBERTURA 31JUL08 PRENSA_Plan de Xmas Peliculas Tv 080918_Sumario Campaña XMAS 2008" xfId="7377"/>
    <cellStyle name="6_PLAN COBERTURA 31JUL08 PRENSA_Plan de Xmas Peliculas Tv 080918_Sumario Campaña XMAS 2008_Plan PyMEs Rev03 Nacional Plan Inicial 081223 Prensa" xfId="7378"/>
    <cellStyle name="6_PLAN COBERTURA 31JUL08 PRENSA_PLAN DIGITAL MOVISTARv2" xfId="7379"/>
    <cellStyle name="6_PLAN COBERTURA 31JUL08 PRENSA_PLAN DIGITAL MOVISTARv2_Plan PyMEs Rev03 Nacional Plan Inicial 081223 Prensa" xfId="7380"/>
    <cellStyle name="6_PLAN COBERTURA 31JUL08 PRENSA_Plan Empresas Pymes 2009 081216 PRENSA" xfId="7381"/>
    <cellStyle name="6_PLAN COBERTURA 31JUL08 PRENSA_Plan Empresas Pymes 2009 081216 PRENSA_Plan PyMEs Rev03 Nacional Plan Inicial 081223 Prensa" xfId="7382"/>
    <cellStyle name="6_PLAN COBERTURA 31JUL08 PRENSA_Plan Portabilidad Fase II Rev10 190908.xls TV.xls  Sem Al 12 de Octubre 08" xfId="7383"/>
    <cellStyle name="6_PLAN COBERTURA 31JUL08 PRENSA_Plan Portabilidad Fase II Rev10 190908.xls TV.xls  Sem Al 12 de Octubre 08_~3709826" xfId="7384"/>
    <cellStyle name="6_PLAN COBERTURA 31JUL08 PRENSA_Plan Portabilidad Fase II Rev10 190908.xls TV.xls  Sem Al 12 de Octubre 08_~3709826_Plan PyMEs Rev03 Nacional Plan Inicial 081223 Prensa" xfId="7385"/>
    <cellStyle name="6_PLAN COBERTURA 31JUL08 PRENSA_Plan Portabilidad Fase II Rev10 190908.xls TV.xls  Sem Al 12 de Octubre 08_PLAN DIGITAL MOVISTARv2" xfId="7386"/>
    <cellStyle name="6_PLAN COBERTURA 31JUL08 PRENSA_Plan Portabilidad Fase II Rev10 190908.xls TV.xls  Sem Al 12 de Octubre 08_PLAN DIGITAL MOVISTARv2_Plan PyMEs Rev03 Nacional Plan Inicial 081223 Prensa" xfId="7387"/>
    <cellStyle name="6_PLAN COBERTURA 31JUL08 PRENSA_Plan Portabilidad Fase II Rev10 190908.xls TV.xls  Sem Al 12 de Octubre 08_Plan Empresas Pymes 2009 081216 PRENSA" xfId="7388"/>
    <cellStyle name="6_PLAN COBERTURA 31JUL08 PRENSA_Plan Portabilidad Fase II Rev10 190908.xls TV.xls  Sem Al 12 de Octubre 08_Plan Empresas Pymes 2009 081216 PRENSA_Plan PyMEs Rev03 Nacional Plan Inicial 081223 Prensa" xfId="7389"/>
    <cellStyle name="6_PLAN COBERTURA 31JUL08 PRENSA_Plan Portabilidad Fase II Rev10 190908.xls TV.xls  Sem Al 12 de Octubre 08_Plan PyMEs Rev 01 081215 Radio  Menciones" xfId="7390"/>
    <cellStyle name="6_PLAN COBERTURA 31JUL08 PRENSA_Plan Portabilidad Fase II Rev10 190908.xls TV.xls  Sem Al 12 de Octubre 08_Plan PyMEs Rev 01 081215 Radio  Menciones_Plan PyMEs Rev03 Nacional Plan Inicial 081223 Prensa" xfId="7391"/>
    <cellStyle name="6_PLAN COBERTURA 31JUL08 PRENSA_Plan Portabilidad Fase II Rev10 190908.xls TV.xls  Sem Al 12 de Octubre 08_Plan PyMEs Rev 01 081215 Radio Spoteo" xfId="7392"/>
    <cellStyle name="6_PLAN COBERTURA 31JUL08 PRENSA_Plan Portabilidad Fase II Rev10 190908.xls TV.xls  Sem Al 12 de Octubre 08_Plan PyMEs Rev 01 081215 Radio Spoteo_Plan PyMEs Rev03 Nacional Plan Inicial 081223 Prensa" xfId="7393"/>
    <cellStyle name="6_PLAN COBERTURA 31JUL08 PRENSA_Plan Portabilidad Fase II Rev10 190908.xls TV.xls  Sem Al 12 de Octubre 08_Plan PyMEs Rev 01 081216 Radio  Menciones" xfId="7394"/>
    <cellStyle name="6_PLAN COBERTURA 31JUL08 PRENSA_Plan Portabilidad Fase II Rev10 190908.xls TV.xls  Sem Al 12 de Octubre 08_Plan PyMEs Rev 01 081216 Radio  Menciones_Plan PyMEs Rev03 Nacional Plan Inicial 081223 Prensa" xfId="7395"/>
    <cellStyle name="6_PLAN COBERTURA 31JUL08 PRENSA_Plan Portabilidad Fase II Rev10 190908.xls TV.xls  Sem Al 12 de Octubre 08_Plan Pymes Rev01 Internet 081216" xfId="7396"/>
    <cellStyle name="6_PLAN COBERTURA 31JUL08 PRENSA_Plan Portabilidad Fase II Rev10 190908.xls TV.xls  Sem Al 12 de Octubre 08_Plan Pymes Rev01 Internet 081216_Plan PyMEs Rev03 Nacional Plan Inicial 081223 Prensa" xfId="7397"/>
    <cellStyle name="6_PLAN COBERTURA 31JUL08 PRENSA_Plan Portabilidad Fase II Rev10 190908.xls TV.xls  Sem Al 12 de Octubre 08_Plan Pymes REV03 090108 ooh" xfId="7398"/>
    <cellStyle name="6_PLAN COBERTURA 31JUL08 PRENSA_Plan Portabilidad Fase II Rev10 190908.xls TV.xls  Sem Al 12 de Octubre 08_Plan Pymes REV03 090109 ooh" xfId="7399"/>
    <cellStyle name="6_PLAN COBERTURA 31JUL08 PRENSA_Plan Portabilidad Fase II Rev10 190908.xls TV.xls  Sem Al 12 de Octubre 08_Plan Pymes REV04 090218 ooh" xfId="7400"/>
    <cellStyle name="6_PLAN COBERTURA 31JUL08 PRENSA_Plan Portabilidad Fase II Rev10 190908.xls TV.xls  Sem Al 12 de Octubre 08_Plan PyMEs Rev08  20FEB09" xfId="7401"/>
    <cellStyle name="6_PLAN COBERTURA 31JUL08 PRENSA_Plan Portabilidad Fase II Rev10 190908.xls TV.xls  Sem Al 12 de Octubre 08_Sumario Campaña XMAS 2008" xfId="7402"/>
    <cellStyle name="6_PLAN COBERTURA 31JUL08 PRENSA_Plan Portabilidad Fase II Rev10 190908.xls TV.xls  Sem Al 12 de Octubre 08_Sumario Campaña XMAS 2008_Plan PyMEs Rev03 Nacional Plan Inicial 081223 Prensa" xfId="7403"/>
    <cellStyle name="6_PLAN COBERTURA 31JUL08 PRENSA_Plan Portabilidad II FASE.REV01- 040808 xls.xls 20s" xfId="7404"/>
    <cellStyle name="6_PLAN COBERTURA 31JUL08 PRENSA_Plan Portabilidad II FASE.REV01- 040808 xls.xls 20s_~3709826" xfId="7405"/>
    <cellStyle name="6_PLAN COBERTURA 31JUL08 PRENSA_Plan Portabilidad II FASE.REV01- 040808 xls.xls 20s_~3709826_Plan PyMEs Rev03 Nacional Plan Inicial 081223 Prensa" xfId="7406"/>
    <cellStyle name="6_PLAN COBERTURA 31JUL08 PRENSA_Plan Portabilidad II FASE.REV01- 040808 xls.xls 20s_PLAN DIGITAL MOVISTARv2" xfId="7407"/>
    <cellStyle name="6_PLAN COBERTURA 31JUL08 PRENSA_Plan Portabilidad II FASE.REV01- 040808 xls.xls 20s_PLAN DIGITAL MOVISTARv2_Plan PyMEs Rev03 Nacional Plan Inicial 081223 Prensa" xfId="7408"/>
    <cellStyle name="6_PLAN COBERTURA 31JUL08 PRENSA_Plan Portabilidad II FASE.REV01- 040808 xls.xls 20s_Plan Empresas Pymes 2009 081216 PRENSA" xfId="7409"/>
    <cellStyle name="6_PLAN COBERTURA 31JUL08 PRENSA_Plan Portabilidad II FASE.REV01- 040808 xls.xls 20s_Plan Empresas Pymes 2009 081216 PRENSA_Plan PyMEs Rev03 Nacional Plan Inicial 081223 Prensa" xfId="7410"/>
    <cellStyle name="6_PLAN COBERTURA 31JUL08 PRENSA_Plan Portabilidad II FASE.REV01- 040808 xls.xls 20s_Plan PyMEs Rev 01 081215 Radio  Menciones" xfId="7411"/>
    <cellStyle name="6_PLAN COBERTURA 31JUL08 PRENSA_Plan Portabilidad II FASE.REV01- 040808 xls.xls 20s_Plan PyMEs Rev 01 081215 Radio  Menciones_Plan PyMEs Rev03 Nacional Plan Inicial 081223 Prensa" xfId="7412"/>
    <cellStyle name="6_PLAN COBERTURA 31JUL08 PRENSA_Plan Portabilidad II FASE.REV01- 040808 xls.xls 20s_Plan PyMEs Rev 01 081215 Radio Spoteo" xfId="7413"/>
    <cellStyle name="6_PLAN COBERTURA 31JUL08 PRENSA_Plan Portabilidad II FASE.REV01- 040808 xls.xls 20s_Plan PyMEs Rev 01 081215 Radio Spoteo_Plan PyMEs Rev03 Nacional Plan Inicial 081223 Prensa" xfId="7414"/>
    <cellStyle name="6_PLAN COBERTURA 31JUL08 PRENSA_Plan Portabilidad II FASE.REV01- 040808 xls.xls 20s_Plan PyMEs Rev 01 081216 Radio  Menciones" xfId="7415"/>
    <cellStyle name="6_PLAN COBERTURA 31JUL08 PRENSA_Plan Portabilidad II FASE.REV01- 040808 xls.xls 20s_Plan PyMEs Rev 01 081216 Radio  Menciones_Plan PyMEs Rev03 Nacional Plan Inicial 081223 Prensa" xfId="7416"/>
    <cellStyle name="6_PLAN COBERTURA 31JUL08 PRENSA_Plan Portabilidad II FASE.REV01- 040808 xls.xls 20s_Plan Pymes Rev01 Internet 081216" xfId="7417"/>
    <cellStyle name="6_PLAN COBERTURA 31JUL08 PRENSA_Plan Portabilidad II FASE.REV01- 040808 xls.xls 20s_Plan Pymes Rev01 Internet 081216_Plan PyMEs Rev03 Nacional Plan Inicial 081223 Prensa" xfId="7418"/>
    <cellStyle name="6_PLAN COBERTURA 31JUL08 PRENSA_Plan Portabilidad II FASE.REV01- 040808 xls.xls 20s_Plan Pymes REV03 090108 ooh" xfId="7419"/>
    <cellStyle name="6_PLAN COBERTURA 31JUL08 PRENSA_Plan Portabilidad II FASE.REV01- 040808 xls.xls 20s_Plan Pymes REV03 090109 ooh" xfId="7420"/>
    <cellStyle name="6_PLAN COBERTURA 31JUL08 PRENSA_Plan Portabilidad II FASE.REV01- 040808 xls.xls 20s_Plan Pymes REV04 090218 ooh" xfId="7421"/>
    <cellStyle name="6_PLAN COBERTURA 31JUL08 PRENSA_Plan Portabilidad II FASE.REV01- 040808 xls.xls 20s_Plan PyMEs Rev08  20FEB09" xfId="7422"/>
    <cellStyle name="6_PLAN COBERTURA 31JUL08 PRENSA_Plan Portabilidad II FASE.REV01- 040808 xls.xls 20s_Sumario Campaña XMAS 2008" xfId="7423"/>
    <cellStyle name="6_PLAN COBERTURA 31JUL08 PRENSA_Plan Portabilidad II FASE.REV01- 040808 xls.xls 20s_Sumario Campaña XMAS 2008_Plan PyMEs Rev03 Nacional Plan Inicial 081223 Prensa" xfId="7424"/>
    <cellStyle name="6_PLAN COBERTURA 31JUL08 PRENSA_Plan PyMEs Rev 01 081215 Radio  Menciones" xfId="7425"/>
    <cellStyle name="6_PLAN COBERTURA 31JUL08 PRENSA_Plan PyMEs Rev 01 081215 Radio  Menciones_Plan PyMEs Rev03 Nacional Plan Inicial 081223 Prensa" xfId="7426"/>
    <cellStyle name="6_PLAN COBERTURA 31JUL08 PRENSA_Plan PyMEs Rev 01 081215 Radio Spoteo" xfId="7427"/>
    <cellStyle name="6_PLAN COBERTURA 31JUL08 PRENSA_Plan PyMEs Rev 01 081215 Radio Spoteo_Plan PyMEs Rev03 Nacional Plan Inicial 081223 Prensa" xfId="7428"/>
    <cellStyle name="6_PLAN COBERTURA 31JUL08 PRENSA_Plan PYMES Rev 01 081216 ooh" xfId="7429"/>
    <cellStyle name="6_PLAN COBERTURA 31JUL08 PRENSA_Plan PYMES Rev 01 081216 ooh_Plan PyMEs Rev03 Nacional Plan Inicial 081223 Prensa" xfId="7430"/>
    <cellStyle name="6_PLAN COBERTURA 31JUL08 PRENSA_Plan PyMEs Rev 01 081216 Radio  Menciones" xfId="7431"/>
    <cellStyle name="6_PLAN COBERTURA 31JUL08 PRENSA_Plan PyMEs Rev 01 081216 Radio  Menciones_Plan PyMEs Rev03 Nacional Plan Inicial 081223 Prensa" xfId="7432"/>
    <cellStyle name="6_PLAN COBERTURA 31JUL08 PRENSA_Plan Pymes Rev01 Internet 081216" xfId="7433"/>
    <cellStyle name="6_PLAN COBERTURA 31JUL08 PRENSA_Plan Pymes Rev01 Internet 081216_Plan PyMEs Rev03 Nacional Plan Inicial 081223 Prensa" xfId="7434"/>
    <cellStyle name="6_PLAN COBERTURA 31JUL08 PRENSA_Plan Pymes REV03 090108 ooh" xfId="7435"/>
    <cellStyle name="6_PLAN COBERTURA 31JUL08 PRENSA_Plan Pymes REV03 090109 ooh" xfId="7436"/>
    <cellStyle name="6_PLAN COBERTURA 31JUL08 PRENSA_Plan Pymes REV04 090218 ooh" xfId="7437"/>
    <cellStyle name="6_PLAN COBERTURA 31JUL08 PRENSA_Plan PyMEs Rev08  20FEB09" xfId="7438"/>
    <cellStyle name="6_PLAN COBERTURA 31JUL08 PRENSA_Plan Xmas ´08 Rev 02 080926 ooh" xfId="7439"/>
    <cellStyle name="6_PLAN COBERTURA 31JUL08 PRENSA_Plan Xmas ´08 Rev 02 080926 ooh_Plan Empresas Pymes 2009 081216 PRENSA" xfId="7440"/>
    <cellStyle name="6_PLAN COBERTURA 31JUL08 PRENSA_Plan Xmas ´08 Rev 02 080926 ooh_Plan Empresas Pymes 2009 081216 PRENSA_Plan PyMEs Rev03 Nacional Plan Inicial 081223 Prensa" xfId="7441"/>
    <cellStyle name="6_PLAN COBERTURA 31JUL08 PRENSA_Plan Xmas ´08 Rev 02 080926 ooh_Plan PyMEs Rev 01 081215 Radio  Menciones" xfId="7442"/>
    <cellStyle name="6_PLAN COBERTURA 31JUL08 PRENSA_Plan Xmas ´08 Rev 02 080926 ooh_Plan PyMEs Rev 01 081215 Radio  Menciones_Plan PyMEs Rev03 Nacional Plan Inicial 081223 Prensa" xfId="7443"/>
    <cellStyle name="6_PLAN COBERTURA 31JUL08 PRENSA_Plan Xmas ´08 Rev 02 080926 ooh_Plan PyMEs Rev 01 081215 Radio Spoteo" xfId="7444"/>
    <cellStyle name="6_PLAN COBERTURA 31JUL08 PRENSA_Plan Xmas ´08 Rev 02 080926 ooh_Plan PyMEs Rev 01 081215 Radio Spoteo_Plan PyMEs Rev03 Nacional Plan Inicial 081223 Prensa" xfId="7445"/>
    <cellStyle name="6_PLAN COBERTURA 31JUL08 PRENSA_Plan Xmas ´08 Rev 02 080926 ooh_Plan PyMEs Rev 01 081216 Radio  Menciones" xfId="7446"/>
    <cellStyle name="6_PLAN COBERTURA 31JUL08 PRENSA_Plan Xmas ´08 Rev 02 080926 ooh_Plan PyMEs Rev 01 081216 Radio  Menciones_Plan PyMEs Rev03 Nacional Plan Inicial 081223 Prensa" xfId="7447"/>
    <cellStyle name="6_PLAN COBERTURA 31JUL08 PRENSA_Plan Xmas´08 08Oct2008 OOH" xfId="7448"/>
    <cellStyle name="6_PLAN COBERTURA 31JUL08 PRENSA_Plan Xmas´08 08Oct2008 OOH_Plan Empresas Pymes 2009 081216 PRENSA" xfId="7449"/>
    <cellStyle name="6_PLAN COBERTURA 31JUL08 PRENSA_Plan Xmas´08 08Oct2008 OOH_Plan Empresas Pymes 2009 081216 PRENSA_Plan PyMEs Rev03 Nacional Plan Inicial 081223 Prensa" xfId="7450"/>
    <cellStyle name="6_PLAN COBERTURA 31JUL08 PRENSA_Plan Xmas´08 08Oct2008 OOH_Plan PyMEs Rev 01 081215 Radio  Menciones" xfId="7451"/>
    <cellStyle name="6_PLAN COBERTURA 31JUL08 PRENSA_Plan Xmas´08 08Oct2008 OOH_Plan PyMEs Rev 01 081215 Radio  Menciones_Plan PyMEs Rev03 Nacional Plan Inicial 081223 Prensa" xfId="7452"/>
    <cellStyle name="6_PLAN COBERTURA 31JUL08 PRENSA_Plan Xmas´08 08Oct2008 OOH_Plan PyMEs Rev 01 081215 Radio Spoteo" xfId="7453"/>
    <cellStyle name="6_PLAN COBERTURA 31JUL08 PRENSA_Plan Xmas´08 08Oct2008 OOH_Plan PyMEs Rev 01 081215 Radio Spoteo_Plan PyMEs Rev03 Nacional Plan Inicial 081223 Prensa" xfId="7454"/>
    <cellStyle name="6_PLAN COBERTURA 31JUL08 PRENSA_Plan Xmas´08 08Oct2008 OOH_Plan PyMEs Rev 01 081216 Radio  Menciones" xfId="7455"/>
    <cellStyle name="6_PLAN COBERTURA 31JUL08 PRENSA_Plan Xmas´08 08Oct2008 OOH_Plan PyMEs Rev 01 081216 Radio  Menciones_Plan PyMEs Rev03 Nacional Plan Inicial 081223 Prensa" xfId="7456"/>
    <cellStyle name="6_PLAN COBERTURA 31JUL08 PRENSA_Sumario Campaña XMAS 2008" xfId="7457"/>
    <cellStyle name="6_PLAN COBERTURA 31JUL08 PRENSA_Sumario Campaña XMAS 2008_Plan PyMEs Rev03 Nacional Plan Inicial 081223 Prensa" xfId="7458"/>
    <cellStyle name="6_PLAN COBERTURA 31JUL08 PRENSA_Xmas ´08 ooh 080918" xfId="7459"/>
    <cellStyle name="6_PLAN COBERTURA 31JUL08 PRENSA_Xmas ´08 ooh 080918_Plan Empresas Pymes 2009 081216 PRENSA" xfId="7460"/>
    <cellStyle name="6_PLAN COBERTURA 31JUL08 PRENSA_Xmas ´08 ooh 080918_Plan Empresas Pymes 2009 081216 PRENSA_Plan PyMEs Rev03 Nacional Plan Inicial 081223 Prensa" xfId="7461"/>
    <cellStyle name="6_PLAN COBERTURA 31JUL08 PRENSA_Xmas ´08 ooh 080918_Plan PyMEs Rev 01 081215 Radio  Menciones" xfId="7462"/>
    <cellStyle name="6_PLAN COBERTURA 31JUL08 PRENSA_Xmas ´08 ooh 080918_Plan PyMEs Rev 01 081215 Radio  Menciones_Plan PyMEs Rev03 Nacional Plan Inicial 081223 Prensa" xfId="7463"/>
    <cellStyle name="6_PLAN COBERTURA 31JUL08 PRENSA_Xmas ´08 ooh 080918_Plan PyMEs Rev 01 081215 Radio Spoteo" xfId="7464"/>
    <cellStyle name="6_PLAN COBERTURA 31JUL08 PRENSA_Xmas ´08 ooh 080918_Plan PyMEs Rev 01 081215 Radio Spoteo_Plan PyMEs Rev03 Nacional Plan Inicial 081223 Prensa" xfId="7465"/>
    <cellStyle name="6_PLAN COBERTURA 31JUL08 PRENSA_Xmas ´08 ooh 080918_Plan PyMEs Rev 01 081216 Radio  Menciones" xfId="7466"/>
    <cellStyle name="6_PLAN COBERTURA 31JUL08 PRENSA_Xmas ´08 ooh 080918_Plan PyMEs Rev 01 081216 Radio  Menciones_Plan PyMEs Rev03 Nacional Plan Inicial 081223 Prensa" xfId="7467"/>
    <cellStyle name="6_PLAN COBERTURA 31JUL08 PRENSA_Xmas paid Rev 2 25092008" xfId="7468"/>
    <cellStyle name="6_PLAN COBERTURA 31JUL08 PRENSA_Xmas paid Rev 2 25092008_~3709826" xfId="7469"/>
    <cellStyle name="6_PLAN COBERTURA 31JUL08 PRENSA_Xmas paid Rev 2 25092008_~3709826_Plan PyMEs Rev03 Nacional Plan Inicial 081223 Prensa" xfId="7470"/>
    <cellStyle name="6_PLAN COBERTURA 31JUL08 PRENSA_Xmas paid Rev 2 25092008_PLAN DIGITAL MOVISTARv2" xfId="7471"/>
    <cellStyle name="6_PLAN COBERTURA 31JUL08 PRENSA_Xmas paid Rev 2 25092008_PLAN DIGITAL MOVISTARv2_Plan PyMEs Rev03 Nacional Plan Inicial 081223 Prensa" xfId="7472"/>
    <cellStyle name="6_PLAN COBERTURA 31JUL08 PRENSA_Xmas paid Rev 2 25092008_Plan Empresas Pymes 2009 081216 PRENSA" xfId="7473"/>
    <cellStyle name="6_PLAN COBERTURA 31JUL08 PRENSA_Xmas paid Rev 2 25092008_Plan Empresas Pymes 2009 081216 PRENSA_Plan PyMEs Rev03 Nacional Plan Inicial 081223 Prensa" xfId="7474"/>
    <cellStyle name="6_PLAN COBERTURA 31JUL08 PRENSA_Xmas paid Rev 2 25092008_Plan PyMEs Rev 01 081215 Radio  Menciones" xfId="7475"/>
    <cellStyle name="6_PLAN COBERTURA 31JUL08 PRENSA_Xmas paid Rev 2 25092008_Plan PyMEs Rev 01 081215 Radio  Menciones_Plan PyMEs Rev03 Nacional Plan Inicial 081223 Prensa" xfId="7476"/>
    <cellStyle name="6_PLAN COBERTURA 31JUL08 PRENSA_Xmas paid Rev 2 25092008_Plan PyMEs Rev 01 081215 Radio Spoteo" xfId="7477"/>
    <cellStyle name="6_PLAN COBERTURA 31JUL08 PRENSA_Xmas paid Rev 2 25092008_Plan PyMEs Rev 01 081215 Radio Spoteo_Plan PyMEs Rev03 Nacional Plan Inicial 081223 Prensa" xfId="7478"/>
    <cellStyle name="6_PLAN COBERTURA 31JUL08 PRENSA_Xmas paid Rev 2 25092008_Plan PyMEs Rev 01 081216 Radio  Menciones" xfId="7479"/>
    <cellStyle name="6_PLAN COBERTURA 31JUL08 PRENSA_Xmas paid Rev 2 25092008_Plan PyMEs Rev 01 081216 Radio  Menciones_Plan PyMEs Rev03 Nacional Plan Inicial 081223 Prensa" xfId="7480"/>
    <cellStyle name="6_PLAN COBERTURA 31JUL08 PRENSA_Xmas paid Rev 2 25092008_Plan Pymes Rev01 Internet 081216" xfId="7481"/>
    <cellStyle name="6_PLAN COBERTURA 31JUL08 PRENSA_Xmas paid Rev 2 25092008_Plan Pymes Rev01 Internet 081216_Plan PyMEs Rev03 Nacional Plan Inicial 081223 Prensa" xfId="7482"/>
    <cellStyle name="6_PLAN COBERTURA 31JUL08 PRENSA_Xmas paid Rev 2 25092008_Plan Pymes REV03 090108 ooh" xfId="7483"/>
    <cellStyle name="6_PLAN COBERTURA 31JUL08 PRENSA_Xmas paid Rev 2 25092008_Plan Pymes REV03 090109 ooh" xfId="7484"/>
    <cellStyle name="6_PLAN COBERTURA 31JUL08 PRENSA_Xmas paid Rev 2 25092008_Plan Pymes REV04 090218 ooh" xfId="7485"/>
    <cellStyle name="6_PLAN COBERTURA 31JUL08 PRENSA_Xmas paid Rev 2 25092008_Plan PyMEs Rev08  20FEB09" xfId="7486"/>
    <cellStyle name="6_PLAN COBERTURA 31JUL08 PRENSA_Xmas paid Rev 2 25092008_Sumario Campaña XMAS 2008" xfId="7487"/>
    <cellStyle name="6_PLAN COBERTURA 31JUL08 PRENSA_Xmas paid Rev 2 25092008_Sumario Campaña XMAS 2008_Plan PyMEs Rev03 Nacional Plan Inicial 081223 Prensa" xfId="7488"/>
    <cellStyle name="6_PLAN COBERTURA 31JUL08 PRENSA_Xmas paid Rev 3 03102008" xfId="7489"/>
    <cellStyle name="6_PLAN COBERTURA 31JUL08 PRENSA_Xmas paid Rev 3 03102008_~3709826" xfId="7490"/>
    <cellStyle name="6_PLAN COBERTURA 31JUL08 PRENSA_Xmas paid Rev 3 03102008_~3709826_Plan PyMEs Rev03 Nacional Plan Inicial 081223 Prensa" xfId="7491"/>
    <cellStyle name="6_PLAN COBERTURA 31JUL08 PRENSA_Xmas paid Rev 3 03102008_PLAN DIGITAL MOVISTARv2" xfId="7492"/>
    <cellStyle name="6_PLAN COBERTURA 31JUL08 PRENSA_Xmas paid Rev 3 03102008_PLAN DIGITAL MOVISTARv2_Plan PyMEs Rev03 Nacional Plan Inicial 081223 Prensa" xfId="7493"/>
    <cellStyle name="6_PLAN COBERTURA 31JUL08 PRENSA_Xmas paid Rev 3 03102008_Plan Empresas Pymes 2009 081216 PRENSA" xfId="7494"/>
    <cellStyle name="6_PLAN COBERTURA 31JUL08 PRENSA_Xmas paid Rev 3 03102008_Plan Empresas Pymes 2009 081216 PRENSA_Plan PyMEs Rev03 Nacional Plan Inicial 081223 Prensa" xfId="7495"/>
    <cellStyle name="6_PLAN COBERTURA 31JUL08 PRENSA_Xmas paid Rev 3 03102008_Plan PyMEs Rev 01 081215 Radio  Menciones" xfId="7496"/>
    <cellStyle name="6_PLAN COBERTURA 31JUL08 PRENSA_Xmas paid Rev 3 03102008_Plan PyMEs Rev 01 081215 Radio  Menciones_Plan PyMEs Rev03 Nacional Plan Inicial 081223 Prensa" xfId="7497"/>
    <cellStyle name="6_PLAN COBERTURA 31JUL08 PRENSA_Xmas paid Rev 3 03102008_Plan PyMEs Rev 01 081215 Radio Spoteo" xfId="7498"/>
    <cellStyle name="6_PLAN COBERTURA 31JUL08 PRENSA_Xmas paid Rev 3 03102008_Plan PyMEs Rev 01 081215 Radio Spoteo_Plan PyMEs Rev03 Nacional Plan Inicial 081223 Prensa" xfId="7499"/>
    <cellStyle name="6_PLAN COBERTURA 31JUL08 PRENSA_Xmas paid Rev 3 03102008_Plan PyMEs Rev 01 081216 Radio  Menciones" xfId="7500"/>
    <cellStyle name="6_PLAN COBERTURA 31JUL08 PRENSA_Xmas paid Rev 3 03102008_Plan PyMEs Rev 01 081216 Radio  Menciones_Plan PyMEs Rev03 Nacional Plan Inicial 081223 Prensa" xfId="7501"/>
    <cellStyle name="6_PLAN COBERTURA 31JUL08 PRENSA_Xmas paid Rev 3 03102008_Plan Pymes Rev01 Internet 081216" xfId="7502"/>
    <cellStyle name="6_PLAN COBERTURA 31JUL08 PRENSA_Xmas paid Rev 3 03102008_Plan Pymes Rev01 Internet 081216_Plan PyMEs Rev03 Nacional Plan Inicial 081223 Prensa" xfId="7503"/>
    <cellStyle name="6_PLAN COBERTURA 31JUL08 PRENSA_Xmas paid Rev 3 03102008_Plan Pymes REV03 090108 ooh" xfId="7504"/>
    <cellStyle name="6_PLAN COBERTURA 31JUL08 PRENSA_Xmas paid Rev 3 03102008_Plan Pymes REV03 090109 ooh" xfId="7505"/>
    <cellStyle name="6_PLAN COBERTURA 31JUL08 PRENSA_Xmas paid Rev 3 03102008_Plan Pymes REV04 090218 ooh" xfId="7506"/>
    <cellStyle name="6_PLAN COBERTURA 31JUL08 PRENSA_Xmas paid Rev 3 03102008_Plan PyMEs Rev08  20FEB09" xfId="7507"/>
    <cellStyle name="6_PLAN COBERTURA 31JUL08 PRENSA_Xmas paid Rev 3 03102008_Sumario Campaña XMAS 2008" xfId="7508"/>
    <cellStyle name="6_PLAN COBERTURA 31JUL08 PRENSA_Xmas paid Rev 3 03102008_Sumario Campaña XMAS 2008_Plan PyMEs Rev03 Nacional Plan Inicial 081223 Prensa" xfId="7509"/>
    <cellStyle name="6_Plan Cobertura TV REV12 120908" xfId="7510"/>
    <cellStyle name="6_Plan Cobertura TV REV12 120908_~3709826" xfId="7511"/>
    <cellStyle name="6_Plan Cobertura TV REV12 120908_~3709826_Plan PyMEs Rev03 Nacional Plan Inicial 081223 Prensa" xfId="7512"/>
    <cellStyle name="6_Plan Cobertura TV REV12 120908_PLAN DIGITAL MOVISTARv2" xfId="7513"/>
    <cellStyle name="6_Plan Cobertura TV REV12 120908_PLAN DIGITAL MOVISTARv2_Plan PyMEs Rev03 Nacional Plan Inicial 081223 Prensa" xfId="7514"/>
    <cellStyle name="6_Plan Cobertura TV REV12 120908_Plan Empresas Pymes 2009 081216 PRENSA" xfId="7515"/>
    <cellStyle name="6_Plan Cobertura TV REV12 120908_Plan Empresas Pymes 2009 081216 PRENSA_Plan PyMEs Rev03 Nacional Plan Inicial 081223 Prensa" xfId="7516"/>
    <cellStyle name="6_Plan Cobertura TV REV12 120908_Plan PyMEs Rev 01 081215 Radio  Menciones" xfId="7517"/>
    <cellStyle name="6_Plan Cobertura TV REV12 120908_Plan PyMEs Rev 01 081215 Radio  Menciones_Plan PyMEs Rev03 Nacional Plan Inicial 081223 Prensa" xfId="7518"/>
    <cellStyle name="6_Plan Cobertura TV REV12 120908_Plan PyMEs Rev 01 081215 Radio Spoteo" xfId="7519"/>
    <cellStyle name="6_Plan Cobertura TV REV12 120908_Plan PyMEs Rev 01 081215 Radio Spoteo_Plan PyMEs Rev03 Nacional Plan Inicial 081223 Prensa" xfId="7520"/>
    <cellStyle name="6_Plan Cobertura TV REV12 120908_Plan PyMEs Rev 01 081216 Radio  Menciones" xfId="7521"/>
    <cellStyle name="6_Plan Cobertura TV REV12 120908_Plan PyMEs Rev 01 081216 Radio  Menciones_Plan PyMEs Rev03 Nacional Plan Inicial 081223 Prensa" xfId="7522"/>
    <cellStyle name="6_Plan Cobertura TV REV12 120908_Plan Pymes Rev01 Internet 081216" xfId="7523"/>
    <cellStyle name="6_Plan Cobertura TV REV12 120908_Plan Pymes Rev01 Internet 081216_Plan PyMEs Rev03 Nacional Plan Inicial 081223 Prensa" xfId="7524"/>
    <cellStyle name="6_Plan Cobertura TV REV12 120908_Plan Pymes REV03 090108 ooh" xfId="7525"/>
    <cellStyle name="6_Plan Cobertura TV REV12 120908_Plan Pymes REV03 090109 ooh" xfId="7526"/>
    <cellStyle name="6_Plan Cobertura TV REV12 120908_Plan Pymes REV04 090218 ooh" xfId="7527"/>
    <cellStyle name="6_Plan Cobertura TV REV12 120908_Plan PyMEs Rev08  20FEB09" xfId="7528"/>
    <cellStyle name="6_Plan Cobertura TV REV12 120908_Sumario Campaña XMAS 2008" xfId="7529"/>
    <cellStyle name="6_Plan Cobertura TV REV12 120908_Sumario Campaña XMAS 2008_Plan PyMEs Rev03 Nacional Plan Inicial 081223 Prensa" xfId="7530"/>
    <cellStyle name="6_Plan de Xmas Peliculas Tv 080918" xfId="7531"/>
    <cellStyle name="6_Plan de Xmas Peliculas Tv 080918_~3709826" xfId="7532"/>
    <cellStyle name="6_Plan de Xmas Peliculas Tv 080918_~3709826_Plan PyMEs Rev03 Nacional Plan Inicial 081223 Prensa" xfId="7533"/>
    <cellStyle name="6_Plan de Xmas Peliculas Tv 080918_PLAN DIGITAL MOVISTARv2" xfId="7534"/>
    <cellStyle name="6_Plan de Xmas Peliculas Tv 080918_PLAN DIGITAL MOVISTARv2_Plan PyMEs Rev03 Nacional Plan Inicial 081223 Prensa" xfId="7535"/>
    <cellStyle name="6_Plan de Xmas Peliculas Tv 080918_Plan Empresas Pymes 2009 081216 PRENSA" xfId="7536"/>
    <cellStyle name="6_Plan de Xmas Peliculas Tv 080918_Plan Empresas Pymes 2009 081216 PRENSA_Plan PyMEs Rev03 Nacional Plan Inicial 081223 Prensa" xfId="7537"/>
    <cellStyle name="6_Plan de Xmas Peliculas Tv 080918_Plan PyMEs Rev 01 081215 Radio  Menciones" xfId="7538"/>
    <cellStyle name="6_Plan de Xmas Peliculas Tv 080918_Plan PyMEs Rev 01 081215 Radio  Menciones_Plan PyMEs Rev03 Nacional Plan Inicial 081223 Prensa" xfId="7539"/>
    <cellStyle name="6_Plan de Xmas Peliculas Tv 080918_Plan PyMEs Rev 01 081215 Radio Spoteo" xfId="7540"/>
    <cellStyle name="6_Plan de Xmas Peliculas Tv 080918_Plan PyMEs Rev 01 081215 Radio Spoteo_Plan PyMEs Rev03 Nacional Plan Inicial 081223 Prensa" xfId="7541"/>
    <cellStyle name="6_Plan de Xmas Peliculas Tv 080918_Plan PyMEs Rev 01 081216 Radio  Menciones" xfId="7542"/>
    <cellStyle name="6_Plan de Xmas Peliculas Tv 080918_Plan PyMEs Rev 01 081216 Radio  Menciones_Plan PyMEs Rev03 Nacional Plan Inicial 081223 Prensa" xfId="7543"/>
    <cellStyle name="6_Plan de Xmas Peliculas Tv 080918_Plan Pymes Rev01 Internet 081216" xfId="7544"/>
    <cellStyle name="6_Plan de Xmas Peliculas Tv 080918_Plan Pymes Rev01 Internet 081216_Plan PyMEs Rev03 Nacional Plan Inicial 081223 Prensa" xfId="7545"/>
    <cellStyle name="6_Plan de Xmas Peliculas Tv 080918_Plan Pymes REV03 090108 ooh" xfId="7546"/>
    <cellStyle name="6_Plan de Xmas Peliculas Tv 080918_Plan Pymes REV03 090109 ooh" xfId="7547"/>
    <cellStyle name="6_Plan de Xmas Peliculas Tv 080918_Plan Pymes REV04 090218 ooh" xfId="7548"/>
    <cellStyle name="6_Plan de Xmas Peliculas Tv 080918_Plan PyMEs Rev08  20FEB09" xfId="7549"/>
    <cellStyle name="6_Plan de Xmas Peliculas Tv 080918_Sumario Campaña XMAS 2008" xfId="7550"/>
    <cellStyle name="6_Plan de Xmas Peliculas Tv 080918_Sumario Campaña XMAS 2008_Plan PyMEs Rev03 Nacional Plan Inicial 081223 Prensa" xfId="7551"/>
    <cellStyle name="6_PLAN DIGITAL MOVISTARv2" xfId="7552"/>
    <cellStyle name="6_PLAN DIGITAL MOVISTARv2_Plan PyMEs Rev03 Nacional Plan Inicial 081223 Prensa" xfId="7553"/>
    <cellStyle name="6_Plan Empresas Pymes 2009 081216 PRENSA" xfId="7554"/>
    <cellStyle name="6_Plan Empresas Pymes 2009 081216 PRENSA_Plan PyMEs Rev03 Nacional Plan Inicial 081223 Prensa" xfId="7555"/>
    <cellStyle name="6_Plan menciones Black Elegance 092608" xfId="7556"/>
    <cellStyle name="6_Plan menciones Black Elegance 092608 2" xfId="7557"/>
    <cellStyle name="6_Plan Meo 2008" xfId="7558"/>
    <cellStyle name="6_Plan Meo 2008_~3709826" xfId="7559"/>
    <cellStyle name="6_Plan Meo 2008_~3709826_Plan PyMEs Rev03 Nacional Plan Inicial 081223 Prensa" xfId="7560"/>
    <cellStyle name="6_Plan Meo 2008_PLAN DIGITAL MOVISTARv2" xfId="7561"/>
    <cellStyle name="6_Plan Meo 2008_PLAN DIGITAL MOVISTARv2_Plan PyMEs Rev03 Nacional Plan Inicial 081223 Prensa" xfId="7562"/>
    <cellStyle name="6_Plan Meo 2008_Plan Empresas Pymes 2009 081216 PRENSA" xfId="7563"/>
    <cellStyle name="6_Plan Meo 2008_Plan Empresas Pymes 2009 081216 PRENSA_Plan PyMEs Rev03 Nacional Plan Inicial 081223 Prensa" xfId="7564"/>
    <cellStyle name="6_Plan Meo 2008_Plan PyMEs Rev 01 081215 Radio  Menciones" xfId="7565"/>
    <cellStyle name="6_Plan Meo 2008_Plan PyMEs Rev 01 081215 Radio  Menciones_Plan PyMEs Rev03 Nacional Plan Inicial 081223 Prensa" xfId="7566"/>
    <cellStyle name="6_Plan Meo 2008_Plan PyMEs Rev 01 081215 Radio Spoteo" xfId="7567"/>
    <cellStyle name="6_Plan Meo 2008_Plan PyMEs Rev 01 081215 Radio Spoteo_Plan PyMEs Rev03 Nacional Plan Inicial 081223 Prensa" xfId="7568"/>
    <cellStyle name="6_Plan Meo 2008_Plan PyMEs Rev 01 081216 Radio  Menciones" xfId="7569"/>
    <cellStyle name="6_Plan Meo 2008_Plan PyMEs Rev 01 081216 Radio  Menciones_Plan PyMEs Rev03 Nacional Plan Inicial 081223 Prensa" xfId="7570"/>
    <cellStyle name="6_Plan Meo 2008_Plan Pymes Rev01 Internet 081216" xfId="7571"/>
    <cellStyle name="6_Plan Meo 2008_Plan Pymes Rev01 Internet 081216_Plan PyMEs Rev03 Nacional Plan Inicial 081223 Prensa" xfId="7572"/>
    <cellStyle name="6_Plan Meo 2008_Plan Pymes REV03 090108 ooh" xfId="7573"/>
    <cellStyle name="6_Plan Meo 2008_Plan Pymes REV03 090109 ooh" xfId="7574"/>
    <cellStyle name="6_Plan Meo 2008_Plan Pymes REV04 090218 ooh" xfId="7575"/>
    <cellStyle name="6_Plan Meo 2008_Plan PyMEs Rev08  20FEB09" xfId="7576"/>
    <cellStyle name="6_Plan Meo 2008_Sumario Campaña XMAS 2008" xfId="7577"/>
    <cellStyle name="6_Plan Meo 2008_Sumario Campaña XMAS 2008_Plan PyMEs Rev03 Nacional Plan Inicial 081223 Prensa" xfId="7578"/>
    <cellStyle name="6_Plan Portabilidad Fase II Rev10 190908.xls TV.xls  Sem Al 12 de Octubre 08" xfId="7579"/>
    <cellStyle name="6_Plan Portabilidad Fase II Rev10 190908.xls TV.xls  Sem Al 12 de Octubre 08_~3709826" xfId="7580"/>
    <cellStyle name="6_Plan Portabilidad Fase II Rev10 190908.xls TV.xls  Sem Al 12 de Octubre 08_~3709826_Plan PyMEs Rev03 Nacional Plan Inicial 081223 Prensa" xfId="7581"/>
    <cellStyle name="6_Plan Portabilidad Fase II Rev10 190908.xls TV.xls  Sem Al 12 de Octubre 08_PLAN DIGITAL MOVISTARv2" xfId="7582"/>
    <cellStyle name="6_Plan Portabilidad Fase II Rev10 190908.xls TV.xls  Sem Al 12 de Octubre 08_PLAN DIGITAL MOVISTARv2_Plan PyMEs Rev03 Nacional Plan Inicial 081223 Prensa" xfId="7583"/>
    <cellStyle name="6_Plan Portabilidad Fase II Rev10 190908.xls TV.xls  Sem Al 12 de Octubre 08_Plan Empresas Pymes 2009 081216 PRENSA" xfId="7584"/>
    <cellStyle name="6_Plan Portabilidad Fase II Rev10 190908.xls TV.xls  Sem Al 12 de Octubre 08_Plan Empresas Pymes 2009 081216 PRENSA_Plan PyMEs Rev03 Nacional Plan Inicial 081223 Prensa" xfId="7585"/>
    <cellStyle name="6_Plan Portabilidad Fase II Rev10 190908.xls TV.xls  Sem Al 12 de Octubre 08_Plan PyMEs Rev 01 081215 Radio  Menciones" xfId="7586"/>
    <cellStyle name="6_Plan Portabilidad Fase II Rev10 190908.xls TV.xls  Sem Al 12 de Octubre 08_Plan PyMEs Rev 01 081215 Radio  Menciones_Plan PyMEs Rev03 Nacional Plan Inicial 081223 Prensa" xfId="7587"/>
    <cellStyle name="6_Plan Portabilidad Fase II Rev10 190908.xls TV.xls  Sem Al 12 de Octubre 08_Plan PyMEs Rev 01 081215 Radio Spoteo" xfId="7588"/>
    <cellStyle name="6_Plan Portabilidad Fase II Rev10 190908.xls TV.xls  Sem Al 12 de Octubre 08_Plan PyMEs Rev 01 081215 Radio Spoteo_Plan PyMEs Rev03 Nacional Plan Inicial 081223 Prensa" xfId="7589"/>
    <cellStyle name="6_Plan Portabilidad Fase II Rev10 190908.xls TV.xls  Sem Al 12 de Octubre 08_Plan PyMEs Rev 01 081216 Radio  Menciones" xfId="7590"/>
    <cellStyle name="6_Plan Portabilidad Fase II Rev10 190908.xls TV.xls  Sem Al 12 de Octubre 08_Plan PyMEs Rev 01 081216 Radio  Menciones_Plan PyMEs Rev03 Nacional Plan Inicial 081223 Prensa" xfId="7591"/>
    <cellStyle name="6_Plan Portabilidad Fase II Rev10 190908.xls TV.xls  Sem Al 12 de Octubre 08_Plan Pymes Rev01 Internet 081216" xfId="7592"/>
    <cellStyle name="6_Plan Portabilidad Fase II Rev10 190908.xls TV.xls  Sem Al 12 de Octubre 08_Plan Pymes Rev01 Internet 081216_Plan PyMEs Rev03 Nacional Plan Inicial 081223 Prensa" xfId="7593"/>
    <cellStyle name="6_Plan Portabilidad Fase II Rev10 190908.xls TV.xls  Sem Al 12 de Octubre 08_Plan Pymes REV03 090108 ooh" xfId="7594"/>
    <cellStyle name="6_Plan Portabilidad Fase II Rev10 190908.xls TV.xls  Sem Al 12 de Octubre 08_Plan Pymes REV03 090109 ooh" xfId="7595"/>
    <cellStyle name="6_Plan Portabilidad Fase II Rev10 190908.xls TV.xls  Sem Al 12 de Octubre 08_Plan Pymes REV04 090218 ooh" xfId="7596"/>
    <cellStyle name="6_Plan Portabilidad Fase II Rev10 190908.xls TV.xls  Sem Al 12 de Octubre 08_Plan PyMEs Rev08  20FEB09" xfId="7597"/>
    <cellStyle name="6_Plan Portabilidad Fase II Rev10 190908.xls TV.xls  Sem Al 12 de Octubre 08_Sumario Campaña XMAS 2008" xfId="7598"/>
    <cellStyle name="6_Plan Portabilidad Fase II Rev10 190908.xls TV.xls  Sem Al 12 de Octubre 08_Sumario Campaña XMAS 2008_Plan PyMEs Rev03 Nacional Plan Inicial 081223 Prensa" xfId="7599"/>
    <cellStyle name="6_Plan Portabilidad II FASE.REV01- 040808 xls.xls 20s" xfId="7600"/>
    <cellStyle name="6_Plan Portabilidad II FASE.REV01- 040808 xls.xls 20s_~3709826" xfId="7601"/>
    <cellStyle name="6_Plan Portabilidad II FASE.REV01- 040808 xls.xls 20s_~3709826_Plan PyMEs Rev03 Nacional Plan Inicial 081223 Prensa" xfId="7602"/>
    <cellStyle name="6_Plan Portabilidad II FASE.REV01- 040808 xls.xls 20s_PLAN DIGITAL MOVISTARv2" xfId="7603"/>
    <cellStyle name="6_Plan Portabilidad II FASE.REV01- 040808 xls.xls 20s_PLAN DIGITAL MOVISTARv2_Plan PyMEs Rev03 Nacional Plan Inicial 081223 Prensa" xfId="7604"/>
    <cellStyle name="6_Plan Portabilidad II FASE.REV01- 040808 xls.xls 20s_Plan Empresas Pymes 2009 081216 PRENSA" xfId="7605"/>
    <cellStyle name="6_Plan Portabilidad II FASE.REV01- 040808 xls.xls 20s_Plan Empresas Pymes 2009 081216 PRENSA_Plan PyMEs Rev03 Nacional Plan Inicial 081223 Prensa" xfId="7606"/>
    <cellStyle name="6_Plan Portabilidad II FASE.REV01- 040808 xls.xls 20s_Plan PyMEs Rev 01 081215 Radio  Menciones" xfId="7607"/>
    <cellStyle name="6_Plan Portabilidad II FASE.REV01- 040808 xls.xls 20s_Plan PyMEs Rev 01 081215 Radio  Menciones_Plan PyMEs Rev03 Nacional Plan Inicial 081223 Prensa" xfId="7608"/>
    <cellStyle name="6_Plan Portabilidad II FASE.REV01- 040808 xls.xls 20s_Plan PyMEs Rev 01 081215 Radio Spoteo" xfId="7609"/>
    <cellStyle name="6_Plan Portabilidad II FASE.REV01- 040808 xls.xls 20s_Plan PyMEs Rev 01 081215 Radio Spoteo_Plan PyMEs Rev03 Nacional Plan Inicial 081223 Prensa" xfId="7610"/>
    <cellStyle name="6_Plan Portabilidad II FASE.REV01- 040808 xls.xls 20s_Plan PyMEs Rev 01 081216 Radio  Menciones" xfId="7611"/>
    <cellStyle name="6_Plan Portabilidad II FASE.REV01- 040808 xls.xls 20s_Plan PyMEs Rev 01 081216 Radio  Menciones_Plan PyMEs Rev03 Nacional Plan Inicial 081223 Prensa" xfId="7612"/>
    <cellStyle name="6_Plan Portabilidad II FASE.REV01- 040808 xls.xls 20s_Plan Pymes Rev01 Internet 081216" xfId="7613"/>
    <cellStyle name="6_Plan Portabilidad II FASE.REV01- 040808 xls.xls 20s_Plan Pymes Rev01 Internet 081216_Plan PyMEs Rev03 Nacional Plan Inicial 081223 Prensa" xfId="7614"/>
    <cellStyle name="6_Plan Portabilidad II FASE.REV01- 040808 xls.xls 20s_Plan Pymes REV03 090108 ooh" xfId="7615"/>
    <cellStyle name="6_Plan Portabilidad II FASE.REV01- 040808 xls.xls 20s_Plan Pymes REV03 090109 ooh" xfId="7616"/>
    <cellStyle name="6_Plan Portabilidad II FASE.REV01- 040808 xls.xls 20s_Plan Pymes REV04 090218 ooh" xfId="7617"/>
    <cellStyle name="6_Plan Portabilidad II FASE.REV01- 040808 xls.xls 20s_Plan PyMEs Rev08  20FEB09" xfId="7618"/>
    <cellStyle name="6_Plan Portabilidad II FASE.REV01- 040808 xls.xls 20s_Sumario Campaña XMAS 2008" xfId="7619"/>
    <cellStyle name="6_Plan Portabilidad II FASE.REV01- 040808 xls.xls 20s_Sumario Campaña XMAS 2008_Plan PyMEs Rev03 Nacional Plan Inicial 081223 Prensa" xfId="7620"/>
    <cellStyle name="6_Plan PyMEs Rev 01 081215 Radio  Menciones" xfId="7621"/>
    <cellStyle name="6_Plan PyMEs Rev 01 081215 Radio  Menciones_Plan PyMEs Rev03 Nacional Plan Inicial 081223 Prensa" xfId="7622"/>
    <cellStyle name="6_Plan PyMEs Rev 01 081215 Radio Spoteo" xfId="7623"/>
    <cellStyle name="6_Plan PyMEs Rev 01 081215 Radio Spoteo_Plan PyMEs Rev03 Nacional Plan Inicial 081223 Prensa" xfId="7624"/>
    <cellStyle name="6_Plan PYMES Rev 01 081216 ooh" xfId="7625"/>
    <cellStyle name="6_Plan PYMES Rev 01 081216 ooh_Plan PyMEs Rev03 Nacional Plan Inicial 081223 Prensa" xfId="7626"/>
    <cellStyle name="6_Plan PyMEs Rev 01 081216 Radio  Menciones" xfId="7627"/>
    <cellStyle name="6_Plan PyMEs Rev 01 081216 Radio  Menciones_Plan PyMEs Rev03 Nacional Plan Inicial 081223 Prensa" xfId="7628"/>
    <cellStyle name="6_Plan Pymes Rev01 Internet 081216" xfId="7629"/>
    <cellStyle name="6_Plan Pymes Rev01 Internet 081216_Plan PyMEs Rev03 Nacional Plan Inicial 081223 Prensa" xfId="7630"/>
    <cellStyle name="6_Plan Pymes REV02 081226 ooh" xfId="7631"/>
    <cellStyle name="6_Plan Pymes REV03 090108 ooh" xfId="7632"/>
    <cellStyle name="6_Plan Pymes REV03 090109 ooh" xfId="7633"/>
    <cellStyle name="6_Plan Pymes REV04 090218 ooh" xfId="7634"/>
    <cellStyle name="6_Plan PyMEs Rev08  20FEB09" xfId="7635"/>
    <cellStyle name="6_Plan_menciones_Black_Elegance_092608" xfId="7636"/>
    <cellStyle name="6_Plan_menciones_Black_Elegance_092608 2" xfId="7637"/>
    <cellStyle name="6_Sumario Campaña XMAS 2008" xfId="7638"/>
    <cellStyle name="6_Sumario Campaña XMAS 2008_Plan PyMEs Rev03 Nacional Plan Inicial 081223 Prensa" xfId="7639"/>
    <cellStyle name="6_Xmas paid Rev 2 25092008" xfId="7640"/>
    <cellStyle name="6_Xmas paid Rev 2 25092008_~3709826" xfId="7641"/>
    <cellStyle name="6_Xmas paid Rev 2 25092008_~3709826_Plan PyMEs Rev03 Nacional Plan Inicial 081223 Prensa" xfId="7642"/>
    <cellStyle name="6_Xmas paid Rev 2 25092008_PLAN DIGITAL MOVISTARv2" xfId="7643"/>
    <cellStyle name="6_Xmas paid Rev 2 25092008_PLAN DIGITAL MOVISTARv2_Plan PyMEs Rev03 Nacional Plan Inicial 081223 Prensa" xfId="7644"/>
    <cellStyle name="6_Xmas paid Rev 2 25092008_Plan Empresas Pymes 2009 081216 PRENSA" xfId="7645"/>
    <cellStyle name="6_Xmas paid Rev 2 25092008_Plan Empresas Pymes 2009 081216 PRENSA_Plan PyMEs Rev03 Nacional Plan Inicial 081223 Prensa" xfId="7646"/>
    <cellStyle name="6_Xmas paid Rev 2 25092008_Plan PyMEs Rev 01 081215 Radio  Menciones" xfId="7647"/>
    <cellStyle name="6_Xmas paid Rev 2 25092008_Plan PyMEs Rev 01 081215 Radio  Menciones_Plan PyMEs Rev03 Nacional Plan Inicial 081223 Prensa" xfId="7648"/>
    <cellStyle name="6_Xmas paid Rev 2 25092008_Plan PyMEs Rev 01 081215 Radio Spoteo" xfId="7649"/>
    <cellStyle name="6_Xmas paid Rev 2 25092008_Plan PyMEs Rev 01 081215 Radio Spoteo_Plan PyMEs Rev03 Nacional Plan Inicial 081223 Prensa" xfId="7650"/>
    <cellStyle name="6_Xmas paid Rev 2 25092008_Plan PyMEs Rev 01 081216 Radio  Menciones" xfId="7651"/>
    <cellStyle name="6_Xmas paid Rev 2 25092008_Plan PyMEs Rev 01 081216 Radio  Menciones_Plan PyMEs Rev03 Nacional Plan Inicial 081223 Prensa" xfId="7652"/>
    <cellStyle name="6_Xmas paid Rev 2 25092008_Plan Pymes Rev01 Internet 081216" xfId="7653"/>
    <cellStyle name="6_Xmas paid Rev 2 25092008_Plan Pymes Rev01 Internet 081216_Plan PyMEs Rev03 Nacional Plan Inicial 081223 Prensa" xfId="7654"/>
    <cellStyle name="6_Xmas paid Rev 2 25092008_Plan Pymes REV03 090108 ooh" xfId="7655"/>
    <cellStyle name="6_Xmas paid Rev 2 25092008_Plan Pymes REV03 090109 ooh" xfId="7656"/>
    <cellStyle name="6_Xmas paid Rev 2 25092008_Plan Pymes REV04 090218 ooh" xfId="7657"/>
    <cellStyle name="6_Xmas paid Rev 2 25092008_Plan PyMEs Rev08  20FEB09" xfId="7658"/>
    <cellStyle name="6_Xmas paid Rev 2 25092008_Sumario Campaña XMAS 2008" xfId="7659"/>
    <cellStyle name="6_Xmas paid Rev 2 25092008_Sumario Campaña XMAS 2008_Plan PyMEs Rev03 Nacional Plan Inicial 081223 Prensa" xfId="7660"/>
    <cellStyle name="6_Xmas paid Rev 3 03102008" xfId="7661"/>
    <cellStyle name="6_Xmas paid Rev 3 03102008_~3709826" xfId="7662"/>
    <cellStyle name="6_Xmas paid Rev 3 03102008_~3709826_Plan PyMEs Rev03 Nacional Plan Inicial 081223 Prensa" xfId="7663"/>
    <cellStyle name="6_Xmas paid Rev 3 03102008_PLAN DIGITAL MOVISTARv2" xfId="7664"/>
    <cellStyle name="6_Xmas paid Rev 3 03102008_PLAN DIGITAL MOVISTARv2_Plan PyMEs Rev03 Nacional Plan Inicial 081223 Prensa" xfId="7665"/>
    <cellStyle name="6_Xmas paid Rev 3 03102008_Plan Empresas Pymes 2009 081216 PRENSA" xfId="7666"/>
    <cellStyle name="6_Xmas paid Rev 3 03102008_Plan Empresas Pymes 2009 081216 PRENSA_Plan PyMEs Rev03 Nacional Plan Inicial 081223 Prensa" xfId="7667"/>
    <cellStyle name="6_Xmas paid Rev 3 03102008_Plan PyMEs Rev 01 081215 Radio  Menciones" xfId="7668"/>
    <cellStyle name="6_Xmas paid Rev 3 03102008_Plan PyMEs Rev 01 081215 Radio  Menciones_Plan PyMEs Rev03 Nacional Plan Inicial 081223 Prensa" xfId="7669"/>
    <cellStyle name="6_Xmas paid Rev 3 03102008_Plan PyMEs Rev 01 081215 Radio Spoteo" xfId="7670"/>
    <cellStyle name="6_Xmas paid Rev 3 03102008_Plan PyMEs Rev 01 081215 Radio Spoteo_Plan PyMEs Rev03 Nacional Plan Inicial 081223 Prensa" xfId="7671"/>
    <cellStyle name="6_Xmas paid Rev 3 03102008_Plan PyMEs Rev 01 081216 Radio  Menciones" xfId="7672"/>
    <cellStyle name="6_Xmas paid Rev 3 03102008_Plan PyMEs Rev 01 081216 Radio  Menciones_Plan PyMEs Rev03 Nacional Plan Inicial 081223 Prensa" xfId="7673"/>
    <cellStyle name="6_Xmas paid Rev 3 03102008_Plan Pymes Rev01 Internet 081216" xfId="7674"/>
    <cellStyle name="6_Xmas paid Rev 3 03102008_Plan Pymes Rev01 Internet 081216_Plan PyMEs Rev03 Nacional Plan Inicial 081223 Prensa" xfId="7675"/>
    <cellStyle name="6_Xmas paid Rev 3 03102008_Plan Pymes REV03 090108 ooh" xfId="7676"/>
    <cellStyle name="6_Xmas paid Rev 3 03102008_Plan Pymes REV03 090109 ooh" xfId="7677"/>
    <cellStyle name="6_Xmas paid Rev 3 03102008_Plan Pymes REV04 090218 ooh" xfId="7678"/>
    <cellStyle name="6_Xmas paid Rev 3 03102008_Plan PyMEs Rev08  20FEB09" xfId="7679"/>
    <cellStyle name="6_Xmas paid Rev 3 03102008_Sumario Campaña XMAS 2008" xfId="7680"/>
    <cellStyle name="6_Xmas paid Rev 3 03102008_Sumario Campaña XMAS 2008_Plan PyMEs Rev03 Nacional Plan Inicial 081223 Prensa" xfId="7681"/>
    <cellStyle name="60% - Accent1" xfId="7682"/>
    <cellStyle name="60% - Accent1 2" xfId="7683"/>
    <cellStyle name="60% - Accent2" xfId="7684"/>
    <cellStyle name="60% - Accent2 2" xfId="7685"/>
    <cellStyle name="60% - Accent3" xfId="7686"/>
    <cellStyle name="60% - Accent3 2" xfId="7687"/>
    <cellStyle name="60% - Accent4" xfId="7688"/>
    <cellStyle name="60% - Accent4 2" xfId="7689"/>
    <cellStyle name="60% - Accent5" xfId="7690"/>
    <cellStyle name="60% - Accent5 2" xfId="7691"/>
    <cellStyle name="60% - Accent6" xfId="7692"/>
    <cellStyle name="60% - Accent6 2" xfId="7693"/>
    <cellStyle name="60% - Akzent1" xfId="7694"/>
    <cellStyle name="60% - Akzent2" xfId="7695"/>
    <cellStyle name="60% - Akzent3" xfId="7696"/>
    <cellStyle name="60% - Akzent4" xfId="7697"/>
    <cellStyle name="60% - Akzent5" xfId="7698"/>
    <cellStyle name="60% - Akzent6" xfId="7699"/>
    <cellStyle name="60% - Énfasis1" xfId="30" builtinId="32" customBuiltin="1"/>
    <cellStyle name="60% - Énfasis1 10" xfId="7700"/>
    <cellStyle name="60% - Énfasis1 11" xfId="7701"/>
    <cellStyle name="60% - Énfasis1 12" xfId="7702"/>
    <cellStyle name="60% - Énfasis1 13" xfId="7703"/>
    <cellStyle name="60% - Énfasis1 14" xfId="7704"/>
    <cellStyle name="60% - Énfasis1 15" xfId="7705"/>
    <cellStyle name="60% - Énfasis1 16" xfId="7706"/>
    <cellStyle name="60% - Énfasis1 17" xfId="7707"/>
    <cellStyle name="60% - Énfasis1 2" xfId="123"/>
    <cellStyle name="60% - Énfasis1 2 10" xfId="7708"/>
    <cellStyle name="60% - Énfasis1 2 10 2" xfId="7709"/>
    <cellStyle name="60% - Énfasis1 2 10 3" xfId="7710"/>
    <cellStyle name="60% - Énfasis1 2 10 5" xfId="7711"/>
    <cellStyle name="60% - Énfasis1 2 10 6" xfId="7712"/>
    <cellStyle name="60% - Énfasis1 2 11" xfId="7713"/>
    <cellStyle name="60% - Énfasis1 2 11 2" xfId="7714"/>
    <cellStyle name="60% - Énfasis1 2 12" xfId="7715"/>
    <cellStyle name="60% - Énfasis1 2 13" xfId="7716"/>
    <cellStyle name="60% - Énfasis1 2 14" xfId="7717"/>
    <cellStyle name="60% - Énfasis1 2 2" xfId="7718"/>
    <cellStyle name="60% - Énfasis1 2 2 2" xfId="7719"/>
    <cellStyle name="60% - Énfasis1 2 2 2 2" xfId="7720"/>
    <cellStyle name="60% - Énfasis1 2 2 2 2 2" xfId="7721"/>
    <cellStyle name="60% - Énfasis1 2 2 2 3" xfId="7722"/>
    <cellStyle name="60% - Énfasis1 2 2 2 4" xfId="7723"/>
    <cellStyle name="60% - Énfasis1 2 2 2 5" xfId="7724"/>
    <cellStyle name="60% - Énfasis1 2 2 2 6" xfId="7725"/>
    <cellStyle name="60% - Énfasis1 2 2 3" xfId="7726"/>
    <cellStyle name="60% - Énfasis1 2 2 4" xfId="7727"/>
    <cellStyle name="60% - Énfasis1 2 2 4 2" xfId="7728"/>
    <cellStyle name="60% - Énfasis1 2 2 4 4" xfId="7729"/>
    <cellStyle name="60% - Énfasis1 2 2 4 5" xfId="7730"/>
    <cellStyle name="60% - Énfasis1 2 2 5" xfId="7731"/>
    <cellStyle name="60% - Énfasis1 2 2 5 3" xfId="7732"/>
    <cellStyle name="60% - Énfasis1 2 2 5 4" xfId="7733"/>
    <cellStyle name="60% - Énfasis1 2 2 6" xfId="7734"/>
    <cellStyle name="60% - Énfasis1 2 2 7" xfId="7735"/>
    <cellStyle name="60% - Énfasis1 2 3" xfId="7736"/>
    <cellStyle name="60% - Énfasis1 2 4" xfId="7737"/>
    <cellStyle name="60% - Énfasis1 2 5" xfId="7738"/>
    <cellStyle name="60% - Énfasis1 2 6" xfId="7739"/>
    <cellStyle name="60% - Énfasis1 2 7" xfId="7740"/>
    <cellStyle name="60% - Énfasis1 2 8" xfId="7741"/>
    <cellStyle name="60% - Énfasis1 2 9" xfId="7742"/>
    <cellStyle name="60% - Énfasis1 2 9 5" xfId="7743"/>
    <cellStyle name="60% - Énfasis1 2_TUP" xfId="7744"/>
    <cellStyle name="60% - Énfasis1 3" xfId="7745"/>
    <cellStyle name="60% - Énfasis1 3 2" xfId="7746"/>
    <cellStyle name="60% - Énfasis1 3 2 3" xfId="7747"/>
    <cellStyle name="60% - Énfasis1 3 2 4" xfId="7748"/>
    <cellStyle name="60% - Énfasis1 3 3" xfId="7749"/>
    <cellStyle name="60% - Énfasis1 3 3 3" xfId="7750"/>
    <cellStyle name="60% - Énfasis1 3 3 4" xfId="7751"/>
    <cellStyle name="60% - Énfasis1 3 3 6" xfId="7752"/>
    <cellStyle name="60% - Énfasis1 3 3 7" xfId="7753"/>
    <cellStyle name="60% - Énfasis1 3 4" xfId="7754"/>
    <cellStyle name="60% - Énfasis1 3 5" xfId="7755"/>
    <cellStyle name="60% - Énfasis1 3 6" xfId="7756"/>
    <cellStyle name="60% - Énfasis1 3 7" xfId="7757"/>
    <cellStyle name="60% - Énfasis1 4" xfId="7758"/>
    <cellStyle name="60% - Énfasis1 4 12" xfId="7759"/>
    <cellStyle name="60% - Énfasis1 4 3" xfId="7760"/>
    <cellStyle name="60% - Énfasis1 4 4" xfId="7761"/>
    <cellStyle name="60% - Énfasis1 4 5" xfId="7762"/>
    <cellStyle name="60% - Énfasis1 4 6" xfId="7763"/>
    <cellStyle name="60% - Énfasis1 4 7" xfId="7764"/>
    <cellStyle name="60% - Énfasis1 4 8" xfId="7765"/>
    <cellStyle name="60% - Énfasis1 5" xfId="7766"/>
    <cellStyle name="60% - Énfasis1 5 12" xfId="7767"/>
    <cellStyle name="60% - Énfasis1 5 13" xfId="7768"/>
    <cellStyle name="60% - Énfasis1 5 2" xfId="7769"/>
    <cellStyle name="60% - Énfasis1 5 3" xfId="7770"/>
    <cellStyle name="60% - Énfasis1 5 4" xfId="7771"/>
    <cellStyle name="60% - Énfasis1 5 5" xfId="7772"/>
    <cellStyle name="60% - Énfasis1 5 6" xfId="7773"/>
    <cellStyle name="60% - Énfasis1 5 7" xfId="7774"/>
    <cellStyle name="60% - Énfasis1 5 8" xfId="7775"/>
    <cellStyle name="60% - Énfasis1 6" xfId="7776"/>
    <cellStyle name="60% - Énfasis1 6 11" xfId="7777"/>
    <cellStyle name="60% - Énfasis1 6 12" xfId="7778"/>
    <cellStyle name="60% - Énfasis1 6 13" xfId="7779"/>
    <cellStyle name="60% - Énfasis1 6 3" xfId="7780"/>
    <cellStyle name="60% - Énfasis1 6 4" xfId="7781"/>
    <cellStyle name="60% - Énfasis1 6 5" xfId="7782"/>
    <cellStyle name="60% - Énfasis1 6 6" xfId="7783"/>
    <cellStyle name="60% - Énfasis1 6 7" xfId="7784"/>
    <cellStyle name="60% - Énfasis1 6 8" xfId="7785"/>
    <cellStyle name="60% - Énfasis1 7" xfId="7786"/>
    <cellStyle name="60% - Énfasis1 7 12" xfId="7787"/>
    <cellStyle name="60% - Énfasis1 7 13" xfId="7788"/>
    <cellStyle name="60% - Énfasis1 7 5" xfId="7789"/>
    <cellStyle name="60% - Énfasis1 7 6" xfId="7790"/>
    <cellStyle name="60% - Énfasis1 7 7" xfId="7791"/>
    <cellStyle name="60% - Énfasis1 7 8" xfId="7792"/>
    <cellStyle name="60% - Énfasis1 8" xfId="7793"/>
    <cellStyle name="60% - Énfasis1 9" xfId="7794"/>
    <cellStyle name="60% - Énfasis2" xfId="34" builtinId="36" customBuiltin="1"/>
    <cellStyle name="60% - Énfasis2 10" xfId="7795"/>
    <cellStyle name="60% - Énfasis2 11" xfId="7796"/>
    <cellStyle name="60% - Énfasis2 12" xfId="7797"/>
    <cellStyle name="60% - Énfasis2 13" xfId="7798"/>
    <cellStyle name="60% - Énfasis2 14" xfId="7799"/>
    <cellStyle name="60% - Énfasis2 15" xfId="7800"/>
    <cellStyle name="60% - Énfasis2 16" xfId="7801"/>
    <cellStyle name="60% - Énfasis2 17" xfId="7802"/>
    <cellStyle name="60% - Énfasis2 2" xfId="122"/>
    <cellStyle name="60% - Énfasis2 2 10" xfId="7803"/>
    <cellStyle name="60% - Énfasis2 2 10 3" xfId="7804"/>
    <cellStyle name="60% - Énfasis2 2 10 4" xfId="7805"/>
    <cellStyle name="60% - Énfasis2 2 10 5" xfId="7806"/>
    <cellStyle name="60% - Énfasis2 2 10 6" xfId="7807"/>
    <cellStyle name="60% - Énfasis2 2 11" xfId="7808"/>
    <cellStyle name="60% - Énfasis2 2 11 2" xfId="7809"/>
    <cellStyle name="60% - Énfasis2 2 12" xfId="7810"/>
    <cellStyle name="60% - Énfasis2 2 13" xfId="7811"/>
    <cellStyle name="60% - Énfasis2 2 14" xfId="7812"/>
    <cellStyle name="60% - Énfasis2 2 2" xfId="7813"/>
    <cellStyle name="60% - Énfasis2 2 2 2" xfId="7814"/>
    <cellStyle name="60% - Énfasis2 2 2 2 2" xfId="7815"/>
    <cellStyle name="60% - Énfasis2 2 2 2 2 2" xfId="7816"/>
    <cellStyle name="60% - Énfasis2 2 2 2 3" xfId="7817"/>
    <cellStyle name="60% - Énfasis2 2 2 2 4" xfId="7818"/>
    <cellStyle name="60% - Énfasis2 2 2 2 5" xfId="7819"/>
    <cellStyle name="60% - Énfasis2 2 2 2 6" xfId="7820"/>
    <cellStyle name="60% - Énfasis2 2 2 3" xfId="7821"/>
    <cellStyle name="60% - Énfasis2 2 2 4" xfId="7822"/>
    <cellStyle name="60% - Énfasis2 2 2 4 2" xfId="7823"/>
    <cellStyle name="60% - Énfasis2 2 2 4 4" xfId="7824"/>
    <cellStyle name="60% - Énfasis2 2 2 4 5" xfId="7825"/>
    <cellStyle name="60% - Énfasis2 2 2 5" xfId="7826"/>
    <cellStyle name="60% - Énfasis2 2 2 5 3" xfId="7827"/>
    <cellStyle name="60% - Énfasis2 2 2 5 4" xfId="7828"/>
    <cellStyle name="60% - Énfasis2 2 2 6" xfId="7829"/>
    <cellStyle name="60% - Énfasis2 2 2 7" xfId="7830"/>
    <cellStyle name="60% - Énfasis2 2 3" xfId="7831"/>
    <cellStyle name="60% - Énfasis2 2 4" xfId="7832"/>
    <cellStyle name="60% - Énfasis2 2 5" xfId="7833"/>
    <cellStyle name="60% - Énfasis2 2 6" xfId="7834"/>
    <cellStyle name="60% - Énfasis2 2 7" xfId="7835"/>
    <cellStyle name="60% - Énfasis2 2 8" xfId="7836"/>
    <cellStyle name="60% - Énfasis2 2 9" xfId="7837"/>
    <cellStyle name="60% - Énfasis2 2 9 3" xfId="7838"/>
    <cellStyle name="60% - Énfasis2 2 9 4" xfId="7839"/>
    <cellStyle name="60% - Énfasis2 2 9 5" xfId="7840"/>
    <cellStyle name="60% - Énfasis2 2_TUP" xfId="7841"/>
    <cellStyle name="60% - Énfasis2 3" xfId="7842"/>
    <cellStyle name="60% - Énfasis2 3 2" xfId="7843"/>
    <cellStyle name="60% - Énfasis2 3 2 3" xfId="7844"/>
    <cellStyle name="60% - Énfasis2 3 2 4" xfId="7845"/>
    <cellStyle name="60% - Énfasis2 3 3" xfId="7846"/>
    <cellStyle name="60% - Énfasis2 3 3 3" xfId="7847"/>
    <cellStyle name="60% - Énfasis2 3 3 4" xfId="7848"/>
    <cellStyle name="60% - Énfasis2 3 3 6" xfId="7849"/>
    <cellStyle name="60% - Énfasis2 3 3 7" xfId="7850"/>
    <cellStyle name="60% - Énfasis2 3 4" xfId="7851"/>
    <cellStyle name="60% - Énfasis2 3 6" xfId="7852"/>
    <cellStyle name="60% - Énfasis2 3 7" xfId="7853"/>
    <cellStyle name="60% - Énfasis2 3 8" xfId="7854"/>
    <cellStyle name="60% - Énfasis2 4" xfId="7855"/>
    <cellStyle name="60% - Énfasis2 4 10" xfId="7856"/>
    <cellStyle name="60% - Énfasis2 4 12" xfId="7857"/>
    <cellStyle name="60% - Énfasis2 4 13" xfId="7858"/>
    <cellStyle name="60% - Énfasis2 4 3" xfId="7859"/>
    <cellStyle name="60% - Énfasis2 4 4" xfId="7860"/>
    <cellStyle name="60% - Énfasis2 4 5" xfId="7861"/>
    <cellStyle name="60% - Énfasis2 4 6" xfId="7862"/>
    <cellStyle name="60% - Énfasis2 4 8" xfId="7863"/>
    <cellStyle name="60% - Énfasis2 4 9" xfId="7864"/>
    <cellStyle name="60% - Énfasis2 5" xfId="7865"/>
    <cellStyle name="60% - Énfasis2 5 12" xfId="7866"/>
    <cellStyle name="60% - Énfasis2 5 13" xfId="7867"/>
    <cellStyle name="60% - Énfasis2 5 3" xfId="7868"/>
    <cellStyle name="60% - Énfasis2 5 4" xfId="7869"/>
    <cellStyle name="60% - Énfasis2 5 5" xfId="7870"/>
    <cellStyle name="60% - Énfasis2 5 6" xfId="7871"/>
    <cellStyle name="60% - Énfasis2 5 7" xfId="7872"/>
    <cellStyle name="60% - Énfasis2 6" xfId="7873"/>
    <cellStyle name="60% - Énfasis2 6 12" xfId="7874"/>
    <cellStyle name="60% - Énfasis2 6 13" xfId="7875"/>
    <cellStyle name="60% - Énfasis2 6 3" xfId="7876"/>
    <cellStyle name="60% - Énfasis2 6 4" xfId="7877"/>
    <cellStyle name="60% - Énfasis2 6 5" xfId="7878"/>
    <cellStyle name="60% - Énfasis2 6 8" xfId="7879"/>
    <cellStyle name="60% - Énfasis2 6 9" xfId="7880"/>
    <cellStyle name="60% - Énfasis2 7" xfId="7881"/>
    <cellStyle name="60% - Énfasis2 7 11" xfId="7882"/>
    <cellStyle name="60% - Énfasis2 7 12" xfId="7883"/>
    <cellStyle name="60% - Énfasis2 7 13" xfId="7884"/>
    <cellStyle name="60% - Énfasis2 7 3" xfId="7885"/>
    <cellStyle name="60% - Énfasis2 7 4" xfId="7886"/>
    <cellStyle name="60% - Énfasis2 7 5" xfId="7887"/>
    <cellStyle name="60% - Énfasis2 7 6" xfId="7888"/>
    <cellStyle name="60% - Énfasis2 7 7" xfId="7889"/>
    <cellStyle name="60% - Énfasis2 7 8" xfId="7890"/>
    <cellStyle name="60% - Énfasis2 7 9" xfId="7891"/>
    <cellStyle name="60% - Énfasis2 8" xfId="7892"/>
    <cellStyle name="60% - Énfasis2 8 2" xfId="7893"/>
    <cellStyle name="60% - Énfasis2 9" xfId="7894"/>
    <cellStyle name="60% - Énfasis3" xfId="38" builtinId="40" customBuiltin="1"/>
    <cellStyle name="60% - Énfasis3 10" xfId="7895"/>
    <cellStyle name="60% - Énfasis3 10 2" xfId="7896"/>
    <cellStyle name="60% - Énfasis3 11" xfId="7897"/>
    <cellStyle name="60% - Énfasis3 12" xfId="7898"/>
    <cellStyle name="60% - Énfasis3 13" xfId="7899"/>
    <cellStyle name="60% - Énfasis3 14" xfId="7900"/>
    <cellStyle name="60% - Énfasis3 15" xfId="7901"/>
    <cellStyle name="60% - Énfasis3 16" xfId="7902"/>
    <cellStyle name="60% - Énfasis3 2" xfId="121"/>
    <cellStyle name="60% - Énfasis3 2 10" xfId="7903"/>
    <cellStyle name="60% - Énfasis3 2 10 2" xfId="7904"/>
    <cellStyle name="60% - Énfasis3 2 10 5" xfId="7905"/>
    <cellStyle name="60% - Énfasis3 2 10 6" xfId="7906"/>
    <cellStyle name="60% - Énfasis3 2 11" xfId="7907"/>
    <cellStyle name="60% - Énfasis3 2 11 2" xfId="7908"/>
    <cellStyle name="60% - Énfasis3 2 12" xfId="7909"/>
    <cellStyle name="60% - Énfasis3 2 13" xfId="7910"/>
    <cellStyle name="60% - Énfasis3 2 14" xfId="7911"/>
    <cellStyle name="60% - Énfasis3 2 2" xfId="7912"/>
    <cellStyle name="60% - Énfasis3 2 2 2" xfId="7913"/>
    <cellStyle name="60% - Énfasis3 2 2 2 2" xfId="7914"/>
    <cellStyle name="60% - Énfasis3 2 2 2 2 2" xfId="7915"/>
    <cellStyle name="60% - Énfasis3 2 2 2 3" xfId="7916"/>
    <cellStyle name="60% - Énfasis3 2 2 2 4" xfId="7917"/>
    <cellStyle name="60% - Énfasis3 2 2 2 5" xfId="7918"/>
    <cellStyle name="60% - Énfasis3 2 2 2 6" xfId="7919"/>
    <cellStyle name="60% - Énfasis3 2 2 3" xfId="7920"/>
    <cellStyle name="60% - Énfasis3 2 2 4" xfId="7921"/>
    <cellStyle name="60% - Énfasis3 2 2 4 2" xfId="7922"/>
    <cellStyle name="60% - Énfasis3 2 2 4 4" xfId="7923"/>
    <cellStyle name="60% - Énfasis3 2 2 4 5" xfId="7924"/>
    <cellStyle name="60% - Énfasis3 2 2 5" xfId="7925"/>
    <cellStyle name="60% - Énfasis3 2 2 5 4" xfId="7926"/>
    <cellStyle name="60% - Énfasis3 2 2 6" xfId="7927"/>
    <cellStyle name="60% - Énfasis3 2 2 7" xfId="7928"/>
    <cellStyle name="60% - Énfasis3 2 3" xfId="7929"/>
    <cellStyle name="60% - Énfasis3 2 4" xfId="7930"/>
    <cellStyle name="60% - Énfasis3 2 5" xfId="7931"/>
    <cellStyle name="60% - Énfasis3 2 6" xfId="7932"/>
    <cellStyle name="60% - Énfasis3 2 7" xfId="7933"/>
    <cellStyle name="60% - Énfasis3 2 8" xfId="7934"/>
    <cellStyle name="60% - Énfasis3 2 9" xfId="7935"/>
    <cellStyle name="60% - Énfasis3 2 9 4" xfId="7936"/>
    <cellStyle name="60% - Énfasis3 2 9 5" xfId="7937"/>
    <cellStyle name="60% - Énfasis3 2_TUP" xfId="7938"/>
    <cellStyle name="60% - Énfasis3 3" xfId="7939"/>
    <cellStyle name="60% - Énfasis3 3 2" xfId="7940"/>
    <cellStyle name="60% - Énfasis3 3 2 3" xfId="7941"/>
    <cellStyle name="60% - Énfasis3 3 2 4" xfId="7942"/>
    <cellStyle name="60% - Énfasis3 3 3" xfId="7943"/>
    <cellStyle name="60% - Énfasis3 3 3 3" xfId="7944"/>
    <cellStyle name="60% - Énfasis3 3 3 4" xfId="7945"/>
    <cellStyle name="60% - Énfasis3 3 3 6" xfId="7946"/>
    <cellStyle name="60% - Énfasis3 3 3 7" xfId="7947"/>
    <cellStyle name="60% - Énfasis3 3 4" xfId="7948"/>
    <cellStyle name="60% - Énfasis3 3 5" xfId="7949"/>
    <cellStyle name="60% - Énfasis3 3 6" xfId="7950"/>
    <cellStyle name="60% - Énfasis3 3 7" xfId="7951"/>
    <cellStyle name="60% - Énfasis3 3 8" xfId="7952"/>
    <cellStyle name="60% - Énfasis3 4" xfId="7953"/>
    <cellStyle name="60% - Énfasis3 4 12" xfId="7954"/>
    <cellStyle name="60% - Énfasis3 4 13" xfId="7955"/>
    <cellStyle name="60% - Énfasis3 4 2" xfId="7956"/>
    <cellStyle name="60% - Énfasis3 4 3" xfId="7957"/>
    <cellStyle name="60% - Énfasis3 4 4" xfId="7958"/>
    <cellStyle name="60% - Énfasis3 4 5" xfId="7959"/>
    <cellStyle name="60% - Énfasis3 4 7" xfId="7960"/>
    <cellStyle name="60% - Énfasis3 4 8" xfId="7961"/>
    <cellStyle name="60% - Énfasis3 4 9" xfId="7962"/>
    <cellStyle name="60% - Énfasis3 5" xfId="7963"/>
    <cellStyle name="60% - Énfasis3 5 11" xfId="7964"/>
    <cellStyle name="60% - Énfasis3 5 12" xfId="7965"/>
    <cellStyle name="60% - Énfasis3 5 13" xfId="7966"/>
    <cellStyle name="60% - Énfasis3 5 3" xfId="7967"/>
    <cellStyle name="60% - Énfasis3 5 4" xfId="7968"/>
    <cellStyle name="60% - Énfasis3 5 5" xfId="7969"/>
    <cellStyle name="60% - Énfasis3 5 7" xfId="7970"/>
    <cellStyle name="60% - Énfasis3 5 8" xfId="7971"/>
    <cellStyle name="60% - Énfasis3 5 9" xfId="7972"/>
    <cellStyle name="60% - Énfasis3 6" xfId="7973"/>
    <cellStyle name="60% - Énfasis3 6 12" xfId="7974"/>
    <cellStyle name="60% - Énfasis3 6 13" xfId="7975"/>
    <cellStyle name="60% - Énfasis3 6 3" xfId="7976"/>
    <cellStyle name="60% - Énfasis3 6 4" xfId="7977"/>
    <cellStyle name="60% - Énfasis3 6 5" xfId="7978"/>
    <cellStyle name="60% - Énfasis3 6 6" xfId="7979"/>
    <cellStyle name="60% - Énfasis3 6 7" xfId="7980"/>
    <cellStyle name="60% - Énfasis3 6 8" xfId="7981"/>
    <cellStyle name="60% - Énfasis3 6 9" xfId="7982"/>
    <cellStyle name="60% - Énfasis3 7" xfId="7983"/>
    <cellStyle name="60% - Énfasis3 7 12" xfId="7984"/>
    <cellStyle name="60% - Énfasis3 7 13" xfId="7985"/>
    <cellStyle name="60% - Énfasis3 7 3" xfId="7986"/>
    <cellStyle name="60% - Énfasis3 7 4" xfId="7987"/>
    <cellStyle name="60% - Énfasis3 7 5" xfId="7988"/>
    <cellStyle name="60% - Énfasis3 7 6" xfId="7989"/>
    <cellStyle name="60% - Énfasis3 7 7" xfId="7990"/>
    <cellStyle name="60% - Énfasis3 7 8" xfId="7991"/>
    <cellStyle name="60% - Énfasis3 8" xfId="7992"/>
    <cellStyle name="60% - Énfasis3 9" xfId="7993"/>
    <cellStyle name="60% - Énfasis4" xfId="42" builtinId="44" customBuiltin="1"/>
    <cellStyle name="60% - Énfasis4 10" xfId="7994"/>
    <cellStyle name="60% - Énfasis4 11" xfId="7995"/>
    <cellStyle name="60% - Énfasis4 11 2" xfId="7996"/>
    <cellStyle name="60% - Énfasis4 12" xfId="7997"/>
    <cellStyle name="60% - Énfasis4 13" xfId="7998"/>
    <cellStyle name="60% - Énfasis4 14" xfId="7999"/>
    <cellStyle name="60% - Énfasis4 15" xfId="8000"/>
    <cellStyle name="60% - Énfasis4 16" xfId="8001"/>
    <cellStyle name="60% - Énfasis4 17" xfId="8002"/>
    <cellStyle name="60% - Énfasis4 2" xfId="119"/>
    <cellStyle name="60% - Énfasis4 2 10" xfId="8003"/>
    <cellStyle name="60% - Énfasis4 2 10 2" xfId="8004"/>
    <cellStyle name="60% - Énfasis4 2 10 3" xfId="8005"/>
    <cellStyle name="60% - Énfasis4 2 10 4" xfId="8006"/>
    <cellStyle name="60% - Énfasis4 2 10 5" xfId="8007"/>
    <cellStyle name="60% - Énfasis4 2 10 6" xfId="8008"/>
    <cellStyle name="60% - Énfasis4 2 11" xfId="8009"/>
    <cellStyle name="60% - Énfasis4 2 11 2" xfId="8010"/>
    <cellStyle name="60% - Énfasis4 2 12" xfId="8011"/>
    <cellStyle name="60% - Énfasis4 2 13" xfId="8012"/>
    <cellStyle name="60% - Énfasis4 2 14" xfId="8013"/>
    <cellStyle name="60% - Énfasis4 2 2" xfId="8014"/>
    <cellStyle name="60% - Énfasis4 2 2 2" xfId="8015"/>
    <cellStyle name="60% - Énfasis4 2 2 2 2" xfId="8016"/>
    <cellStyle name="60% - Énfasis4 2 2 2 2 2" xfId="8017"/>
    <cellStyle name="60% - Énfasis4 2 2 2 3" xfId="8018"/>
    <cellStyle name="60% - Énfasis4 2 2 2 4" xfId="8019"/>
    <cellStyle name="60% - Énfasis4 2 2 2 5" xfId="8020"/>
    <cellStyle name="60% - Énfasis4 2 2 2 6" xfId="8021"/>
    <cellStyle name="60% - Énfasis4 2 2 3" xfId="8022"/>
    <cellStyle name="60% - Énfasis4 2 2 4" xfId="8023"/>
    <cellStyle name="60% - Énfasis4 2 2 4 2" xfId="8024"/>
    <cellStyle name="60% - Énfasis4 2 2 4 4" xfId="8025"/>
    <cellStyle name="60% - Énfasis4 2 2 4 5" xfId="8026"/>
    <cellStyle name="60% - Énfasis4 2 2 5" xfId="8027"/>
    <cellStyle name="60% - Énfasis4 2 2 5 2" xfId="8028"/>
    <cellStyle name="60% - Énfasis4 2 2 5 3" xfId="8029"/>
    <cellStyle name="60% - Énfasis4 2 2 5 4" xfId="8030"/>
    <cellStyle name="60% - Énfasis4 2 2 6" xfId="8031"/>
    <cellStyle name="60% - Énfasis4 2 2 7" xfId="8032"/>
    <cellStyle name="60% - Énfasis4 2 3" xfId="8033"/>
    <cellStyle name="60% - Énfasis4 2 4" xfId="8034"/>
    <cellStyle name="60% - Énfasis4 2 5" xfId="8035"/>
    <cellStyle name="60% - Énfasis4 2 6" xfId="8036"/>
    <cellStyle name="60% - Énfasis4 2 7" xfId="8037"/>
    <cellStyle name="60% - Énfasis4 2 8" xfId="8038"/>
    <cellStyle name="60% - Énfasis4 2 9" xfId="8039"/>
    <cellStyle name="60% - Énfasis4 2 9 4" xfId="8040"/>
    <cellStyle name="60% - Énfasis4 2 9 5" xfId="8041"/>
    <cellStyle name="60% - Énfasis4 2_TUP" xfId="8042"/>
    <cellStyle name="60% - Énfasis4 3" xfId="8043"/>
    <cellStyle name="60% - Énfasis4 3 2" xfId="8044"/>
    <cellStyle name="60% - Énfasis4 3 2 3" xfId="8045"/>
    <cellStyle name="60% - Énfasis4 3 2 4" xfId="8046"/>
    <cellStyle name="60% - Énfasis4 3 2 5" xfId="8047"/>
    <cellStyle name="60% - Énfasis4 3 3" xfId="8048"/>
    <cellStyle name="60% - Énfasis4 3 3 3" xfId="8049"/>
    <cellStyle name="60% - Énfasis4 3 3 4" xfId="8050"/>
    <cellStyle name="60% - Énfasis4 3 3 6" xfId="8051"/>
    <cellStyle name="60% - Énfasis4 3 3 7" xfId="8052"/>
    <cellStyle name="60% - Énfasis4 3 4" xfId="8053"/>
    <cellStyle name="60% - Énfasis4 3 5" xfId="8054"/>
    <cellStyle name="60% - Énfasis4 3 7" xfId="8055"/>
    <cellStyle name="60% - Énfasis4 3 8" xfId="8056"/>
    <cellStyle name="60% - Énfasis4 4" xfId="8057"/>
    <cellStyle name="60% - Énfasis4 4 12" xfId="8058"/>
    <cellStyle name="60% - Énfasis4 4 13" xfId="8059"/>
    <cellStyle name="60% - Énfasis4 4 3" xfId="8060"/>
    <cellStyle name="60% - Énfasis4 4 4" xfId="8061"/>
    <cellStyle name="60% - Énfasis4 4 5" xfId="8062"/>
    <cellStyle name="60% - Énfasis4 4 7" xfId="8063"/>
    <cellStyle name="60% - Énfasis4 4 8" xfId="8064"/>
    <cellStyle name="60% - Énfasis4 4 9" xfId="8065"/>
    <cellStyle name="60% - Énfasis4 5" xfId="8066"/>
    <cellStyle name="60% - Énfasis4 5 11" xfId="8067"/>
    <cellStyle name="60% - Énfasis4 5 12" xfId="8068"/>
    <cellStyle name="60% - Énfasis4 5 13" xfId="8069"/>
    <cellStyle name="60% - Énfasis4 5 3" xfId="8070"/>
    <cellStyle name="60% - Énfasis4 5 4" xfId="8071"/>
    <cellStyle name="60% - Énfasis4 5 5" xfId="8072"/>
    <cellStyle name="60% - Énfasis4 5 6" xfId="8073"/>
    <cellStyle name="60% - Énfasis4 5 7" xfId="8074"/>
    <cellStyle name="60% - Énfasis4 5 8" xfId="8075"/>
    <cellStyle name="60% - Énfasis4 5 9" xfId="8076"/>
    <cellStyle name="60% - Énfasis4 6" xfId="8077"/>
    <cellStyle name="60% - Énfasis4 6 10" xfId="8078"/>
    <cellStyle name="60% - Énfasis4 6 12" xfId="8079"/>
    <cellStyle name="60% - Énfasis4 6 13" xfId="8080"/>
    <cellStyle name="60% - Énfasis4 6 3" xfId="8081"/>
    <cellStyle name="60% - Énfasis4 6 4" xfId="8082"/>
    <cellStyle name="60% - Énfasis4 6 5" xfId="8083"/>
    <cellStyle name="60% - Énfasis4 6 6" xfId="8084"/>
    <cellStyle name="60% - Énfasis4 6 7" xfId="8085"/>
    <cellStyle name="60% - Énfasis4 6 8" xfId="8086"/>
    <cellStyle name="60% - Énfasis4 6 9" xfId="8087"/>
    <cellStyle name="60% - Énfasis4 7" xfId="8088"/>
    <cellStyle name="60% - Énfasis4 7 11" xfId="8089"/>
    <cellStyle name="60% - Énfasis4 7 12" xfId="8090"/>
    <cellStyle name="60% - Énfasis4 7 13" xfId="8091"/>
    <cellStyle name="60% - Énfasis4 7 3" xfId="8092"/>
    <cellStyle name="60% - Énfasis4 7 4" xfId="8093"/>
    <cellStyle name="60% - Énfasis4 7 5" xfId="8094"/>
    <cellStyle name="60% - Énfasis4 7 6" xfId="8095"/>
    <cellStyle name="60% - Énfasis4 7 7" xfId="8096"/>
    <cellStyle name="60% - Énfasis4 7 8" xfId="8097"/>
    <cellStyle name="60% - Énfasis4 8" xfId="8098"/>
    <cellStyle name="60% - Énfasis4 9" xfId="8099"/>
    <cellStyle name="60% - Énfasis5" xfId="46" builtinId="48" customBuiltin="1"/>
    <cellStyle name="60% - Énfasis5 10" xfId="8100"/>
    <cellStyle name="60% - Énfasis5 11" xfId="8101"/>
    <cellStyle name="60% - Énfasis5 12" xfId="8102"/>
    <cellStyle name="60% - Énfasis5 12 2" xfId="8103"/>
    <cellStyle name="60% - Énfasis5 13" xfId="8104"/>
    <cellStyle name="60% - Énfasis5 14" xfId="8105"/>
    <cellStyle name="60% - Énfasis5 15" xfId="8106"/>
    <cellStyle name="60% - Énfasis5 16" xfId="8107"/>
    <cellStyle name="60% - Énfasis5 2" xfId="120"/>
    <cellStyle name="60% - Énfasis5 2 10" xfId="8108"/>
    <cellStyle name="60% - Énfasis5 2 10 5" xfId="8109"/>
    <cellStyle name="60% - Énfasis5 2 10 6" xfId="8110"/>
    <cellStyle name="60% - Énfasis5 2 11" xfId="8111"/>
    <cellStyle name="60% - Énfasis5 2 11 2" xfId="8112"/>
    <cellStyle name="60% - Énfasis5 2 12" xfId="8113"/>
    <cellStyle name="60% - Énfasis5 2 13" xfId="8114"/>
    <cellStyle name="60% - Énfasis5 2 14" xfId="8115"/>
    <cellStyle name="60% - Énfasis5 2 2" xfId="8116"/>
    <cellStyle name="60% - Énfasis5 2 2 2" xfId="8117"/>
    <cellStyle name="60% - Énfasis5 2 2 2 2" xfId="8118"/>
    <cellStyle name="60% - Énfasis5 2 2 2 2 2" xfId="8119"/>
    <cellStyle name="60% - Énfasis5 2 2 2 3" xfId="8120"/>
    <cellStyle name="60% - Énfasis5 2 2 2 4" xfId="8121"/>
    <cellStyle name="60% - Énfasis5 2 2 2 5" xfId="8122"/>
    <cellStyle name="60% - Énfasis5 2 2 2 6" xfId="8123"/>
    <cellStyle name="60% - Énfasis5 2 2 3" xfId="8124"/>
    <cellStyle name="60% - Énfasis5 2 2 4" xfId="8125"/>
    <cellStyle name="60% - Énfasis5 2 2 4 2" xfId="8126"/>
    <cellStyle name="60% - Énfasis5 2 2 4 4" xfId="8127"/>
    <cellStyle name="60% - Énfasis5 2 2 4 5" xfId="8128"/>
    <cellStyle name="60% - Énfasis5 2 2 5" xfId="8129"/>
    <cellStyle name="60% - Énfasis5 2 2 5 3" xfId="8130"/>
    <cellStyle name="60% - Énfasis5 2 2 5 4" xfId="8131"/>
    <cellStyle name="60% - Énfasis5 2 2 6" xfId="8132"/>
    <cellStyle name="60% - Énfasis5 2 2 7" xfId="8133"/>
    <cellStyle name="60% - Énfasis5 2 3" xfId="8134"/>
    <cellStyle name="60% - Énfasis5 2 4" xfId="8135"/>
    <cellStyle name="60% - Énfasis5 2 5" xfId="8136"/>
    <cellStyle name="60% - Énfasis5 2 6" xfId="8137"/>
    <cellStyle name="60% - Énfasis5 2 7" xfId="8138"/>
    <cellStyle name="60% - Énfasis5 2 8" xfId="8139"/>
    <cellStyle name="60% - Énfasis5 2 9" xfId="8140"/>
    <cellStyle name="60% - Énfasis5 2 9 3" xfId="8141"/>
    <cellStyle name="60% - Énfasis5 2 9 4" xfId="8142"/>
    <cellStyle name="60% - Énfasis5 2 9 5" xfId="8143"/>
    <cellStyle name="60% - Énfasis5 2_TUP" xfId="8144"/>
    <cellStyle name="60% - Énfasis5 3" xfId="8145"/>
    <cellStyle name="60% - Énfasis5 3 2" xfId="8146"/>
    <cellStyle name="60% - Énfasis5 3 2 3" xfId="8147"/>
    <cellStyle name="60% - Énfasis5 3 2 4" xfId="8148"/>
    <cellStyle name="60% - Énfasis5 3 3" xfId="8149"/>
    <cellStyle name="60% - Énfasis5 3 3 4" xfId="8150"/>
    <cellStyle name="60% - Énfasis5 3 3 5" xfId="8151"/>
    <cellStyle name="60% - Énfasis5 3 3 6" xfId="8152"/>
    <cellStyle name="60% - Énfasis5 3 3 7" xfId="8153"/>
    <cellStyle name="60% - Énfasis5 3 4" xfId="8154"/>
    <cellStyle name="60% - Énfasis5 3 5" xfId="8155"/>
    <cellStyle name="60% - Énfasis5 3 7" xfId="8156"/>
    <cellStyle name="60% - Énfasis5 3 8" xfId="8157"/>
    <cellStyle name="60% - Énfasis5 4" xfId="8158"/>
    <cellStyle name="60% - Énfasis5 4 11" xfId="8159"/>
    <cellStyle name="60% - Énfasis5 4 12" xfId="8160"/>
    <cellStyle name="60% - Énfasis5 4 13" xfId="8161"/>
    <cellStyle name="60% - Énfasis5 4 2" xfId="8162"/>
    <cellStyle name="60% - Énfasis5 4 3" xfId="8163"/>
    <cellStyle name="60% - Énfasis5 4 4" xfId="8164"/>
    <cellStyle name="60% - Énfasis5 4 5" xfId="8165"/>
    <cellStyle name="60% - Énfasis5 4 6" xfId="8166"/>
    <cellStyle name="60% - Énfasis5 4 7" xfId="8167"/>
    <cellStyle name="60% - Énfasis5 4 8" xfId="8168"/>
    <cellStyle name="60% - Énfasis5 5" xfId="8169"/>
    <cellStyle name="60% - Énfasis5 5 10" xfId="8170"/>
    <cellStyle name="60% - Énfasis5 5 12" xfId="8171"/>
    <cellStyle name="60% - Énfasis5 5 13" xfId="8172"/>
    <cellStyle name="60% - Énfasis5 5 3" xfId="8173"/>
    <cellStyle name="60% - Énfasis5 5 4" xfId="8174"/>
    <cellStyle name="60% - Énfasis5 5 5" xfId="8175"/>
    <cellStyle name="60% - Énfasis5 5 6" xfId="8176"/>
    <cellStyle name="60% - Énfasis5 5 7" xfId="8177"/>
    <cellStyle name="60% - Énfasis5 5 8" xfId="8178"/>
    <cellStyle name="60% - Énfasis5 6" xfId="8179"/>
    <cellStyle name="60% - Énfasis5 6 11" xfId="8180"/>
    <cellStyle name="60% - Énfasis5 6 12" xfId="8181"/>
    <cellStyle name="60% - Énfasis5 6 13" xfId="8182"/>
    <cellStyle name="60% - Énfasis5 6 3" xfId="8183"/>
    <cellStyle name="60% - Énfasis5 6 4" xfId="8184"/>
    <cellStyle name="60% - Énfasis5 6 5" xfId="8185"/>
    <cellStyle name="60% - Énfasis5 6 6" xfId="8186"/>
    <cellStyle name="60% - Énfasis5 6 7" xfId="8187"/>
    <cellStyle name="60% - Énfasis5 6 8" xfId="8188"/>
    <cellStyle name="60% - Énfasis5 7" xfId="8189"/>
    <cellStyle name="60% - Énfasis5 7 11" xfId="8190"/>
    <cellStyle name="60% - Énfasis5 7 12" xfId="8191"/>
    <cellStyle name="60% - Énfasis5 7 13" xfId="8192"/>
    <cellStyle name="60% - Énfasis5 7 3" xfId="8193"/>
    <cellStyle name="60% - Énfasis5 7 4" xfId="8194"/>
    <cellStyle name="60% - Énfasis5 7 5" xfId="8195"/>
    <cellStyle name="60% - Énfasis5 7 6" xfId="8196"/>
    <cellStyle name="60% - Énfasis5 7 7" xfId="8197"/>
    <cellStyle name="60% - Énfasis5 7 8" xfId="8198"/>
    <cellStyle name="60% - Énfasis5 7 9" xfId="8199"/>
    <cellStyle name="60% - Énfasis5 8" xfId="8200"/>
    <cellStyle name="60% - Énfasis5 9" xfId="8201"/>
    <cellStyle name="60% - Énfasis6" xfId="50" builtinId="52" customBuiltin="1"/>
    <cellStyle name="60% - Énfasis6 10" xfId="8202"/>
    <cellStyle name="60% - Énfasis6 11" xfId="8203"/>
    <cellStyle name="60% - Énfasis6 12" xfId="8204"/>
    <cellStyle name="60% - Énfasis6 13" xfId="8205"/>
    <cellStyle name="60% - Énfasis6 14" xfId="8206"/>
    <cellStyle name="60% - Énfasis6 15" xfId="8207"/>
    <cellStyle name="60% - Énfasis6 16" xfId="8208"/>
    <cellStyle name="60% - Énfasis6 17" xfId="8209"/>
    <cellStyle name="60% - Énfasis6 2" xfId="118"/>
    <cellStyle name="60% - Énfasis6 2 10" xfId="8210"/>
    <cellStyle name="60% - Énfasis6 2 10 2" xfId="8211"/>
    <cellStyle name="60% - Énfasis6 2 10 3" xfId="8212"/>
    <cellStyle name="60% - Énfasis6 2 10 4" xfId="8213"/>
    <cellStyle name="60% - Énfasis6 2 10 5" xfId="8214"/>
    <cellStyle name="60% - Énfasis6 2 10 6" xfId="8215"/>
    <cellStyle name="60% - Énfasis6 2 11" xfId="8216"/>
    <cellStyle name="60% - Énfasis6 2 11 2" xfId="8217"/>
    <cellStyle name="60% - Énfasis6 2 12" xfId="8218"/>
    <cellStyle name="60% - Énfasis6 2 13" xfId="8219"/>
    <cellStyle name="60% - Énfasis6 2 14" xfId="8220"/>
    <cellStyle name="60% - Énfasis6 2 2" xfId="8221"/>
    <cellStyle name="60% - Énfasis6 2 2 2" xfId="8222"/>
    <cellStyle name="60% - Énfasis6 2 2 2 2" xfId="8223"/>
    <cellStyle name="60% - Énfasis6 2 2 2 2 2" xfId="8224"/>
    <cellStyle name="60% - Énfasis6 2 2 2 3" xfId="8225"/>
    <cellStyle name="60% - Énfasis6 2 2 2 4" xfId="8226"/>
    <cellStyle name="60% - Énfasis6 2 2 2 5" xfId="8227"/>
    <cellStyle name="60% - Énfasis6 2 2 2 6" xfId="8228"/>
    <cellStyle name="60% - Énfasis6 2 2 3" xfId="8229"/>
    <cellStyle name="60% - Énfasis6 2 2 4" xfId="8230"/>
    <cellStyle name="60% - Énfasis6 2 2 4 2" xfId="8231"/>
    <cellStyle name="60% - Énfasis6 2 2 4 4" xfId="8232"/>
    <cellStyle name="60% - Énfasis6 2 2 4 5" xfId="8233"/>
    <cellStyle name="60% - Énfasis6 2 2 5" xfId="8234"/>
    <cellStyle name="60% - Énfasis6 2 2 5 3" xfId="8235"/>
    <cellStyle name="60% - Énfasis6 2 2 5 4" xfId="8236"/>
    <cellStyle name="60% - Énfasis6 2 2 6" xfId="8237"/>
    <cellStyle name="60% - Énfasis6 2 2 7" xfId="8238"/>
    <cellStyle name="60% - Énfasis6 2 3" xfId="8239"/>
    <cellStyle name="60% - Énfasis6 2 4" xfId="8240"/>
    <cellStyle name="60% - Énfasis6 2 5" xfId="8241"/>
    <cellStyle name="60% - Énfasis6 2 6" xfId="8242"/>
    <cellStyle name="60% - Énfasis6 2 7" xfId="8243"/>
    <cellStyle name="60% - Énfasis6 2 8" xfId="8244"/>
    <cellStyle name="60% - Énfasis6 2 9" xfId="8245"/>
    <cellStyle name="60% - Énfasis6 2 9 3" xfId="8246"/>
    <cellStyle name="60% - Énfasis6 2 9 4" xfId="8247"/>
    <cellStyle name="60% - Énfasis6 2_TUP" xfId="8248"/>
    <cellStyle name="60% - Énfasis6 3" xfId="8249"/>
    <cellStyle name="60% - Énfasis6 3 2" xfId="8250"/>
    <cellStyle name="60% - Énfasis6 3 2 3" xfId="8251"/>
    <cellStyle name="60% - Énfasis6 3 2 4" xfId="8252"/>
    <cellStyle name="60% - Énfasis6 3 3" xfId="8253"/>
    <cellStyle name="60% - Énfasis6 3 3 4" xfId="8254"/>
    <cellStyle name="60% - Énfasis6 3 3 6" xfId="8255"/>
    <cellStyle name="60% - Énfasis6 3 3 7" xfId="8256"/>
    <cellStyle name="60% - Énfasis6 3 4" xfId="8257"/>
    <cellStyle name="60% - Énfasis6 3 5" xfId="8258"/>
    <cellStyle name="60% - Énfasis6 3 6" xfId="8259"/>
    <cellStyle name="60% - Énfasis6 3 7" xfId="8260"/>
    <cellStyle name="60% - Énfasis6 3 8" xfId="8261"/>
    <cellStyle name="60% - Énfasis6 4" xfId="8262"/>
    <cellStyle name="60% - Énfasis6 4 11" xfId="8263"/>
    <cellStyle name="60% - Énfasis6 4 12" xfId="8264"/>
    <cellStyle name="60% - Énfasis6 4 2" xfId="8265"/>
    <cellStyle name="60% - Énfasis6 4 4" xfId="8266"/>
    <cellStyle name="60% - Énfasis6 4 5" xfId="8267"/>
    <cellStyle name="60% - Énfasis6 4 7" xfId="8268"/>
    <cellStyle name="60% - Énfasis6 4 8" xfId="8269"/>
    <cellStyle name="60% - Énfasis6 5" xfId="8270"/>
    <cellStyle name="60% - Énfasis6 5 11" xfId="8271"/>
    <cellStyle name="60% - Énfasis6 5 12" xfId="8272"/>
    <cellStyle name="60% - Énfasis6 5 2" xfId="8273"/>
    <cellStyle name="60% - Énfasis6 5 3" xfId="8274"/>
    <cellStyle name="60% - Énfasis6 5 4" xfId="8275"/>
    <cellStyle name="60% - Énfasis6 5 5" xfId="8276"/>
    <cellStyle name="60% - Énfasis6 5 6" xfId="8277"/>
    <cellStyle name="60% - Énfasis6 5 7" xfId="8278"/>
    <cellStyle name="60% - Énfasis6 6" xfId="8279"/>
    <cellStyle name="60% - Énfasis6 6 10" xfId="8280"/>
    <cellStyle name="60% - Énfasis6 6 11" xfId="8281"/>
    <cellStyle name="60% - Énfasis6 6 12" xfId="8282"/>
    <cellStyle name="60% - Énfasis6 6 13" xfId="8283"/>
    <cellStyle name="60% - Énfasis6 6 3" xfId="8284"/>
    <cellStyle name="60% - Énfasis6 6 4" xfId="8285"/>
    <cellStyle name="60% - Énfasis6 6 5" xfId="8286"/>
    <cellStyle name="60% - Énfasis6 6 6" xfId="8287"/>
    <cellStyle name="60% - Énfasis6 6 7" xfId="8288"/>
    <cellStyle name="60% - Énfasis6 6 8" xfId="8289"/>
    <cellStyle name="60% - Énfasis6 7" xfId="8290"/>
    <cellStyle name="60% - Énfasis6 7 11" xfId="8291"/>
    <cellStyle name="60% - Énfasis6 7 12" xfId="8292"/>
    <cellStyle name="60% - Énfasis6 7 13" xfId="8293"/>
    <cellStyle name="60% - Énfasis6 7 3" xfId="8294"/>
    <cellStyle name="60% - Énfasis6 7 4" xfId="8295"/>
    <cellStyle name="60% - Énfasis6 7 5" xfId="8296"/>
    <cellStyle name="60% - Énfasis6 7 6" xfId="8297"/>
    <cellStyle name="60% - Énfasis6 7 7" xfId="8298"/>
    <cellStyle name="60% - Énfasis6 7 8" xfId="8299"/>
    <cellStyle name="60% - Énfasis6 7 9" xfId="8300"/>
    <cellStyle name="60% - Énfasis6 8" xfId="8301"/>
    <cellStyle name="60% - Énfasis6 9" xfId="8302"/>
    <cellStyle name="600 PN" xfId="8303"/>
    <cellStyle name="7" xfId="8304"/>
    <cellStyle name="7_PLAABR09V1  030409 30s Tv" xfId="8305"/>
    <cellStyle name="7_PLAABR09V1 08ABR09 rev 3 Prensa" xfId="8306"/>
    <cellStyle name="7_PLAABR09V1 08ABR09 rev 3 Prensa 2" xfId="8307"/>
    <cellStyle name="7_PLAABR09V1 090408 Rev02 Tv" xfId="8308"/>
    <cellStyle name="7_PLAABR09V1 090408 Rev03 Internet" xfId="8309"/>
    <cellStyle name="7_PLAABR09V1 090408 Rev03 Internet 2" xfId="8310"/>
    <cellStyle name="7_PLAABR09V1 090408 Rev03 Radio" xfId="8311"/>
    <cellStyle name="7_PLAABR09V1 090408 Rev03 Radio 2" xfId="8312"/>
    <cellStyle name="7_Plan BRAMAY09V1 13MAY09 Prensa" xfId="8313"/>
    <cellStyle name="7_Plan BRAMAY09V1 13MAY09 Prensa 2" xfId="8314"/>
    <cellStyle name="7_Plan BRAMAY09V1 18MAY09 Prensa" xfId="8315"/>
    <cellStyle name="7_Plan BRAMAY09V1 18MAY09 Prensa 2" xfId="8316"/>
    <cellStyle name="7_Plan BRAMAY09V1 21MAY09 Prensa" xfId="8317"/>
    <cellStyle name="7_Plan BRAMAY09V1 21MAY09 Prensa 2" xfId="8318"/>
    <cellStyle name="7_Plan BRAMAY09V1 26MAY09 Rev 6  Prensa" xfId="8319"/>
    <cellStyle name="7_Plan BRAMAY09V1 26MAY09 Rev 6  Prensa 2" xfId="8320"/>
    <cellStyle name="7_Plan BRAMAY09V1 29MAY09 Rev 8  Prensa" xfId="8321"/>
    <cellStyle name="7_Plan BRAMAY09V1 29MAY09 Rev 8  Prensa 2" xfId="8322"/>
    <cellStyle name="7_Plan Campaña Reyes 2009 Consulta Rev 2 09FEB09" xfId="8323"/>
    <cellStyle name="7_Plan Imágen 09Febrero2010 OOH" xfId="8324"/>
    <cellStyle name="7_Plan INSTITUCIONAL 16ABR09 Prensa" xfId="8325"/>
    <cellStyle name="7_Plan INSTITUCIONAL 16ABR09 Prensa 2" xfId="8326"/>
    <cellStyle name="7_Plan Institucional OOH 17ABR2009" xfId="8327"/>
    <cellStyle name="7_Plan Institucional OOH 17ABR2009 2" xfId="8328"/>
    <cellStyle name="7_Plan menciones Black Elegance 092608" xfId="8329"/>
    <cellStyle name="7_Plan menciones Black Elegance 092608 2" xfId="8330"/>
    <cellStyle name="7_Plan PLAABR09V1 Rev01 02ABR2009 OOH" xfId="8331"/>
    <cellStyle name="7_Plan PLAABR09V1 Rev01 02ABR2009 OOH 2" xfId="8332"/>
    <cellStyle name="7_Plan PREABR09V1 30MAR09 OK" xfId="8333"/>
    <cellStyle name="7_Plan PREABR09V1 REV 01 090324 revistas" xfId="8334"/>
    <cellStyle name="7_Plan PREABR09V1 REV 01 090324 revistas 2" xfId="8335"/>
    <cellStyle name="7_Plan PREABR09V1 REV 01 30Mar2009 ooh" xfId="8336"/>
    <cellStyle name="7_Plan PREABR09V1 REV 01 30Mar2009 ooh 2" xfId="8337"/>
    <cellStyle name="7_Plan PREABR09V1 Rev02 1roABR2009 ooh" xfId="8338"/>
    <cellStyle name="7_Plan PREABR09V1 Rev02 1roABR2009 ooh 2" xfId="8339"/>
    <cellStyle name="7_Plan PREABR09V2 03ABR09 Prensa" xfId="8340"/>
    <cellStyle name="7_Plan PREABR09V2 03ABR09 Prensa 2" xfId="8341"/>
    <cellStyle name="7_Plan_menciones_Black_Elegance_092608" xfId="8342"/>
    <cellStyle name="7_Plan_menciones_Black_Elegance_092608 2" xfId="8343"/>
    <cellStyle name="7_PREABR09V1 090102 Rev04 Radio" xfId="8344"/>
    <cellStyle name="7_PREABR09V1 090102 Rev04 Radio 2" xfId="8345"/>
    <cellStyle name="7_PREABR09V1s 090330 Rev01 Radio" xfId="8346"/>
    <cellStyle name="7_PREABR09V1s 090330 Rev01 Radio 2" xfId="8347"/>
    <cellStyle name="700 PN" xfId="8348"/>
    <cellStyle name="8" xfId="8349"/>
    <cellStyle name="8_~3709826" xfId="8350"/>
    <cellStyle name="8_~3709826_Plan PyMEs Rev03 Nacional Plan Inicial 081223 Prensa" xfId="8351"/>
    <cellStyle name="8_PLAN DIGITAL MOVISTARv2" xfId="8352"/>
    <cellStyle name="8_PLAN DIGITAL MOVISTARv2_Plan PyMEs Rev03 Nacional Plan Inicial 081223 Prensa" xfId="8353"/>
    <cellStyle name="8_Plan Empresas Pymes 2009 081216 PRENSA" xfId="8354"/>
    <cellStyle name="8_Plan Empresas Pymes 2009 081216 PRENSA_Plan PyMEs Rev03 Nacional Plan Inicial 081223 Prensa" xfId="8355"/>
    <cellStyle name="8_Plan menciones Black Elegance 092608" xfId="8356"/>
    <cellStyle name="8_Plan PyMEs Rev 01 081215 Radio  Menciones" xfId="8357"/>
    <cellStyle name="8_Plan PyMEs Rev 01 081215 Radio  Menciones_Plan PyMEs Rev03 Nacional Plan Inicial 081223 Prensa" xfId="8358"/>
    <cellStyle name="8_Plan PyMEs Rev 01 081215 Radio Spoteo" xfId="8359"/>
    <cellStyle name="8_Plan PyMEs Rev 01 081215 Radio Spoteo_Plan PyMEs Rev03 Nacional Plan Inicial 081223 Prensa" xfId="8360"/>
    <cellStyle name="8_Plan PYMES Rev 01 081216 ooh" xfId="8361"/>
    <cellStyle name="8_Plan PYMES Rev 01 081216 ooh_Plan PyMEs Rev03 Nacional Plan Inicial 081223 Prensa" xfId="8362"/>
    <cellStyle name="8_Plan PyMEs Rev 01 081216 Radio  Menciones" xfId="8363"/>
    <cellStyle name="8_Plan PyMEs Rev 01 081216 Radio  Menciones_Plan PyMEs Rev03 Nacional Plan Inicial 081223 Prensa" xfId="8364"/>
    <cellStyle name="8_Plan Pymes Rev01 Internet 081216" xfId="8365"/>
    <cellStyle name="8_Plan Pymes Rev01 Internet 081216_Plan PyMEs Rev03 Nacional Plan Inicial 081223 Prensa" xfId="8366"/>
    <cellStyle name="8_Plan Pymes REV03 090108 ooh" xfId="8367"/>
    <cellStyle name="8_Plan Pymes REV03 090109 ooh" xfId="8368"/>
    <cellStyle name="8_Plan Pymes REV04 090218 ooh" xfId="8369"/>
    <cellStyle name="8_Plan PyMEs Rev08  20FEB09" xfId="8370"/>
    <cellStyle name="8_Plan_menciones_Black_Elegance_092608" xfId="8371"/>
    <cellStyle name="8_Sumario Campaña XMAS 2008" xfId="8372"/>
    <cellStyle name="8_Sumario Campaña XMAS 2008_Plan PyMEs Rev03 Nacional Plan Inicial 081223 Prensa" xfId="8373"/>
    <cellStyle name="9" xfId="8374"/>
    <cellStyle name="9 2" xfId="8375"/>
    <cellStyle name="9_ALCANCE" xfId="8376"/>
    <cellStyle name="9_ALCANCE ok" xfId="8377"/>
    <cellStyle name="9_Consolidado Vivo (Versão de 13-05-2005)" xfId="8378"/>
    <cellStyle name="9_MAPEAMENTO DO CAPEX DE REDE 2005 - VERSÃO 02 DE 14032005_RESUMO_Real em Março (Até 25-03)" xfId="8379"/>
    <cellStyle name="9_MAPEAMENTO DO CAPEX DE REDE 2005 - VERSÃO 03 DE 13042005" xfId="8380"/>
    <cellStyle name="9_MAPEAMENTO DO CAPEX DE REDE 2005 - VERSÃO DE 30052005_RESUMO_Real em Maio (Até 30-05) SP" xfId="8381"/>
    <cellStyle name="9_Novo Orçamento_1435M" xfId="8382"/>
    <cellStyle name="9_PAUTA 307_1" xfId="8383"/>
    <cellStyle name="9_Plan menciones Black Elegance 092608" xfId="8384"/>
    <cellStyle name="9_Plan menciones Black Elegance 092608 2" xfId="8385"/>
    <cellStyle name="9_Plan_menciones_Black_Elegance_092608" xfId="8386"/>
    <cellStyle name="9_Plan_menciones_Black_Elegance_092608 2" xfId="8387"/>
    <cellStyle name="Accent1" xfId="8388"/>
    <cellStyle name="Accent1 - 20%" xfId="8389"/>
    <cellStyle name="Accent1 - 40%" xfId="8390"/>
    <cellStyle name="Accent1 - 60%" xfId="8391"/>
    <cellStyle name="Accent1 2" xfId="8392"/>
    <cellStyle name="Accent2" xfId="8393"/>
    <cellStyle name="Accent2 - 20%" xfId="8394"/>
    <cellStyle name="Accent2 - 40%" xfId="8395"/>
    <cellStyle name="Accent2 - 60%" xfId="8396"/>
    <cellStyle name="Accent2 2" xfId="8397"/>
    <cellStyle name="Accent3" xfId="8398"/>
    <cellStyle name="Accent3 - 20%" xfId="8399"/>
    <cellStyle name="Accent3 - 40%" xfId="8400"/>
    <cellStyle name="Accent3 - 60%" xfId="8401"/>
    <cellStyle name="Accent3 2" xfId="8402"/>
    <cellStyle name="Accent4" xfId="8403"/>
    <cellStyle name="Accent4 - 20%" xfId="8404"/>
    <cellStyle name="Accent4 - 40%" xfId="8405"/>
    <cellStyle name="Accent4 - 60%" xfId="8406"/>
    <cellStyle name="Accent4 2" xfId="8407"/>
    <cellStyle name="Accent5" xfId="8408"/>
    <cellStyle name="Accent5 - 20%" xfId="8409"/>
    <cellStyle name="Accent5 - 40%" xfId="8410"/>
    <cellStyle name="Accent5 - 60%" xfId="8411"/>
    <cellStyle name="Accent5 2" xfId="8412"/>
    <cellStyle name="Accent6" xfId="8413"/>
    <cellStyle name="Accent6 - 20%" xfId="8414"/>
    <cellStyle name="Accent6 - 40%" xfId="8415"/>
    <cellStyle name="Accent6 - 60%" xfId="8416"/>
    <cellStyle name="Accent6 2" xfId="8417"/>
    <cellStyle name="Actual Date" xfId="8418"/>
    <cellStyle name="Akzent1" xfId="8419"/>
    <cellStyle name="Akzent2" xfId="8420"/>
    <cellStyle name="Akzent3" xfId="8421"/>
    <cellStyle name="Akzent4" xfId="8422"/>
    <cellStyle name="Akzent5" xfId="8423"/>
    <cellStyle name="Akzent6" xfId="8424"/>
    <cellStyle name="Año" xfId="8425"/>
    <cellStyle name="args.style" xfId="54"/>
    <cellStyle name="arzo" xfId="8426"/>
    <cellStyle name="arzo 2" xfId="8427"/>
    <cellStyle name="AssumptionHeader" xfId="8428"/>
    <cellStyle name="AUMENTA" xfId="8429"/>
    <cellStyle name="Ausgabe" xfId="8430"/>
    <cellStyle name="Ausgabe 10" xfId="8431"/>
    <cellStyle name="Ausgabe 10 2" xfId="8432"/>
    <cellStyle name="Ausgabe 10 2 2" xfId="8433"/>
    <cellStyle name="Ausgabe 10 3" xfId="8434"/>
    <cellStyle name="Ausgabe 10 4" xfId="8435"/>
    <cellStyle name="Ausgabe 10 5" xfId="8436"/>
    <cellStyle name="Ausgabe 11" xfId="8437"/>
    <cellStyle name="Ausgabe 11 2" xfId="8438"/>
    <cellStyle name="Ausgabe 12" xfId="8439"/>
    <cellStyle name="Ausgabe 13" xfId="8440"/>
    <cellStyle name="Ausgabe 14" xfId="8441"/>
    <cellStyle name="Ausgabe 15" xfId="8442"/>
    <cellStyle name="Ausgabe 16" xfId="8443"/>
    <cellStyle name="Ausgabe 17" xfId="8444"/>
    <cellStyle name="Ausgabe 18" xfId="62166"/>
    <cellStyle name="Ausgabe 2" xfId="8445"/>
    <cellStyle name="Ausgabe 2 10" xfId="8446"/>
    <cellStyle name="Ausgabe 2 10 2" xfId="8447"/>
    <cellStyle name="Ausgabe 2 11" xfId="8448"/>
    <cellStyle name="Ausgabe 2 12" xfId="8449"/>
    <cellStyle name="Ausgabe 2 13" xfId="8450"/>
    <cellStyle name="Ausgabe 2 2" xfId="8451"/>
    <cellStyle name="Ausgabe 2 2 2" xfId="8452"/>
    <cellStyle name="Ausgabe 2 2 2 2" xfId="8453"/>
    <cellStyle name="Ausgabe 2 2 2 2 2" xfId="8454"/>
    <cellStyle name="Ausgabe 2 2 2 3" xfId="8455"/>
    <cellStyle name="Ausgabe 2 2 2 4" xfId="8456"/>
    <cellStyle name="Ausgabe 2 2 2 5" xfId="8457"/>
    <cellStyle name="Ausgabe 2 2 3" xfId="8458"/>
    <cellStyle name="Ausgabe 2 2 3 2" xfId="8459"/>
    <cellStyle name="Ausgabe 2 2 4" xfId="8460"/>
    <cellStyle name="Ausgabe 2 2 5" xfId="8461"/>
    <cellStyle name="Ausgabe 2 2 6" xfId="8462"/>
    <cellStyle name="Ausgabe 2 3" xfId="8463"/>
    <cellStyle name="Ausgabe 2 3 2" xfId="8464"/>
    <cellStyle name="Ausgabe 2 3 2 2" xfId="8465"/>
    <cellStyle name="Ausgabe 2 3 2 2 2" xfId="8466"/>
    <cellStyle name="Ausgabe 2 3 2 3" xfId="8467"/>
    <cellStyle name="Ausgabe 2 3 2 4" xfId="8468"/>
    <cellStyle name="Ausgabe 2 3 2 5" xfId="8469"/>
    <cellStyle name="Ausgabe 2 3 3" xfId="8470"/>
    <cellStyle name="Ausgabe 2 3 3 2" xfId="8471"/>
    <cellStyle name="Ausgabe 2 3 4" xfId="8472"/>
    <cellStyle name="Ausgabe 2 3 5" xfId="8473"/>
    <cellStyle name="Ausgabe 2 3 6" xfId="8474"/>
    <cellStyle name="Ausgabe 2 4" xfId="8475"/>
    <cellStyle name="Ausgabe 2 4 2" xfId="8476"/>
    <cellStyle name="Ausgabe 2 4 2 2" xfId="8477"/>
    <cellStyle name="Ausgabe 2 4 2 2 2" xfId="8478"/>
    <cellStyle name="Ausgabe 2 4 2 3" xfId="8479"/>
    <cellStyle name="Ausgabe 2 4 2 4" xfId="8480"/>
    <cellStyle name="Ausgabe 2 4 2 5" xfId="8481"/>
    <cellStyle name="Ausgabe 2 4 3" xfId="8482"/>
    <cellStyle name="Ausgabe 2 4 3 2" xfId="8483"/>
    <cellStyle name="Ausgabe 2 4 4" xfId="8484"/>
    <cellStyle name="Ausgabe 2 4 5" xfId="8485"/>
    <cellStyle name="Ausgabe 2 4 6" xfId="8486"/>
    <cellStyle name="Ausgabe 2 5" xfId="8487"/>
    <cellStyle name="Ausgabe 2 5 2" xfId="8488"/>
    <cellStyle name="Ausgabe 2 5 2 2" xfId="8489"/>
    <cellStyle name="Ausgabe 2 5 2 2 2" xfId="8490"/>
    <cellStyle name="Ausgabe 2 5 2 3" xfId="8491"/>
    <cellStyle name="Ausgabe 2 5 2 4" xfId="8492"/>
    <cellStyle name="Ausgabe 2 5 2 5" xfId="8493"/>
    <cellStyle name="Ausgabe 2 5 3" xfId="8494"/>
    <cellStyle name="Ausgabe 2 5 3 2" xfId="8495"/>
    <cellStyle name="Ausgabe 2 5 4" xfId="8496"/>
    <cellStyle name="Ausgabe 2 5 5" xfId="8497"/>
    <cellStyle name="Ausgabe 2 5 6" xfId="8498"/>
    <cellStyle name="Ausgabe 2 6" xfId="8499"/>
    <cellStyle name="Ausgabe 2 6 2" xfId="8500"/>
    <cellStyle name="Ausgabe 2 6 2 2" xfId="8501"/>
    <cellStyle name="Ausgabe 2 6 2 2 2" xfId="8502"/>
    <cellStyle name="Ausgabe 2 6 2 3" xfId="8503"/>
    <cellStyle name="Ausgabe 2 6 2 4" xfId="8504"/>
    <cellStyle name="Ausgabe 2 6 2 5" xfId="8505"/>
    <cellStyle name="Ausgabe 2 6 3" xfId="8506"/>
    <cellStyle name="Ausgabe 2 6 3 2" xfId="8507"/>
    <cellStyle name="Ausgabe 2 6 4" xfId="8508"/>
    <cellStyle name="Ausgabe 2 6 5" xfId="8509"/>
    <cellStyle name="Ausgabe 2 6 6" xfId="8510"/>
    <cellStyle name="Ausgabe 2 7" xfId="8511"/>
    <cellStyle name="Ausgabe 2 7 2" xfId="8512"/>
    <cellStyle name="Ausgabe 2 7 2 2" xfId="8513"/>
    <cellStyle name="Ausgabe 2 7 2 2 2" xfId="8514"/>
    <cellStyle name="Ausgabe 2 7 2 3" xfId="8515"/>
    <cellStyle name="Ausgabe 2 7 2 4" xfId="8516"/>
    <cellStyle name="Ausgabe 2 7 2 5" xfId="8517"/>
    <cellStyle name="Ausgabe 2 7 3" xfId="8518"/>
    <cellStyle name="Ausgabe 2 7 3 2" xfId="8519"/>
    <cellStyle name="Ausgabe 2 7 4" xfId="8520"/>
    <cellStyle name="Ausgabe 2 7 5" xfId="8521"/>
    <cellStyle name="Ausgabe 2 7 6" xfId="8522"/>
    <cellStyle name="Ausgabe 2 8" xfId="8523"/>
    <cellStyle name="Ausgabe 2 8 2" xfId="8524"/>
    <cellStyle name="Ausgabe 2 8 2 2" xfId="8525"/>
    <cellStyle name="Ausgabe 2 8 2 2 2" xfId="8526"/>
    <cellStyle name="Ausgabe 2 8 2 3" xfId="8527"/>
    <cellStyle name="Ausgabe 2 8 2 4" xfId="8528"/>
    <cellStyle name="Ausgabe 2 8 2 5" xfId="8529"/>
    <cellStyle name="Ausgabe 2 8 3" xfId="8530"/>
    <cellStyle name="Ausgabe 2 8 3 2" xfId="8531"/>
    <cellStyle name="Ausgabe 2 8 4" xfId="8532"/>
    <cellStyle name="Ausgabe 2 8 5" xfId="8533"/>
    <cellStyle name="Ausgabe 2 8 6" xfId="8534"/>
    <cellStyle name="Ausgabe 2 9" xfId="8535"/>
    <cellStyle name="Ausgabe 2 9 2" xfId="8536"/>
    <cellStyle name="Ausgabe 2 9 2 2" xfId="8537"/>
    <cellStyle name="Ausgabe 2 9 3" xfId="8538"/>
    <cellStyle name="Ausgabe 2 9 4" xfId="8539"/>
    <cellStyle name="Ausgabe 2 9 5" xfId="8540"/>
    <cellStyle name="Ausgabe 3" xfId="8541"/>
    <cellStyle name="Ausgabe 3 2" xfId="8542"/>
    <cellStyle name="Ausgabe 3 2 2" xfId="8543"/>
    <cellStyle name="Ausgabe 3 2 2 2" xfId="8544"/>
    <cellStyle name="Ausgabe 3 2 3" xfId="8545"/>
    <cellStyle name="Ausgabe 3 2 4" xfId="8546"/>
    <cellStyle name="Ausgabe 3 2 5" xfId="8547"/>
    <cellStyle name="Ausgabe 3 3" xfId="8548"/>
    <cellStyle name="Ausgabe 3 3 2" xfId="8549"/>
    <cellStyle name="Ausgabe 3 4" xfId="8550"/>
    <cellStyle name="Ausgabe 3 5" xfId="8551"/>
    <cellStyle name="Ausgabe 3 6" xfId="8552"/>
    <cellStyle name="Ausgabe 4" xfId="8553"/>
    <cellStyle name="Ausgabe 4 2" xfId="8554"/>
    <cellStyle name="Ausgabe 4 2 2" xfId="8555"/>
    <cellStyle name="Ausgabe 4 2 2 2" xfId="8556"/>
    <cellStyle name="Ausgabe 4 2 3" xfId="8557"/>
    <cellStyle name="Ausgabe 4 2 4" xfId="8558"/>
    <cellStyle name="Ausgabe 4 2 5" xfId="8559"/>
    <cellStyle name="Ausgabe 4 3" xfId="8560"/>
    <cellStyle name="Ausgabe 4 3 2" xfId="8561"/>
    <cellStyle name="Ausgabe 4 4" xfId="8562"/>
    <cellStyle name="Ausgabe 4 5" xfId="8563"/>
    <cellStyle name="Ausgabe 4 6" xfId="8564"/>
    <cellStyle name="Ausgabe 5" xfId="8565"/>
    <cellStyle name="Ausgabe 5 2" xfId="8566"/>
    <cellStyle name="Ausgabe 5 2 2" xfId="8567"/>
    <cellStyle name="Ausgabe 5 2 2 2" xfId="8568"/>
    <cellStyle name="Ausgabe 5 2 3" xfId="8569"/>
    <cellStyle name="Ausgabe 5 2 4" xfId="8570"/>
    <cellStyle name="Ausgabe 5 2 5" xfId="8571"/>
    <cellStyle name="Ausgabe 5 3" xfId="8572"/>
    <cellStyle name="Ausgabe 5 3 2" xfId="8573"/>
    <cellStyle name="Ausgabe 5 4" xfId="8574"/>
    <cellStyle name="Ausgabe 5 5" xfId="8575"/>
    <cellStyle name="Ausgabe 5 6" xfId="8576"/>
    <cellStyle name="Ausgabe 6" xfId="8577"/>
    <cellStyle name="Ausgabe 6 2" xfId="8578"/>
    <cellStyle name="Ausgabe 6 2 2" xfId="8579"/>
    <cellStyle name="Ausgabe 6 2 2 2" xfId="8580"/>
    <cellStyle name="Ausgabe 6 2 3" xfId="8581"/>
    <cellStyle name="Ausgabe 6 2 4" xfId="8582"/>
    <cellStyle name="Ausgabe 6 2 5" xfId="8583"/>
    <cellStyle name="Ausgabe 6 3" xfId="8584"/>
    <cellStyle name="Ausgabe 6 3 2" xfId="8585"/>
    <cellStyle name="Ausgabe 6 4" xfId="8586"/>
    <cellStyle name="Ausgabe 6 5" xfId="8587"/>
    <cellStyle name="Ausgabe 6 6" xfId="8588"/>
    <cellStyle name="Ausgabe 7" xfId="8589"/>
    <cellStyle name="Ausgabe 7 2" xfId="8590"/>
    <cellStyle name="Ausgabe 7 2 2" xfId="8591"/>
    <cellStyle name="Ausgabe 7 2 2 2" xfId="8592"/>
    <cellStyle name="Ausgabe 7 2 3" xfId="8593"/>
    <cellStyle name="Ausgabe 7 2 4" xfId="8594"/>
    <cellStyle name="Ausgabe 7 2 5" xfId="8595"/>
    <cellStyle name="Ausgabe 7 3" xfId="8596"/>
    <cellStyle name="Ausgabe 7 3 2" xfId="8597"/>
    <cellStyle name="Ausgabe 7 4" xfId="8598"/>
    <cellStyle name="Ausgabe 7 5" xfId="8599"/>
    <cellStyle name="Ausgabe 7 6" xfId="8600"/>
    <cellStyle name="Ausgabe 8" xfId="8601"/>
    <cellStyle name="Ausgabe 8 2" xfId="8602"/>
    <cellStyle name="Ausgabe 8 2 2" xfId="8603"/>
    <cellStyle name="Ausgabe 8 2 2 2" xfId="8604"/>
    <cellStyle name="Ausgabe 8 2 3" xfId="8605"/>
    <cellStyle name="Ausgabe 8 2 4" xfId="8606"/>
    <cellStyle name="Ausgabe 8 2 5" xfId="8607"/>
    <cellStyle name="Ausgabe 8 3" xfId="8608"/>
    <cellStyle name="Ausgabe 8 3 2" xfId="8609"/>
    <cellStyle name="Ausgabe 8 4" xfId="8610"/>
    <cellStyle name="Ausgabe 8 5" xfId="8611"/>
    <cellStyle name="Ausgabe 8 6" xfId="8612"/>
    <cellStyle name="Ausgabe 9" xfId="8613"/>
    <cellStyle name="Ausgabe 9 2" xfId="8614"/>
    <cellStyle name="Ausgabe 9 2 2" xfId="8615"/>
    <cellStyle name="Ausgabe 9 2 2 2" xfId="8616"/>
    <cellStyle name="Ausgabe 9 2 3" xfId="8617"/>
    <cellStyle name="Ausgabe 9 2 4" xfId="8618"/>
    <cellStyle name="Ausgabe 9 2 5" xfId="8619"/>
    <cellStyle name="Ausgabe 9 3" xfId="8620"/>
    <cellStyle name="Ausgabe 9 3 2" xfId="8621"/>
    <cellStyle name="Ausgabe 9 4" xfId="8622"/>
    <cellStyle name="Ausgabe 9 5" xfId="8623"/>
    <cellStyle name="Ausgabe 9 6" xfId="8624"/>
    <cellStyle name="axlcolour" xfId="8625"/>
    <cellStyle name="ayo" xfId="8626"/>
    <cellStyle name="ayo 2" xfId="8627"/>
    <cellStyle name="Bad" xfId="8628"/>
    <cellStyle name="Bad 2" xfId="8629"/>
    <cellStyle name="bch" xfId="8630"/>
    <cellStyle name="bch 2" xfId="8631"/>
    <cellStyle name="bci" xfId="8632"/>
    <cellStyle name="bci 2" xfId="8633"/>
    <cellStyle name="Berechnung" xfId="8634"/>
    <cellStyle name="Berechnung 10" xfId="8635"/>
    <cellStyle name="Berechnung 10 2" xfId="8636"/>
    <cellStyle name="Berechnung 10 2 2" xfId="8637"/>
    <cellStyle name="Berechnung 10 3" xfId="8638"/>
    <cellStyle name="Berechnung 10 4" xfId="8639"/>
    <cellStyle name="Berechnung 10 5" xfId="8640"/>
    <cellStyle name="Berechnung 11" xfId="8641"/>
    <cellStyle name="Berechnung 11 2" xfId="8642"/>
    <cellStyle name="Berechnung 12" xfId="8643"/>
    <cellStyle name="Berechnung 13" xfId="8644"/>
    <cellStyle name="Berechnung 14" xfId="8645"/>
    <cellStyle name="Berechnung 15" xfId="8646"/>
    <cellStyle name="Berechnung 16" xfId="8647"/>
    <cellStyle name="Berechnung 17" xfId="8648"/>
    <cellStyle name="Berechnung 18" xfId="62167"/>
    <cellStyle name="Berechnung 2" xfId="8649"/>
    <cellStyle name="Berechnung 2 10" xfId="8650"/>
    <cellStyle name="Berechnung 2 10 2" xfId="8651"/>
    <cellStyle name="Berechnung 2 11" xfId="8652"/>
    <cellStyle name="Berechnung 2 12" xfId="8653"/>
    <cellStyle name="Berechnung 2 13" xfId="8654"/>
    <cellStyle name="Berechnung 2 2" xfId="8655"/>
    <cellStyle name="Berechnung 2 2 2" xfId="8656"/>
    <cellStyle name="Berechnung 2 2 2 2" xfId="8657"/>
    <cellStyle name="Berechnung 2 2 2 2 2" xfId="8658"/>
    <cellStyle name="Berechnung 2 2 2 3" xfId="8659"/>
    <cellStyle name="Berechnung 2 2 2 4" xfId="8660"/>
    <cellStyle name="Berechnung 2 2 2 5" xfId="8661"/>
    <cellStyle name="Berechnung 2 2 3" xfId="8662"/>
    <cellStyle name="Berechnung 2 2 4" xfId="8663"/>
    <cellStyle name="Berechnung 2 2 5" xfId="8664"/>
    <cellStyle name="Berechnung 2 2 6" xfId="8665"/>
    <cellStyle name="Berechnung 2 3" xfId="8666"/>
    <cellStyle name="Berechnung 2 3 2" xfId="8667"/>
    <cellStyle name="Berechnung 2 3 2 2" xfId="8668"/>
    <cellStyle name="Berechnung 2 3 2 2 2" xfId="8669"/>
    <cellStyle name="Berechnung 2 3 2 3" xfId="8670"/>
    <cellStyle name="Berechnung 2 3 2 4" xfId="8671"/>
    <cellStyle name="Berechnung 2 3 2 5" xfId="8672"/>
    <cellStyle name="Berechnung 2 3 3" xfId="8673"/>
    <cellStyle name="Berechnung 2 3 4" xfId="8674"/>
    <cellStyle name="Berechnung 2 3 5" xfId="8675"/>
    <cellStyle name="Berechnung 2 3 6" xfId="8676"/>
    <cellStyle name="Berechnung 2 4" xfId="8677"/>
    <cellStyle name="Berechnung 2 4 2" xfId="8678"/>
    <cellStyle name="Berechnung 2 4 2 2" xfId="8679"/>
    <cellStyle name="Berechnung 2 4 2 2 2" xfId="8680"/>
    <cellStyle name="Berechnung 2 4 2 3" xfId="8681"/>
    <cellStyle name="Berechnung 2 4 2 4" xfId="8682"/>
    <cellStyle name="Berechnung 2 4 2 5" xfId="8683"/>
    <cellStyle name="Berechnung 2 4 3" xfId="8684"/>
    <cellStyle name="Berechnung 2 4 4" xfId="8685"/>
    <cellStyle name="Berechnung 2 4 5" xfId="8686"/>
    <cellStyle name="Berechnung 2 4 6" xfId="8687"/>
    <cellStyle name="Berechnung 2 5" xfId="8688"/>
    <cellStyle name="Berechnung 2 5 2" xfId="8689"/>
    <cellStyle name="Berechnung 2 5 2 2" xfId="8690"/>
    <cellStyle name="Berechnung 2 5 2 2 2" xfId="8691"/>
    <cellStyle name="Berechnung 2 5 2 3" xfId="8692"/>
    <cellStyle name="Berechnung 2 5 2 4" xfId="8693"/>
    <cellStyle name="Berechnung 2 5 2 5" xfId="8694"/>
    <cellStyle name="Berechnung 2 5 3" xfId="8695"/>
    <cellStyle name="Berechnung 2 5 4" xfId="8696"/>
    <cellStyle name="Berechnung 2 5 5" xfId="8697"/>
    <cellStyle name="Berechnung 2 5 6" xfId="8698"/>
    <cellStyle name="Berechnung 2 6" xfId="8699"/>
    <cellStyle name="Berechnung 2 6 2" xfId="8700"/>
    <cellStyle name="Berechnung 2 6 2 2" xfId="8701"/>
    <cellStyle name="Berechnung 2 6 2 2 2" xfId="8702"/>
    <cellStyle name="Berechnung 2 6 2 3" xfId="8703"/>
    <cellStyle name="Berechnung 2 6 2 4" xfId="8704"/>
    <cellStyle name="Berechnung 2 6 2 5" xfId="8705"/>
    <cellStyle name="Berechnung 2 6 3" xfId="8706"/>
    <cellStyle name="Berechnung 2 6 4" xfId="8707"/>
    <cellStyle name="Berechnung 2 6 5" xfId="8708"/>
    <cellStyle name="Berechnung 2 6 6" xfId="8709"/>
    <cellStyle name="Berechnung 2 7" xfId="8710"/>
    <cellStyle name="Berechnung 2 7 2" xfId="8711"/>
    <cellStyle name="Berechnung 2 7 2 2" xfId="8712"/>
    <cellStyle name="Berechnung 2 7 2 2 2" xfId="8713"/>
    <cellStyle name="Berechnung 2 7 2 3" xfId="8714"/>
    <cellStyle name="Berechnung 2 7 2 4" xfId="8715"/>
    <cellStyle name="Berechnung 2 7 2 5" xfId="8716"/>
    <cellStyle name="Berechnung 2 7 3" xfId="8717"/>
    <cellStyle name="Berechnung 2 7 4" xfId="8718"/>
    <cellStyle name="Berechnung 2 7 5" xfId="8719"/>
    <cellStyle name="Berechnung 2 7 6" xfId="8720"/>
    <cellStyle name="Berechnung 2 8" xfId="8721"/>
    <cellStyle name="Berechnung 2 8 2" xfId="8722"/>
    <cellStyle name="Berechnung 2 8 2 2" xfId="8723"/>
    <cellStyle name="Berechnung 2 8 2 2 2" xfId="8724"/>
    <cellStyle name="Berechnung 2 8 2 3" xfId="8725"/>
    <cellStyle name="Berechnung 2 8 2 4" xfId="8726"/>
    <cellStyle name="Berechnung 2 8 2 5" xfId="8727"/>
    <cellStyle name="Berechnung 2 8 3" xfId="8728"/>
    <cellStyle name="Berechnung 2 8 4" xfId="8729"/>
    <cellStyle name="Berechnung 2 8 5" xfId="8730"/>
    <cellStyle name="Berechnung 2 8 6" xfId="8731"/>
    <cellStyle name="Berechnung 2 9" xfId="8732"/>
    <cellStyle name="Berechnung 2 9 2" xfId="8733"/>
    <cellStyle name="Berechnung 2 9 2 2" xfId="8734"/>
    <cellStyle name="Berechnung 2 9 3" xfId="8735"/>
    <cellStyle name="Berechnung 2 9 4" xfId="8736"/>
    <cellStyle name="Berechnung 2 9 5" xfId="8737"/>
    <cellStyle name="Berechnung 3" xfId="8738"/>
    <cellStyle name="Berechnung 3 2" xfId="8739"/>
    <cellStyle name="Berechnung 3 2 2" xfId="8740"/>
    <cellStyle name="Berechnung 3 2 2 2" xfId="8741"/>
    <cellStyle name="Berechnung 3 2 3" xfId="8742"/>
    <cellStyle name="Berechnung 3 2 4" xfId="8743"/>
    <cellStyle name="Berechnung 3 2 5" xfId="8744"/>
    <cellStyle name="Berechnung 3 3" xfId="8745"/>
    <cellStyle name="Berechnung 3 4" xfId="8746"/>
    <cellStyle name="Berechnung 3 5" xfId="8747"/>
    <cellStyle name="Berechnung 3 6" xfId="8748"/>
    <cellStyle name="Berechnung 4" xfId="8749"/>
    <cellStyle name="Berechnung 4 2" xfId="8750"/>
    <cellStyle name="Berechnung 4 2 2" xfId="8751"/>
    <cellStyle name="Berechnung 4 2 2 2" xfId="8752"/>
    <cellStyle name="Berechnung 4 2 3" xfId="8753"/>
    <cellStyle name="Berechnung 4 2 4" xfId="8754"/>
    <cellStyle name="Berechnung 4 2 5" xfId="8755"/>
    <cellStyle name="Berechnung 4 3" xfId="8756"/>
    <cellStyle name="Berechnung 4 4" xfId="8757"/>
    <cellStyle name="Berechnung 4 5" xfId="8758"/>
    <cellStyle name="Berechnung 4 6" xfId="8759"/>
    <cellStyle name="Berechnung 5" xfId="8760"/>
    <cellStyle name="Berechnung 5 2" xfId="8761"/>
    <cellStyle name="Berechnung 5 2 2" xfId="8762"/>
    <cellStyle name="Berechnung 5 2 2 2" xfId="8763"/>
    <cellStyle name="Berechnung 5 2 3" xfId="8764"/>
    <cellStyle name="Berechnung 5 2 4" xfId="8765"/>
    <cellStyle name="Berechnung 5 2 5" xfId="8766"/>
    <cellStyle name="Berechnung 5 3" xfId="8767"/>
    <cellStyle name="Berechnung 5 4" xfId="8768"/>
    <cellStyle name="Berechnung 5 5" xfId="8769"/>
    <cellStyle name="Berechnung 5 6" xfId="8770"/>
    <cellStyle name="Berechnung 6" xfId="8771"/>
    <cellStyle name="Berechnung 6 2" xfId="8772"/>
    <cellStyle name="Berechnung 6 2 2" xfId="8773"/>
    <cellStyle name="Berechnung 6 2 2 2" xfId="8774"/>
    <cellStyle name="Berechnung 6 2 3" xfId="8775"/>
    <cellStyle name="Berechnung 6 2 4" xfId="8776"/>
    <cellStyle name="Berechnung 6 2 5" xfId="8777"/>
    <cellStyle name="Berechnung 6 3" xfId="8778"/>
    <cellStyle name="Berechnung 6 4" xfId="8779"/>
    <cellStyle name="Berechnung 6 5" xfId="8780"/>
    <cellStyle name="Berechnung 6 6" xfId="8781"/>
    <cellStyle name="Berechnung 7" xfId="8782"/>
    <cellStyle name="Berechnung 7 2" xfId="8783"/>
    <cellStyle name="Berechnung 7 2 2" xfId="8784"/>
    <cellStyle name="Berechnung 7 2 2 2" xfId="8785"/>
    <cellStyle name="Berechnung 7 2 3" xfId="8786"/>
    <cellStyle name="Berechnung 7 2 4" xfId="8787"/>
    <cellStyle name="Berechnung 7 2 5" xfId="8788"/>
    <cellStyle name="Berechnung 7 3" xfId="8789"/>
    <cellStyle name="Berechnung 7 4" xfId="8790"/>
    <cellStyle name="Berechnung 7 5" xfId="8791"/>
    <cellStyle name="Berechnung 7 6" xfId="8792"/>
    <cellStyle name="Berechnung 8" xfId="8793"/>
    <cellStyle name="Berechnung 8 2" xfId="8794"/>
    <cellStyle name="Berechnung 8 2 2" xfId="8795"/>
    <cellStyle name="Berechnung 8 2 2 2" xfId="8796"/>
    <cellStyle name="Berechnung 8 2 3" xfId="8797"/>
    <cellStyle name="Berechnung 8 2 4" xfId="8798"/>
    <cellStyle name="Berechnung 8 2 5" xfId="8799"/>
    <cellStyle name="Berechnung 8 3" xfId="8800"/>
    <cellStyle name="Berechnung 8 4" xfId="8801"/>
    <cellStyle name="Berechnung 8 5" xfId="8802"/>
    <cellStyle name="Berechnung 8 6" xfId="8803"/>
    <cellStyle name="Berechnung 9" xfId="8804"/>
    <cellStyle name="Berechnung 9 2" xfId="8805"/>
    <cellStyle name="Berechnung 9 2 2" xfId="8806"/>
    <cellStyle name="Berechnung 9 2 2 2" xfId="8807"/>
    <cellStyle name="Berechnung 9 2 3" xfId="8808"/>
    <cellStyle name="Berechnung 9 2 4" xfId="8809"/>
    <cellStyle name="Berechnung 9 2 5" xfId="8810"/>
    <cellStyle name="Berechnung 9 3" xfId="8811"/>
    <cellStyle name="Berechnung 9 4" xfId="8812"/>
    <cellStyle name="Berechnung 9 5" xfId="8813"/>
    <cellStyle name="Berechnung 9 6" xfId="8814"/>
    <cellStyle name="blank" xfId="8815"/>
    <cellStyle name="BLOQUES" xfId="8816"/>
    <cellStyle name="Blue Heading" xfId="8817"/>
    <cellStyle name="Board Level" xfId="8818"/>
    <cellStyle name="Body" xfId="8819"/>
    <cellStyle name="bold - Style2" xfId="8820"/>
    <cellStyle name="bolet" xfId="8821"/>
    <cellStyle name="Boletim" xfId="8822"/>
    <cellStyle name="Buena 10" xfId="8823"/>
    <cellStyle name="Buena 11" xfId="8824"/>
    <cellStyle name="Buena 12" xfId="8825"/>
    <cellStyle name="Buena 13" xfId="8826"/>
    <cellStyle name="Buena 14" xfId="8827"/>
    <cellStyle name="Buena 15" xfId="8828"/>
    <cellStyle name="Buena 16" xfId="8829"/>
    <cellStyle name="Buena 17" xfId="8830"/>
    <cellStyle name="Buena 2" xfId="152"/>
    <cellStyle name="Buena 2 10" xfId="8831"/>
    <cellStyle name="Buena 2 10 3" xfId="8832"/>
    <cellStyle name="Buena 2 10 5" xfId="8833"/>
    <cellStyle name="Buena 2 10 6" xfId="8834"/>
    <cellStyle name="Buena 2 11" xfId="8835"/>
    <cellStyle name="Buena 2 11 2" xfId="8836"/>
    <cellStyle name="Buena 2 12" xfId="8837"/>
    <cellStyle name="Buena 2 13" xfId="8838"/>
    <cellStyle name="Buena 2 14" xfId="8839"/>
    <cellStyle name="Buena 2 2" xfId="8840"/>
    <cellStyle name="Buena 2 2 2" xfId="8841"/>
    <cellStyle name="Buena 2 2 2 2" xfId="8842"/>
    <cellStyle name="Buena 2 2 2 2 2" xfId="8843"/>
    <cellStyle name="Buena 2 2 2 3" xfId="8844"/>
    <cellStyle name="Buena 2 2 2 4" xfId="8845"/>
    <cellStyle name="Buena 2 2 2 5" xfId="8846"/>
    <cellStyle name="Buena 2 2 2 6" xfId="8847"/>
    <cellStyle name="Buena 2 2 3" xfId="8848"/>
    <cellStyle name="Buena 2 2 4" xfId="8849"/>
    <cellStyle name="Buena 2 2 4 2" xfId="8850"/>
    <cellStyle name="Buena 2 2 4 4" xfId="8851"/>
    <cellStyle name="Buena 2 2 4 5" xfId="8852"/>
    <cellStyle name="Buena 2 2 5" xfId="8853"/>
    <cellStyle name="Buena 2 2 5 2" xfId="8854"/>
    <cellStyle name="Buena 2 2 5 3" xfId="8855"/>
    <cellStyle name="Buena 2 2 5 4" xfId="8856"/>
    <cellStyle name="Buena 2 2 6" xfId="8857"/>
    <cellStyle name="Buena 2 2 7" xfId="8858"/>
    <cellStyle name="Buena 2 3" xfId="8859"/>
    <cellStyle name="Buena 2 4" xfId="8860"/>
    <cellStyle name="Buena 2 5" xfId="8861"/>
    <cellStyle name="Buena 2 6" xfId="8862"/>
    <cellStyle name="Buena 2 7" xfId="8863"/>
    <cellStyle name="Buena 2 8" xfId="8864"/>
    <cellStyle name="Buena 2 9" xfId="8865"/>
    <cellStyle name="Buena 2 9 2" xfId="8866"/>
    <cellStyle name="Buena 2_TUP" xfId="8867"/>
    <cellStyle name="Buena 3" xfId="8868"/>
    <cellStyle name="Buena 3 2" xfId="8869"/>
    <cellStyle name="Buena 3 2 3" xfId="8870"/>
    <cellStyle name="Buena 3 2 4" xfId="8871"/>
    <cellStyle name="Buena 3 3" xfId="8872"/>
    <cellStyle name="Buena 3 3 4" xfId="8873"/>
    <cellStyle name="Buena 3 3 6" xfId="8874"/>
    <cellStyle name="Buena 3 3 7" xfId="8875"/>
    <cellStyle name="Buena 3 5" xfId="8876"/>
    <cellStyle name="Buena 3 6" xfId="8877"/>
    <cellStyle name="Buena 3 7" xfId="8878"/>
    <cellStyle name="Buena 3 8" xfId="8879"/>
    <cellStyle name="Buena 4" xfId="8880"/>
    <cellStyle name="Buena 4 11" xfId="8881"/>
    <cellStyle name="Buena 4 12" xfId="8882"/>
    <cellStyle name="Buena 4 13" xfId="8883"/>
    <cellStyle name="Buena 4 2" xfId="8884"/>
    <cellStyle name="Buena 4 3" xfId="8885"/>
    <cellStyle name="Buena 4 4" xfId="8886"/>
    <cellStyle name="Buena 4 5" xfId="8887"/>
    <cellStyle name="Buena 4 6" xfId="8888"/>
    <cellStyle name="Buena 4 7" xfId="8889"/>
    <cellStyle name="Buena 4 8" xfId="8890"/>
    <cellStyle name="Buena 5" xfId="8891"/>
    <cellStyle name="Buena 5 12" xfId="8892"/>
    <cellStyle name="Buena 5 13" xfId="8893"/>
    <cellStyle name="Buena 5 2" xfId="8894"/>
    <cellStyle name="Buena 5 3" xfId="8895"/>
    <cellStyle name="Buena 5 4" xfId="8896"/>
    <cellStyle name="Buena 5 5" xfId="8897"/>
    <cellStyle name="Buena 5 6" xfId="8898"/>
    <cellStyle name="Buena 5 7" xfId="8899"/>
    <cellStyle name="Buena 5 8" xfId="8900"/>
    <cellStyle name="Buena 6" xfId="8901"/>
    <cellStyle name="Buena 6 10" xfId="8902"/>
    <cellStyle name="Buena 6 12" xfId="8903"/>
    <cellStyle name="Buena 6 3" xfId="8904"/>
    <cellStyle name="Buena 6 4" xfId="8905"/>
    <cellStyle name="Buena 6 6" xfId="8906"/>
    <cellStyle name="Buena 6 7" xfId="8907"/>
    <cellStyle name="Buena 6 8" xfId="8908"/>
    <cellStyle name="Buena 7" xfId="8909"/>
    <cellStyle name="Buena 7 11" xfId="8910"/>
    <cellStyle name="Buena 7 12" xfId="8911"/>
    <cellStyle name="Buena 7 3" xfId="8912"/>
    <cellStyle name="Buena 7 4" xfId="8913"/>
    <cellStyle name="Buena 7 5" xfId="8914"/>
    <cellStyle name="Buena 7 6" xfId="8915"/>
    <cellStyle name="Buena 7 8" xfId="8916"/>
    <cellStyle name="Buena 8" xfId="8917"/>
    <cellStyle name="Buena 9" xfId="8918"/>
    <cellStyle name="Bueno" xfId="16" builtinId="26" customBuiltin="1"/>
    <cellStyle name="Cabecera 1" xfId="8919"/>
    <cellStyle name="Cabecera 1 2" xfId="8920"/>
    <cellStyle name="Cabecera 1 3" xfId="8921"/>
    <cellStyle name="Cabecera 2" xfId="8922"/>
    <cellStyle name="Cabecera 2 2" xfId="8923"/>
    <cellStyle name="Cabecera 2 3" xfId="8924"/>
    <cellStyle name="Calc Currency (0)" xfId="55"/>
    <cellStyle name="Calc Currency (0) 10" xfId="8925"/>
    <cellStyle name="Calc Currency (0) 11" xfId="8926"/>
    <cellStyle name="Calc Currency (0) 11 2" xfId="8927"/>
    <cellStyle name="Calc Currency (0) 11 2 2" xfId="8928"/>
    <cellStyle name="Calc Currency (0) 11 5" xfId="8929"/>
    <cellStyle name="Calc Currency (0) 11 6" xfId="8930"/>
    <cellStyle name="Calc Currency (0) 12" xfId="8931"/>
    <cellStyle name="Calc Currency (0) 12 2" xfId="8932"/>
    <cellStyle name="Calc Currency (0) 12 3" xfId="8933"/>
    <cellStyle name="Calc Currency (0) 13" xfId="8934"/>
    <cellStyle name="Calc Currency (0) 13 2" xfId="8935"/>
    <cellStyle name="Calc Currency (0) 13 3" xfId="8936"/>
    <cellStyle name="Calc Currency (0) 14" xfId="8937"/>
    <cellStyle name="Calc Currency (0) 14 2" xfId="8938"/>
    <cellStyle name="Calc Currency (0) 14 3" xfId="8939"/>
    <cellStyle name="Calc Currency (0) 15" xfId="8940"/>
    <cellStyle name="Calc Currency (0) 15 2" xfId="8941"/>
    <cellStyle name="Calc Currency (0) 16" xfId="8942"/>
    <cellStyle name="Calc Currency (0) 16 2" xfId="8943"/>
    <cellStyle name="Calc Currency (0) 17" xfId="8944"/>
    <cellStyle name="Calc Currency (0) 18" xfId="8945"/>
    <cellStyle name="Calc Currency (0) 18 2" xfId="8946"/>
    <cellStyle name="Calc Currency (0) 19" xfId="8947"/>
    <cellStyle name="Calc Currency (0) 19 2" xfId="8948"/>
    <cellStyle name="Calc Currency (0) 2" xfId="8949"/>
    <cellStyle name="Calc Currency (0) 2 11" xfId="8950"/>
    <cellStyle name="Calc Currency (0) 2 12" xfId="8951"/>
    <cellStyle name="Calc Currency (0) 2 2" xfId="8952"/>
    <cellStyle name="Calc Currency (0) 2 2 2" xfId="8953"/>
    <cellStyle name="Calc Currency (0) 2 2 2 2" xfId="8954"/>
    <cellStyle name="Calc Currency (0) 2 2 2 2 2" xfId="8955"/>
    <cellStyle name="Calc Currency (0) 2 2 2 2 2 2" xfId="8956"/>
    <cellStyle name="Calc Currency (0) 2 2 2 2 3" xfId="8957"/>
    <cellStyle name="Calc Currency (0) 2 2 2 2 4" xfId="8958"/>
    <cellStyle name="Calc Currency (0) 2 2 2 2 5" xfId="8959"/>
    <cellStyle name="Calc Currency (0) 2 2 2 2 6" xfId="8960"/>
    <cellStyle name="Calc Currency (0) 2 2 2 3" xfId="8961"/>
    <cellStyle name="Calc Currency (0) 2 2 2 3 2" xfId="8962"/>
    <cellStyle name="Calc Currency (0) 2 2 2 4" xfId="8963"/>
    <cellStyle name="Calc Currency (0) 2 2 2 5" xfId="8964"/>
    <cellStyle name="Calc Currency (0) 2 2 2 6" xfId="8965"/>
    <cellStyle name="Calc Currency (0) 2 2 3" xfId="8966"/>
    <cellStyle name="Calc Currency (0) 2 2 3 2" xfId="8967"/>
    <cellStyle name="Calc Currency (0) 2 2 4" xfId="8968"/>
    <cellStyle name="Calc Currency (0) 2 2 5" xfId="8969"/>
    <cellStyle name="Calc Currency (0) 2 2 6" xfId="8970"/>
    <cellStyle name="Calc Currency (0) 2 3" xfId="8971"/>
    <cellStyle name="Calc Currency (0) 2 4" xfId="8972"/>
    <cellStyle name="Calc Currency (0) 2 5" xfId="8973"/>
    <cellStyle name="Calc Currency (0) 2 6" xfId="8974"/>
    <cellStyle name="Calc Currency (0) 2 6 2" xfId="8975"/>
    <cellStyle name="Calc Currency (0) 2 7" xfId="8976"/>
    <cellStyle name="Calc Currency (0) 2 8" xfId="8977"/>
    <cellStyle name="Calc Currency (0) 2 9" xfId="8978"/>
    <cellStyle name="Calc Currency (0) 20" xfId="62225"/>
    <cellStyle name="Calc Currency (0) 3" xfId="8979"/>
    <cellStyle name="Calc Currency (0) 3 2" xfId="8980"/>
    <cellStyle name="Calc Currency (0) 3 3" xfId="8981"/>
    <cellStyle name="Calc Currency (0) 4" xfId="8982"/>
    <cellStyle name="Calc Currency (0) 4 2" xfId="8983"/>
    <cellStyle name="Calc Currency (0) 4 3" xfId="8984"/>
    <cellStyle name="Calc Currency (0) 5" xfId="8985"/>
    <cellStyle name="Calc Currency (0) 5 2" xfId="8986"/>
    <cellStyle name="Calc Currency (0) 6" xfId="8987"/>
    <cellStyle name="Calc Currency (0) 7" xfId="8988"/>
    <cellStyle name="Calc Currency (0) 8" xfId="8989"/>
    <cellStyle name="Calc Currency (0) 9" xfId="8990"/>
    <cellStyle name="Calc Currency (0)_Circuito Telefonica-Plumas" xfId="8991"/>
    <cellStyle name="Calc Currency (2)" xfId="8992"/>
    <cellStyle name="Calc Currency (2) 2" xfId="8993"/>
    <cellStyle name="Calc Currency (2) 3" xfId="8994"/>
    <cellStyle name="Calc Percent (0)" xfId="8995"/>
    <cellStyle name="Calc Percent (0) 2" xfId="8996"/>
    <cellStyle name="Calc Percent (0) 3" xfId="8997"/>
    <cellStyle name="Calc Percent (1)" xfId="8998"/>
    <cellStyle name="Calc Percent (1) 2" xfId="8999"/>
    <cellStyle name="Calc Percent (1) 3" xfId="9000"/>
    <cellStyle name="Calc Percent (2)" xfId="9001"/>
    <cellStyle name="Calc Percent (2) 2" xfId="9002"/>
    <cellStyle name="Calc Units (0)" xfId="9003"/>
    <cellStyle name="Calc Units (0) 2" xfId="9004"/>
    <cellStyle name="Calc Units (0) 3" xfId="9005"/>
    <cellStyle name="Calc Units (1)" xfId="9006"/>
    <cellStyle name="Calc Units (1) 2" xfId="9007"/>
    <cellStyle name="Calc Units (2)" xfId="9008"/>
    <cellStyle name="Calc Units (2) 2" xfId="9009"/>
    <cellStyle name="Calc Units (2) 3" xfId="9010"/>
    <cellStyle name="Calculation" xfId="9011"/>
    <cellStyle name="Calculation 10" xfId="9012"/>
    <cellStyle name="Calculation 10 2" xfId="9013"/>
    <cellStyle name="Calculation 10 2 2" xfId="9014"/>
    <cellStyle name="Calculation 10 3" xfId="9015"/>
    <cellStyle name="Calculation 10 4" xfId="9016"/>
    <cellStyle name="Calculation 10 5" xfId="9017"/>
    <cellStyle name="Calculation 11" xfId="9018"/>
    <cellStyle name="Calculation 11 2" xfId="9019"/>
    <cellStyle name="Calculation 12" xfId="9020"/>
    <cellStyle name="Calculation 13" xfId="9021"/>
    <cellStyle name="Calculation 14" xfId="9022"/>
    <cellStyle name="Calculation 15" xfId="9023"/>
    <cellStyle name="Calculation 16" xfId="9024"/>
    <cellStyle name="Calculation 17" xfId="9025"/>
    <cellStyle name="Calculation 18" xfId="62168"/>
    <cellStyle name="Calculation 2" xfId="9026"/>
    <cellStyle name="Calculation 2 10" xfId="9027"/>
    <cellStyle name="Calculation 2 10 2" xfId="9028"/>
    <cellStyle name="Calculation 2 11" xfId="9029"/>
    <cellStyle name="Calculation 2 12" xfId="9030"/>
    <cellStyle name="Calculation 2 13" xfId="9031"/>
    <cellStyle name="Calculation 2 14" xfId="9032"/>
    <cellStyle name="Calculation 2 15" xfId="9033"/>
    <cellStyle name="Calculation 2 19" xfId="9034"/>
    <cellStyle name="Calculation 2 2" xfId="9035"/>
    <cellStyle name="Calculation 2 2 2" xfId="9036"/>
    <cellStyle name="Calculation 2 2 2 2" xfId="9037"/>
    <cellStyle name="Calculation 2 2 2 2 2" xfId="9038"/>
    <cellStyle name="Calculation 2 2 2 3" xfId="9039"/>
    <cellStyle name="Calculation 2 2 2 4" xfId="9040"/>
    <cellStyle name="Calculation 2 2 2 5" xfId="9041"/>
    <cellStyle name="Calculation 2 2 3" xfId="9042"/>
    <cellStyle name="Calculation 2 2 4" xfId="9043"/>
    <cellStyle name="Calculation 2 2 5" xfId="9044"/>
    <cellStyle name="Calculation 2 2 6" xfId="9045"/>
    <cellStyle name="Calculation 2 20" xfId="9046"/>
    <cellStyle name="Calculation 2 3" xfId="9047"/>
    <cellStyle name="Calculation 2 3 2" xfId="9048"/>
    <cellStyle name="Calculation 2 3 2 2" xfId="9049"/>
    <cellStyle name="Calculation 2 3 2 2 2" xfId="9050"/>
    <cellStyle name="Calculation 2 3 2 3" xfId="9051"/>
    <cellStyle name="Calculation 2 3 2 4" xfId="9052"/>
    <cellStyle name="Calculation 2 3 2 5" xfId="9053"/>
    <cellStyle name="Calculation 2 3 3" xfId="9054"/>
    <cellStyle name="Calculation 2 3 4" xfId="9055"/>
    <cellStyle name="Calculation 2 3 5" xfId="9056"/>
    <cellStyle name="Calculation 2 3 6" xfId="9057"/>
    <cellStyle name="Calculation 2 4" xfId="9058"/>
    <cellStyle name="Calculation 2 4 2" xfId="9059"/>
    <cellStyle name="Calculation 2 4 2 2" xfId="9060"/>
    <cellStyle name="Calculation 2 4 2 2 2" xfId="9061"/>
    <cellStyle name="Calculation 2 4 2 3" xfId="9062"/>
    <cellStyle name="Calculation 2 4 2 4" xfId="9063"/>
    <cellStyle name="Calculation 2 4 2 5" xfId="9064"/>
    <cellStyle name="Calculation 2 4 3" xfId="9065"/>
    <cellStyle name="Calculation 2 4 4" xfId="9066"/>
    <cellStyle name="Calculation 2 4 5" xfId="9067"/>
    <cellStyle name="Calculation 2 4 6" xfId="9068"/>
    <cellStyle name="Calculation 2 5" xfId="9069"/>
    <cellStyle name="Calculation 2 5 2" xfId="9070"/>
    <cellStyle name="Calculation 2 5 2 2" xfId="9071"/>
    <cellStyle name="Calculation 2 5 2 2 2" xfId="9072"/>
    <cellStyle name="Calculation 2 5 2 3" xfId="9073"/>
    <cellStyle name="Calculation 2 5 2 4" xfId="9074"/>
    <cellStyle name="Calculation 2 5 2 5" xfId="9075"/>
    <cellStyle name="Calculation 2 5 3" xfId="9076"/>
    <cellStyle name="Calculation 2 5 4" xfId="9077"/>
    <cellStyle name="Calculation 2 5 5" xfId="9078"/>
    <cellStyle name="Calculation 2 5 6" xfId="9079"/>
    <cellStyle name="Calculation 2 5 8" xfId="9080"/>
    <cellStyle name="Calculation 2 6" xfId="9081"/>
    <cellStyle name="Calculation 2 6 2" xfId="9082"/>
    <cellStyle name="Calculation 2 6 2 2" xfId="9083"/>
    <cellStyle name="Calculation 2 6 2 2 2" xfId="9084"/>
    <cellStyle name="Calculation 2 6 2 3" xfId="9085"/>
    <cellStyle name="Calculation 2 6 2 4" xfId="9086"/>
    <cellStyle name="Calculation 2 6 2 5" xfId="9087"/>
    <cellStyle name="Calculation 2 6 3" xfId="9088"/>
    <cellStyle name="Calculation 2 6 4" xfId="9089"/>
    <cellStyle name="Calculation 2 6 5" xfId="9090"/>
    <cellStyle name="Calculation 2 6 6" xfId="9091"/>
    <cellStyle name="Calculation 2 7" xfId="9092"/>
    <cellStyle name="Calculation 2 7 2" xfId="9093"/>
    <cellStyle name="Calculation 2 7 2 2" xfId="9094"/>
    <cellStyle name="Calculation 2 7 2 2 2" xfId="9095"/>
    <cellStyle name="Calculation 2 7 2 3" xfId="9096"/>
    <cellStyle name="Calculation 2 7 2 4" xfId="9097"/>
    <cellStyle name="Calculation 2 7 2 5" xfId="9098"/>
    <cellStyle name="Calculation 2 7 3" xfId="9099"/>
    <cellStyle name="Calculation 2 7 4" xfId="9100"/>
    <cellStyle name="Calculation 2 7 5" xfId="9101"/>
    <cellStyle name="Calculation 2 7 6" xfId="9102"/>
    <cellStyle name="Calculation 2 8" xfId="9103"/>
    <cellStyle name="Calculation 2 8 2" xfId="9104"/>
    <cellStyle name="Calculation 2 8 2 2" xfId="9105"/>
    <cellStyle name="Calculation 2 8 2 2 2" xfId="9106"/>
    <cellStyle name="Calculation 2 8 2 3" xfId="9107"/>
    <cellStyle name="Calculation 2 8 2 4" xfId="9108"/>
    <cellStyle name="Calculation 2 8 2 5" xfId="9109"/>
    <cellStyle name="Calculation 2 8 2 7" xfId="9110"/>
    <cellStyle name="Calculation 2 8 3" xfId="9111"/>
    <cellStyle name="Calculation 2 8 4" xfId="9112"/>
    <cellStyle name="Calculation 2 8 5" xfId="9113"/>
    <cellStyle name="Calculation 2 8 6" xfId="9114"/>
    <cellStyle name="Calculation 2 9" xfId="9115"/>
    <cellStyle name="Calculation 2 9 2" xfId="9116"/>
    <cellStyle name="Calculation 2 9 2 2" xfId="9117"/>
    <cellStyle name="Calculation 2 9 3" xfId="9118"/>
    <cellStyle name="Calculation 2 9 4" xfId="9119"/>
    <cellStyle name="Calculation 2 9 5" xfId="9120"/>
    <cellStyle name="Calculation 20" xfId="9121"/>
    <cellStyle name="Calculation 21" xfId="9122"/>
    <cellStyle name="Calculation 22" xfId="9123"/>
    <cellStyle name="Calculation 3" xfId="9124"/>
    <cellStyle name="Calculation 3 10" xfId="9125"/>
    <cellStyle name="Calculation 3 11" xfId="9126"/>
    <cellStyle name="Calculation 3 13" xfId="9127"/>
    <cellStyle name="Calculation 3 2" xfId="9128"/>
    <cellStyle name="Calculation 3 2 2" xfId="9129"/>
    <cellStyle name="Calculation 3 2 2 2" xfId="9130"/>
    <cellStyle name="Calculation 3 2 3" xfId="9131"/>
    <cellStyle name="Calculation 3 2 4" xfId="9132"/>
    <cellStyle name="Calculation 3 2 5" xfId="9133"/>
    <cellStyle name="Calculation 3 3" xfId="9134"/>
    <cellStyle name="Calculation 3 4" xfId="9135"/>
    <cellStyle name="Calculation 3 5" xfId="9136"/>
    <cellStyle name="Calculation 3 6" xfId="9137"/>
    <cellStyle name="Calculation 3 7" xfId="9138"/>
    <cellStyle name="Calculation 3 8" xfId="9139"/>
    <cellStyle name="Calculation 3 9" xfId="9140"/>
    <cellStyle name="Calculation 4" xfId="9141"/>
    <cellStyle name="Calculation 4 10" xfId="9142"/>
    <cellStyle name="Calculation 4 11" xfId="9143"/>
    <cellStyle name="Calculation 4 12" xfId="9144"/>
    <cellStyle name="Calculation 4 13" xfId="9145"/>
    <cellStyle name="Calculation 4 2" xfId="9146"/>
    <cellStyle name="Calculation 4 2 2" xfId="9147"/>
    <cellStyle name="Calculation 4 2 2 2" xfId="9148"/>
    <cellStyle name="Calculation 4 2 3" xfId="9149"/>
    <cellStyle name="Calculation 4 2 4" xfId="9150"/>
    <cellStyle name="Calculation 4 2 5" xfId="9151"/>
    <cellStyle name="Calculation 4 3" xfId="9152"/>
    <cellStyle name="Calculation 4 4" xfId="9153"/>
    <cellStyle name="Calculation 4 5" xfId="9154"/>
    <cellStyle name="Calculation 4 6" xfId="9155"/>
    <cellStyle name="Calculation 4 7" xfId="9156"/>
    <cellStyle name="Calculation 4 8" xfId="9157"/>
    <cellStyle name="Calculation 5" xfId="9158"/>
    <cellStyle name="Calculation 5 10" xfId="9159"/>
    <cellStyle name="Calculation 5 11" xfId="9160"/>
    <cellStyle name="Calculation 5 12" xfId="9161"/>
    <cellStyle name="Calculation 5 13" xfId="9162"/>
    <cellStyle name="Calculation 5 2" xfId="9163"/>
    <cellStyle name="Calculation 5 2 2" xfId="9164"/>
    <cellStyle name="Calculation 5 2 2 2" xfId="9165"/>
    <cellStyle name="Calculation 5 2 3" xfId="9166"/>
    <cellStyle name="Calculation 5 2 4" xfId="9167"/>
    <cellStyle name="Calculation 5 2 5" xfId="9168"/>
    <cellStyle name="Calculation 5 3" xfId="9169"/>
    <cellStyle name="Calculation 5 4" xfId="9170"/>
    <cellStyle name="Calculation 5 5" xfId="9171"/>
    <cellStyle name="Calculation 5 6" xfId="9172"/>
    <cellStyle name="Calculation 5 7" xfId="9173"/>
    <cellStyle name="Calculation 5 8" xfId="9174"/>
    <cellStyle name="Calculation 5 9" xfId="9175"/>
    <cellStyle name="Calculation 6" xfId="9176"/>
    <cellStyle name="Calculation 6 10" xfId="9177"/>
    <cellStyle name="Calculation 6 2" xfId="9178"/>
    <cellStyle name="Calculation 6 2 2" xfId="9179"/>
    <cellStyle name="Calculation 6 2 2 2" xfId="9180"/>
    <cellStyle name="Calculation 6 2 3" xfId="9181"/>
    <cellStyle name="Calculation 6 2 4" xfId="9182"/>
    <cellStyle name="Calculation 6 2 5" xfId="9183"/>
    <cellStyle name="Calculation 6 3" xfId="9184"/>
    <cellStyle name="Calculation 6 4" xfId="9185"/>
    <cellStyle name="Calculation 6 5" xfId="9186"/>
    <cellStyle name="Calculation 6 6" xfId="9187"/>
    <cellStyle name="Calculation 6 7" xfId="9188"/>
    <cellStyle name="Calculation 6 8" xfId="9189"/>
    <cellStyle name="Calculation 6 9" xfId="9190"/>
    <cellStyle name="Calculation 7" xfId="9191"/>
    <cellStyle name="Calculation 7 10" xfId="9192"/>
    <cellStyle name="Calculation 7 2" xfId="9193"/>
    <cellStyle name="Calculation 7 2 2" xfId="9194"/>
    <cellStyle name="Calculation 7 2 2 2" xfId="9195"/>
    <cellStyle name="Calculation 7 2 3" xfId="9196"/>
    <cellStyle name="Calculation 7 2 4" xfId="9197"/>
    <cellStyle name="Calculation 7 2 5" xfId="9198"/>
    <cellStyle name="Calculation 7 3" xfId="9199"/>
    <cellStyle name="Calculation 7 4" xfId="9200"/>
    <cellStyle name="Calculation 7 5" xfId="9201"/>
    <cellStyle name="Calculation 7 6" xfId="9202"/>
    <cellStyle name="Calculation 7 7" xfId="9203"/>
    <cellStyle name="Calculation 7 8" xfId="9204"/>
    <cellStyle name="Calculation 7 9" xfId="9205"/>
    <cellStyle name="Calculation 8" xfId="9206"/>
    <cellStyle name="Calculation 8 2" xfId="9207"/>
    <cellStyle name="Calculation 8 2 2" xfId="9208"/>
    <cellStyle name="Calculation 8 2 2 2" xfId="9209"/>
    <cellStyle name="Calculation 8 2 3" xfId="9210"/>
    <cellStyle name="Calculation 8 2 4" xfId="9211"/>
    <cellStyle name="Calculation 8 2 5" xfId="9212"/>
    <cellStyle name="Calculation 8 3" xfId="9213"/>
    <cellStyle name="Calculation 8 4" xfId="9214"/>
    <cellStyle name="Calculation 8 5" xfId="9215"/>
    <cellStyle name="Calculation 8 6" xfId="9216"/>
    <cellStyle name="Calculation 8 7" xfId="9217"/>
    <cellStyle name="Calculation 8 8" xfId="9218"/>
    <cellStyle name="Calculation 9" xfId="9219"/>
    <cellStyle name="Calculation 9 2" xfId="9220"/>
    <cellStyle name="Calculation 9 2 2" xfId="9221"/>
    <cellStyle name="Calculation 9 2 2 2" xfId="9222"/>
    <cellStyle name="Calculation 9 2 3" xfId="9223"/>
    <cellStyle name="Calculation 9 2 4" xfId="9224"/>
    <cellStyle name="Calculation 9 2 5" xfId="9225"/>
    <cellStyle name="Calculation 9 3" xfId="9226"/>
    <cellStyle name="Calculation 9 4" xfId="9227"/>
    <cellStyle name="Calculation 9 5" xfId="9228"/>
    <cellStyle name="Calculation 9 6" xfId="9229"/>
    <cellStyle name="Calculation 9 7" xfId="9230"/>
    <cellStyle name="Calculation 9 8" xfId="9231"/>
    <cellStyle name="Calculation_TUP" xfId="9232"/>
    <cellStyle name="Cálculo" xfId="21" builtinId="22" customBuiltin="1"/>
    <cellStyle name="Cálculo 10" xfId="9233"/>
    <cellStyle name="Cálculo 11" xfId="9234"/>
    <cellStyle name="Cálculo 12" xfId="9235"/>
    <cellStyle name="Cálculo 12 2" xfId="9236"/>
    <cellStyle name="Cálculo 13" xfId="9237"/>
    <cellStyle name="Cálculo 14" xfId="9238"/>
    <cellStyle name="Cálculo 15" xfId="9239"/>
    <cellStyle name="Cálculo 16" xfId="9240"/>
    <cellStyle name="Cálculo 17" xfId="9241"/>
    <cellStyle name="Cálculo 2" xfId="153"/>
    <cellStyle name="Cálculo 2 10" xfId="9242"/>
    <cellStyle name="Cálculo 2 10 2" xfId="9243"/>
    <cellStyle name="Cálculo 2 10 2 2" xfId="9244"/>
    <cellStyle name="Cálculo 2 10 2 2 2" xfId="9245"/>
    <cellStyle name="Cálculo 2 10 2 3" xfId="9246"/>
    <cellStyle name="Cálculo 2 10 2 4" xfId="9247"/>
    <cellStyle name="Cálculo 2 10 2 5" xfId="9248"/>
    <cellStyle name="Cálculo 2 10 3" xfId="9249"/>
    <cellStyle name="Cálculo 2 10 4" xfId="9250"/>
    <cellStyle name="Cálculo 2 10 5" xfId="9251"/>
    <cellStyle name="Cálculo 2 10 6" xfId="9252"/>
    <cellStyle name="Cálculo 2 11" xfId="9253"/>
    <cellStyle name="Cálculo 2 11 2" xfId="9254"/>
    <cellStyle name="Cálculo 2 11 4" xfId="9255"/>
    <cellStyle name="Cálculo 2 11 5" xfId="9256"/>
    <cellStyle name="Cálculo 2 12" xfId="9257"/>
    <cellStyle name="Cálculo 2 12 2" xfId="9258"/>
    <cellStyle name="Cálculo 2 13" xfId="9259"/>
    <cellStyle name="Cálculo 2 14" xfId="9260"/>
    <cellStyle name="Cálculo 2 15" xfId="9261"/>
    <cellStyle name="Cálculo 2 16" xfId="62169"/>
    <cellStyle name="Cálculo 2 2" xfId="9262"/>
    <cellStyle name="Cálculo 2 2 10" xfId="9263"/>
    <cellStyle name="Cálculo 2 2 10 2" xfId="9264"/>
    <cellStyle name="Cálculo 2 2 10 2 2" xfId="9265"/>
    <cellStyle name="Cálculo 2 2 10 3" xfId="9266"/>
    <cellStyle name="Cálculo 2 2 10 4" xfId="9267"/>
    <cellStyle name="Cálculo 2 2 10 5" xfId="9268"/>
    <cellStyle name="Cálculo 2 2 11" xfId="9269"/>
    <cellStyle name="Cálculo 2 2 11 2" xfId="9270"/>
    <cellStyle name="Cálculo 2 2 12" xfId="9271"/>
    <cellStyle name="Cálculo 2 2 13" xfId="9272"/>
    <cellStyle name="Cálculo 2 2 14" xfId="9273"/>
    <cellStyle name="Cálculo 2 2 15" xfId="9274"/>
    <cellStyle name="Cálculo 2 2 16" xfId="9275"/>
    <cellStyle name="Cálculo 2 2 19" xfId="9276"/>
    <cellStyle name="Cálculo 2 2 2" xfId="9277"/>
    <cellStyle name="Cálculo 2 2 2 10" xfId="9278"/>
    <cellStyle name="Cálculo 2 2 2 10 2" xfId="9279"/>
    <cellStyle name="Cálculo 2 2 2 11" xfId="9280"/>
    <cellStyle name="Cálculo 2 2 2 12" xfId="9281"/>
    <cellStyle name="Cálculo 2 2 2 13" xfId="9282"/>
    <cellStyle name="Cálculo 2 2 2 14" xfId="9283"/>
    <cellStyle name="Cálculo 2 2 2 15" xfId="9284"/>
    <cellStyle name="Cálculo 2 2 2 16" xfId="9285"/>
    <cellStyle name="Cálculo 2 2 2 19" xfId="9286"/>
    <cellStyle name="Cálculo 2 2 2 2" xfId="9287"/>
    <cellStyle name="Cálculo 2 2 2 2 2" xfId="9288"/>
    <cellStyle name="Cálculo 2 2 2 2 2 2" xfId="9289"/>
    <cellStyle name="Cálculo 2 2 2 2 2 2 2" xfId="9290"/>
    <cellStyle name="Cálculo 2 2 2 2 2 3" xfId="9291"/>
    <cellStyle name="Cálculo 2 2 2 2 2 4" xfId="9292"/>
    <cellStyle name="Cálculo 2 2 2 2 2 5" xfId="9293"/>
    <cellStyle name="Cálculo 2 2 2 2 3" xfId="9294"/>
    <cellStyle name="Cálculo 2 2 2 2 4" xfId="9295"/>
    <cellStyle name="Cálculo 2 2 2 2 5" xfId="9296"/>
    <cellStyle name="Cálculo 2 2 2 2 6" xfId="9297"/>
    <cellStyle name="Cálculo 2 2 2 20" xfId="9298"/>
    <cellStyle name="Cálculo 2 2 2 3" xfId="9299"/>
    <cellStyle name="Cálculo 2 2 2 3 2" xfId="9300"/>
    <cellStyle name="Cálculo 2 2 2 3 2 2" xfId="9301"/>
    <cellStyle name="Cálculo 2 2 2 3 2 2 2" xfId="9302"/>
    <cellStyle name="Cálculo 2 2 2 3 2 3" xfId="9303"/>
    <cellStyle name="Cálculo 2 2 2 3 2 4" xfId="9304"/>
    <cellStyle name="Cálculo 2 2 2 3 2 5" xfId="9305"/>
    <cellStyle name="Cálculo 2 2 2 3 3" xfId="9306"/>
    <cellStyle name="Cálculo 2 2 2 3 4" xfId="9307"/>
    <cellStyle name="Cálculo 2 2 2 3 5" xfId="9308"/>
    <cellStyle name="Cálculo 2 2 2 3 6" xfId="9309"/>
    <cellStyle name="Cálculo 2 2 2 4" xfId="9310"/>
    <cellStyle name="Cálculo 2 2 2 4 2" xfId="9311"/>
    <cellStyle name="Cálculo 2 2 2 4 2 2" xfId="9312"/>
    <cellStyle name="Cálculo 2 2 2 4 2 2 2" xfId="9313"/>
    <cellStyle name="Cálculo 2 2 2 4 2 3" xfId="9314"/>
    <cellStyle name="Cálculo 2 2 2 4 2 4" xfId="9315"/>
    <cellStyle name="Cálculo 2 2 2 4 2 5" xfId="9316"/>
    <cellStyle name="Cálculo 2 2 2 4 3" xfId="9317"/>
    <cellStyle name="Cálculo 2 2 2 4 4" xfId="9318"/>
    <cellStyle name="Cálculo 2 2 2 4 5" xfId="9319"/>
    <cellStyle name="Cálculo 2 2 2 4 6" xfId="9320"/>
    <cellStyle name="Cálculo 2 2 2 5" xfId="9321"/>
    <cellStyle name="Cálculo 2 2 2 5 2" xfId="9322"/>
    <cellStyle name="Cálculo 2 2 2 5 2 2" xfId="9323"/>
    <cellStyle name="Cálculo 2 2 2 5 2 2 2" xfId="9324"/>
    <cellStyle name="Cálculo 2 2 2 5 2 3" xfId="9325"/>
    <cellStyle name="Cálculo 2 2 2 5 2 4" xfId="9326"/>
    <cellStyle name="Cálculo 2 2 2 5 2 5" xfId="9327"/>
    <cellStyle name="Cálculo 2 2 2 5 3" xfId="9328"/>
    <cellStyle name="Cálculo 2 2 2 5 4" xfId="9329"/>
    <cellStyle name="Cálculo 2 2 2 5 5" xfId="9330"/>
    <cellStyle name="Cálculo 2 2 2 5 6" xfId="9331"/>
    <cellStyle name="Cálculo 2 2 2 6" xfId="9332"/>
    <cellStyle name="Cálculo 2 2 2 6 2" xfId="9333"/>
    <cellStyle name="Cálculo 2 2 2 6 2 2" xfId="9334"/>
    <cellStyle name="Cálculo 2 2 2 6 2 2 2" xfId="9335"/>
    <cellStyle name="Cálculo 2 2 2 6 2 3" xfId="9336"/>
    <cellStyle name="Cálculo 2 2 2 6 2 4" xfId="9337"/>
    <cellStyle name="Cálculo 2 2 2 6 2 5" xfId="9338"/>
    <cellStyle name="Cálculo 2 2 2 6 3" xfId="9339"/>
    <cellStyle name="Cálculo 2 2 2 6 4" xfId="9340"/>
    <cellStyle name="Cálculo 2 2 2 6 5" xfId="9341"/>
    <cellStyle name="Cálculo 2 2 2 6 6" xfId="9342"/>
    <cellStyle name="Cálculo 2 2 2 7" xfId="9343"/>
    <cellStyle name="Cálculo 2 2 2 7 2" xfId="9344"/>
    <cellStyle name="Cálculo 2 2 2 7 2 2" xfId="9345"/>
    <cellStyle name="Cálculo 2 2 2 7 2 2 2" xfId="9346"/>
    <cellStyle name="Cálculo 2 2 2 7 2 3" xfId="9347"/>
    <cellStyle name="Cálculo 2 2 2 7 2 4" xfId="9348"/>
    <cellStyle name="Cálculo 2 2 2 7 2 5" xfId="9349"/>
    <cellStyle name="Cálculo 2 2 2 7 3" xfId="9350"/>
    <cellStyle name="Cálculo 2 2 2 7 4" xfId="9351"/>
    <cellStyle name="Cálculo 2 2 2 7 5" xfId="9352"/>
    <cellStyle name="Cálculo 2 2 2 7 6" xfId="9353"/>
    <cellStyle name="Cálculo 2 2 2 8" xfId="9354"/>
    <cellStyle name="Cálculo 2 2 2 8 2" xfId="9355"/>
    <cellStyle name="Cálculo 2 2 2 8 2 2" xfId="9356"/>
    <cellStyle name="Cálculo 2 2 2 8 2 2 2" xfId="9357"/>
    <cellStyle name="Cálculo 2 2 2 8 2 3" xfId="9358"/>
    <cellStyle name="Cálculo 2 2 2 8 2 4" xfId="9359"/>
    <cellStyle name="Cálculo 2 2 2 8 2 5" xfId="9360"/>
    <cellStyle name="Cálculo 2 2 2 8 3" xfId="9361"/>
    <cellStyle name="Cálculo 2 2 2 8 4" xfId="9362"/>
    <cellStyle name="Cálculo 2 2 2 8 5" xfId="9363"/>
    <cellStyle name="Cálculo 2 2 2 8 6" xfId="9364"/>
    <cellStyle name="Cálculo 2 2 2 9" xfId="9365"/>
    <cellStyle name="Cálculo 2 2 2 9 2" xfId="9366"/>
    <cellStyle name="Cálculo 2 2 2 9 2 2" xfId="9367"/>
    <cellStyle name="Cálculo 2 2 2 9 3" xfId="9368"/>
    <cellStyle name="Cálculo 2 2 2 9 4" xfId="9369"/>
    <cellStyle name="Cálculo 2 2 2 9 5" xfId="9370"/>
    <cellStyle name="Cálculo 2 2 21" xfId="9371"/>
    <cellStyle name="Cálculo 2 2 22" xfId="9372"/>
    <cellStyle name="Cálculo 2 2 3" xfId="9373"/>
    <cellStyle name="Cálculo 2 2 3 10" xfId="9374"/>
    <cellStyle name="Cálculo 2 2 3 2" xfId="9375"/>
    <cellStyle name="Cálculo 2 2 3 2 2" xfId="9376"/>
    <cellStyle name="Cálculo 2 2 3 2 2 2" xfId="9377"/>
    <cellStyle name="Cálculo 2 2 3 2 3" xfId="9378"/>
    <cellStyle name="Cálculo 2 2 3 2 4" xfId="9379"/>
    <cellStyle name="Cálculo 2 2 3 2 5" xfId="9380"/>
    <cellStyle name="Cálculo 2 2 3 3" xfId="9381"/>
    <cellStyle name="Cálculo 2 2 3 4" xfId="9382"/>
    <cellStyle name="Cálculo 2 2 3 5" xfId="9383"/>
    <cellStyle name="Cálculo 2 2 3 6" xfId="9384"/>
    <cellStyle name="Cálculo 2 2 3 7" xfId="9385"/>
    <cellStyle name="Cálculo 2 2 3 8" xfId="9386"/>
    <cellStyle name="Cálculo 2 2 3 9" xfId="9387"/>
    <cellStyle name="Cálculo 2 2 4" xfId="9388"/>
    <cellStyle name="Cálculo 2 2 4 2" xfId="9389"/>
    <cellStyle name="Cálculo 2 2 4 2 2" xfId="9390"/>
    <cellStyle name="Cálculo 2 2 4 2 2 2" xfId="9391"/>
    <cellStyle name="Cálculo 2 2 4 2 3" xfId="9392"/>
    <cellStyle name="Cálculo 2 2 4 2 4" xfId="9393"/>
    <cellStyle name="Cálculo 2 2 4 2 5" xfId="9394"/>
    <cellStyle name="Cálculo 2 2 4 3" xfId="9395"/>
    <cellStyle name="Cálculo 2 2 4 4" xfId="9396"/>
    <cellStyle name="Cálculo 2 2 4 5" xfId="9397"/>
    <cellStyle name="Cálculo 2 2 4 6" xfId="9398"/>
    <cellStyle name="Cálculo 2 2 5" xfId="9399"/>
    <cellStyle name="Cálculo 2 2 5 2" xfId="9400"/>
    <cellStyle name="Cálculo 2 2 5 2 2" xfId="9401"/>
    <cellStyle name="Cálculo 2 2 5 2 2 2" xfId="9402"/>
    <cellStyle name="Cálculo 2 2 5 2 3" xfId="9403"/>
    <cellStyle name="Cálculo 2 2 5 2 4" xfId="9404"/>
    <cellStyle name="Cálculo 2 2 5 2 5" xfId="9405"/>
    <cellStyle name="Cálculo 2 2 5 3" xfId="9406"/>
    <cellStyle name="Cálculo 2 2 5 4" xfId="9407"/>
    <cellStyle name="Cálculo 2 2 5 5" xfId="9408"/>
    <cellStyle name="Cálculo 2 2 5 6" xfId="9409"/>
    <cellStyle name="Cálculo 2 2 6" xfId="9410"/>
    <cellStyle name="Cálculo 2 2 6 2" xfId="9411"/>
    <cellStyle name="Cálculo 2 2 6 2 2" xfId="9412"/>
    <cellStyle name="Cálculo 2 2 6 2 2 2" xfId="9413"/>
    <cellStyle name="Cálculo 2 2 6 2 3" xfId="9414"/>
    <cellStyle name="Cálculo 2 2 6 2 4" xfId="9415"/>
    <cellStyle name="Cálculo 2 2 6 2 5" xfId="9416"/>
    <cellStyle name="Cálculo 2 2 6 3" xfId="9417"/>
    <cellStyle name="Cálculo 2 2 6 4" xfId="9418"/>
    <cellStyle name="Cálculo 2 2 6 5" xfId="9419"/>
    <cellStyle name="Cálculo 2 2 6 6" xfId="9420"/>
    <cellStyle name="Cálculo 2 2 7" xfId="9421"/>
    <cellStyle name="Cálculo 2 2 7 2" xfId="9422"/>
    <cellStyle name="Cálculo 2 2 7 2 2" xfId="9423"/>
    <cellStyle name="Cálculo 2 2 7 2 2 2" xfId="9424"/>
    <cellStyle name="Cálculo 2 2 7 2 3" xfId="9425"/>
    <cellStyle name="Cálculo 2 2 7 2 4" xfId="9426"/>
    <cellStyle name="Cálculo 2 2 7 2 5" xfId="9427"/>
    <cellStyle name="Cálculo 2 2 7 3" xfId="9428"/>
    <cellStyle name="Cálculo 2 2 7 4" xfId="9429"/>
    <cellStyle name="Cálculo 2 2 7 5" xfId="9430"/>
    <cellStyle name="Cálculo 2 2 7 6" xfId="9431"/>
    <cellStyle name="Cálculo 2 2 8" xfId="9432"/>
    <cellStyle name="Cálculo 2 2 8 2" xfId="9433"/>
    <cellStyle name="Cálculo 2 2 8 2 2" xfId="9434"/>
    <cellStyle name="Cálculo 2 2 8 2 2 2" xfId="9435"/>
    <cellStyle name="Cálculo 2 2 8 2 3" xfId="9436"/>
    <cellStyle name="Cálculo 2 2 8 2 4" xfId="9437"/>
    <cellStyle name="Cálculo 2 2 8 2 5" xfId="9438"/>
    <cellStyle name="Cálculo 2 2 8 3" xfId="9439"/>
    <cellStyle name="Cálculo 2 2 8 4" xfId="9440"/>
    <cellStyle name="Cálculo 2 2 8 5" xfId="9441"/>
    <cellStyle name="Cálculo 2 2 8 6" xfId="9442"/>
    <cellStyle name="Cálculo 2 2 9" xfId="9443"/>
    <cellStyle name="Cálculo 2 2 9 2" xfId="9444"/>
    <cellStyle name="Cálculo 2 2 9 2 2" xfId="9445"/>
    <cellStyle name="Cálculo 2 2 9 2 2 2" xfId="9446"/>
    <cellStyle name="Cálculo 2 2 9 2 3" xfId="9447"/>
    <cellStyle name="Cálculo 2 2 9 2 4" xfId="9448"/>
    <cellStyle name="Cálculo 2 2 9 2 5" xfId="9449"/>
    <cellStyle name="Cálculo 2 2 9 3" xfId="9450"/>
    <cellStyle name="Cálculo 2 2 9 4" xfId="9451"/>
    <cellStyle name="Cálculo 2 2 9 5" xfId="9452"/>
    <cellStyle name="Cálculo 2 2 9 6" xfId="9453"/>
    <cellStyle name="Cálculo 2 3" xfId="9454"/>
    <cellStyle name="Cálculo 2 3 10" xfId="9455"/>
    <cellStyle name="Cálculo 2 3 10 2" xfId="9456"/>
    <cellStyle name="Cálculo 2 3 11" xfId="9457"/>
    <cellStyle name="Cálculo 2 3 12" xfId="9458"/>
    <cellStyle name="Cálculo 2 3 13" xfId="9459"/>
    <cellStyle name="Cálculo 2 3 14" xfId="9460"/>
    <cellStyle name="Cálculo 2 3 15" xfId="9461"/>
    <cellStyle name="Cálculo 2 3 17" xfId="9462"/>
    <cellStyle name="Cálculo 2 3 19" xfId="9463"/>
    <cellStyle name="Cálculo 2 3 2" xfId="9464"/>
    <cellStyle name="Cálculo 2 3 2 2" xfId="9465"/>
    <cellStyle name="Cálculo 2 3 2 2 2" xfId="9466"/>
    <cellStyle name="Cálculo 2 3 2 2 2 2" xfId="9467"/>
    <cellStyle name="Cálculo 2 3 2 2 3" xfId="9468"/>
    <cellStyle name="Cálculo 2 3 2 2 4" xfId="9469"/>
    <cellStyle name="Cálculo 2 3 2 2 5" xfId="9470"/>
    <cellStyle name="Cálculo 2 3 2 3" xfId="9471"/>
    <cellStyle name="Cálculo 2 3 2 4" xfId="9472"/>
    <cellStyle name="Cálculo 2 3 2 5" xfId="9473"/>
    <cellStyle name="Cálculo 2 3 2 6" xfId="9474"/>
    <cellStyle name="Cálculo 2 3 20" xfId="9475"/>
    <cellStyle name="Cálculo 2 3 3" xfId="9476"/>
    <cellStyle name="Cálculo 2 3 3 2" xfId="9477"/>
    <cellStyle name="Cálculo 2 3 3 2 2" xfId="9478"/>
    <cellStyle name="Cálculo 2 3 3 2 2 2" xfId="9479"/>
    <cellStyle name="Cálculo 2 3 3 2 3" xfId="9480"/>
    <cellStyle name="Cálculo 2 3 3 2 4" xfId="9481"/>
    <cellStyle name="Cálculo 2 3 3 2 5" xfId="9482"/>
    <cellStyle name="Cálculo 2 3 3 3" xfId="9483"/>
    <cellStyle name="Cálculo 2 3 3 4" xfId="9484"/>
    <cellStyle name="Cálculo 2 3 3 5" xfId="9485"/>
    <cellStyle name="Cálculo 2 3 3 6" xfId="9486"/>
    <cellStyle name="Cálculo 2 3 4" xfId="9487"/>
    <cellStyle name="Cálculo 2 3 4 2" xfId="9488"/>
    <cellStyle name="Cálculo 2 3 4 2 2" xfId="9489"/>
    <cellStyle name="Cálculo 2 3 4 2 2 2" xfId="9490"/>
    <cellStyle name="Cálculo 2 3 4 2 3" xfId="9491"/>
    <cellStyle name="Cálculo 2 3 4 2 4" xfId="9492"/>
    <cellStyle name="Cálculo 2 3 4 2 5" xfId="9493"/>
    <cellStyle name="Cálculo 2 3 4 3" xfId="9494"/>
    <cellStyle name="Cálculo 2 3 4 4" xfId="9495"/>
    <cellStyle name="Cálculo 2 3 4 5" xfId="9496"/>
    <cellStyle name="Cálculo 2 3 4 6" xfId="9497"/>
    <cellStyle name="Cálculo 2 3 5" xfId="9498"/>
    <cellStyle name="Cálculo 2 3 5 2" xfId="9499"/>
    <cellStyle name="Cálculo 2 3 5 2 2" xfId="9500"/>
    <cellStyle name="Cálculo 2 3 5 2 2 2" xfId="9501"/>
    <cellStyle name="Cálculo 2 3 5 2 3" xfId="9502"/>
    <cellStyle name="Cálculo 2 3 5 2 4" xfId="9503"/>
    <cellStyle name="Cálculo 2 3 5 2 5" xfId="9504"/>
    <cellStyle name="Cálculo 2 3 5 3" xfId="9505"/>
    <cellStyle name="Cálculo 2 3 5 4" xfId="9506"/>
    <cellStyle name="Cálculo 2 3 5 5" xfId="9507"/>
    <cellStyle name="Cálculo 2 3 5 6" xfId="9508"/>
    <cellStyle name="Cálculo 2 3 6" xfId="9509"/>
    <cellStyle name="Cálculo 2 3 6 2" xfId="9510"/>
    <cellStyle name="Cálculo 2 3 6 2 2" xfId="9511"/>
    <cellStyle name="Cálculo 2 3 6 2 2 2" xfId="9512"/>
    <cellStyle name="Cálculo 2 3 6 2 3" xfId="9513"/>
    <cellStyle name="Cálculo 2 3 6 2 4" xfId="9514"/>
    <cellStyle name="Cálculo 2 3 6 2 5" xfId="9515"/>
    <cellStyle name="Cálculo 2 3 6 3" xfId="9516"/>
    <cellStyle name="Cálculo 2 3 6 4" xfId="9517"/>
    <cellStyle name="Cálculo 2 3 6 5" xfId="9518"/>
    <cellStyle name="Cálculo 2 3 6 6" xfId="9519"/>
    <cellStyle name="Cálculo 2 3 7" xfId="9520"/>
    <cellStyle name="Cálculo 2 3 7 2" xfId="9521"/>
    <cellStyle name="Cálculo 2 3 7 2 2" xfId="9522"/>
    <cellStyle name="Cálculo 2 3 7 2 2 2" xfId="9523"/>
    <cellStyle name="Cálculo 2 3 7 2 3" xfId="9524"/>
    <cellStyle name="Cálculo 2 3 7 2 4" xfId="9525"/>
    <cellStyle name="Cálculo 2 3 7 2 5" xfId="9526"/>
    <cellStyle name="Cálculo 2 3 7 3" xfId="9527"/>
    <cellStyle name="Cálculo 2 3 7 4" xfId="9528"/>
    <cellStyle name="Cálculo 2 3 7 5" xfId="9529"/>
    <cellStyle name="Cálculo 2 3 7 6" xfId="9530"/>
    <cellStyle name="Cálculo 2 3 8" xfId="9531"/>
    <cellStyle name="Cálculo 2 3 8 2" xfId="9532"/>
    <cellStyle name="Cálculo 2 3 8 2 2" xfId="9533"/>
    <cellStyle name="Cálculo 2 3 8 2 2 2" xfId="9534"/>
    <cellStyle name="Cálculo 2 3 8 2 3" xfId="9535"/>
    <cellStyle name="Cálculo 2 3 8 2 4" xfId="9536"/>
    <cellStyle name="Cálculo 2 3 8 2 5" xfId="9537"/>
    <cellStyle name="Cálculo 2 3 8 3" xfId="9538"/>
    <cellStyle name="Cálculo 2 3 8 4" xfId="9539"/>
    <cellStyle name="Cálculo 2 3 8 5" xfId="9540"/>
    <cellStyle name="Cálculo 2 3 8 6" xfId="9541"/>
    <cellStyle name="Cálculo 2 3 9" xfId="9542"/>
    <cellStyle name="Cálculo 2 3 9 2" xfId="9543"/>
    <cellStyle name="Cálculo 2 3 9 2 2" xfId="9544"/>
    <cellStyle name="Cálculo 2 3 9 3" xfId="9545"/>
    <cellStyle name="Cálculo 2 3 9 4" xfId="9546"/>
    <cellStyle name="Cálculo 2 3 9 5" xfId="9547"/>
    <cellStyle name="Cálculo 2 4" xfId="9548"/>
    <cellStyle name="Cálculo 2 4 10" xfId="9549"/>
    <cellStyle name="Cálculo 2 4 11" xfId="9550"/>
    <cellStyle name="Cálculo 2 4 12" xfId="9551"/>
    <cellStyle name="Cálculo 2 4 13" xfId="9552"/>
    <cellStyle name="Cálculo 2 4 14" xfId="9553"/>
    <cellStyle name="Cálculo 2 4 2" xfId="9554"/>
    <cellStyle name="Cálculo 2 4 2 2" xfId="9555"/>
    <cellStyle name="Cálculo 2 4 2 3" xfId="9556"/>
    <cellStyle name="Cálculo 2 4 2 4" xfId="9557"/>
    <cellStyle name="Cálculo 2 4 2 5" xfId="9558"/>
    <cellStyle name="Cálculo 2 4 3" xfId="9559"/>
    <cellStyle name="Cálculo 2 4 3 2" xfId="9560"/>
    <cellStyle name="Cálculo 2 4 3 2 2" xfId="9561"/>
    <cellStyle name="Cálculo 2 4 3 3" xfId="9562"/>
    <cellStyle name="Cálculo 2 4 3 4" xfId="9563"/>
    <cellStyle name="Cálculo 2 4 3 5" xfId="9564"/>
    <cellStyle name="Cálculo 2 4 4" xfId="9565"/>
    <cellStyle name="Cálculo 2 4 5" xfId="9566"/>
    <cellStyle name="Cálculo 2 4 6" xfId="9567"/>
    <cellStyle name="Cálculo 2 4 7" xfId="9568"/>
    <cellStyle name="Cálculo 2 4 9" xfId="9569"/>
    <cellStyle name="Cálculo 2 5" xfId="9570"/>
    <cellStyle name="Cálculo 2 5 10" xfId="9571"/>
    <cellStyle name="Cálculo 2 5 11" xfId="9572"/>
    <cellStyle name="Cálculo 2 5 12" xfId="9573"/>
    <cellStyle name="Cálculo 2 5 13" xfId="9574"/>
    <cellStyle name="Cálculo 2 5 2" xfId="9575"/>
    <cellStyle name="Cálculo 2 5 2 2" xfId="9576"/>
    <cellStyle name="Cálculo 2 5 2 2 2" xfId="9577"/>
    <cellStyle name="Cálculo 2 5 2 3" xfId="9578"/>
    <cellStyle name="Cálculo 2 5 2 4" xfId="9579"/>
    <cellStyle name="Cálculo 2 5 2 5" xfId="9580"/>
    <cellStyle name="Cálculo 2 5 3" xfId="9581"/>
    <cellStyle name="Cálculo 2 5 4" xfId="9582"/>
    <cellStyle name="Cálculo 2 5 5" xfId="9583"/>
    <cellStyle name="Cálculo 2 5 6" xfId="9584"/>
    <cellStyle name="Cálculo 2 5 7" xfId="9585"/>
    <cellStyle name="Cálculo 2 5 8" xfId="9586"/>
    <cellStyle name="Cálculo 2 6" xfId="9587"/>
    <cellStyle name="Cálculo 2 6 10" xfId="9588"/>
    <cellStyle name="Cálculo 2 6 2" xfId="9589"/>
    <cellStyle name="Cálculo 2 6 2 2" xfId="9590"/>
    <cellStyle name="Cálculo 2 6 2 2 2" xfId="9591"/>
    <cellStyle name="Cálculo 2 6 2 3" xfId="9592"/>
    <cellStyle name="Cálculo 2 6 2 4" xfId="9593"/>
    <cellStyle name="Cálculo 2 6 2 5" xfId="9594"/>
    <cellStyle name="Cálculo 2 6 3" xfId="9595"/>
    <cellStyle name="Cálculo 2 6 4" xfId="9596"/>
    <cellStyle name="Cálculo 2 6 5" xfId="9597"/>
    <cellStyle name="Cálculo 2 6 6" xfId="9598"/>
    <cellStyle name="Cálculo 2 6 7" xfId="9599"/>
    <cellStyle name="Cálculo 2 6 8" xfId="9600"/>
    <cellStyle name="Cálculo 2 6 9" xfId="9601"/>
    <cellStyle name="Cálculo 2 7" xfId="9602"/>
    <cellStyle name="Cálculo 2 7 2" xfId="9603"/>
    <cellStyle name="Cálculo 2 7 2 2" xfId="9604"/>
    <cellStyle name="Cálculo 2 7 2 2 2" xfId="9605"/>
    <cellStyle name="Cálculo 2 7 2 3" xfId="9606"/>
    <cellStyle name="Cálculo 2 7 2 4" xfId="9607"/>
    <cellStyle name="Cálculo 2 7 2 5" xfId="9608"/>
    <cellStyle name="Cálculo 2 7 3" xfId="9609"/>
    <cellStyle name="Cálculo 2 7 4" xfId="9610"/>
    <cellStyle name="Cálculo 2 7 5" xfId="9611"/>
    <cellStyle name="Cálculo 2 7 6" xfId="9612"/>
    <cellStyle name="Cálculo 2 7 7" xfId="9613"/>
    <cellStyle name="Cálculo 2 7 8" xfId="9614"/>
    <cellStyle name="Cálculo 2 8" xfId="9615"/>
    <cellStyle name="Cálculo 2 8 2" xfId="9616"/>
    <cellStyle name="Cálculo 2 8 2 2" xfId="9617"/>
    <cellStyle name="Cálculo 2 8 2 2 2" xfId="9618"/>
    <cellStyle name="Cálculo 2 8 2 3" xfId="9619"/>
    <cellStyle name="Cálculo 2 8 2 4" xfId="9620"/>
    <cellStyle name="Cálculo 2 8 2 5" xfId="9621"/>
    <cellStyle name="Cálculo 2 8 3" xfId="9622"/>
    <cellStyle name="Cálculo 2 8 4" xfId="9623"/>
    <cellStyle name="Cálculo 2 8 5" xfId="9624"/>
    <cellStyle name="Cálculo 2 8 6" xfId="9625"/>
    <cellStyle name="Cálculo 2 8 7" xfId="9626"/>
    <cellStyle name="Cálculo 2 8 8" xfId="9627"/>
    <cellStyle name="Cálculo 2 9" xfId="9628"/>
    <cellStyle name="Cálculo 2 9 2" xfId="9629"/>
    <cellStyle name="Cálculo 2 9 2 2" xfId="9630"/>
    <cellStyle name="Cálculo 2 9 2 2 2" xfId="9631"/>
    <cellStyle name="Cálculo 2 9 2 3" xfId="9632"/>
    <cellStyle name="Cálculo 2 9 2 4" xfId="9633"/>
    <cellStyle name="Cálculo 2 9 2 5" xfId="9634"/>
    <cellStyle name="Cálculo 2 9 3" xfId="9635"/>
    <cellStyle name="Cálculo 2 9 4" xfId="9636"/>
    <cellStyle name="Cálculo 2 9 5" xfId="9637"/>
    <cellStyle name="Cálculo 2 9 6" xfId="9638"/>
    <cellStyle name="Cálculo 2_TUP" xfId="9639"/>
    <cellStyle name="Cálculo 3" xfId="9640"/>
    <cellStyle name="Cálculo 3 10 4" xfId="9641"/>
    <cellStyle name="Cálculo 3 10 5" xfId="9642"/>
    <cellStyle name="Cálculo 3 11" xfId="9643"/>
    <cellStyle name="Cálculo 3 11 3" xfId="9644"/>
    <cellStyle name="Cálculo 3 11 4" xfId="9645"/>
    <cellStyle name="Cálculo 3 2" xfId="9646"/>
    <cellStyle name="Cálculo 3 2 4" xfId="9647"/>
    <cellStyle name="Cálculo 3 2 5" xfId="9648"/>
    <cellStyle name="Cálculo 3 2 6" xfId="9649"/>
    <cellStyle name="Cálculo 3 3" xfId="9650"/>
    <cellStyle name="Cálculo 3 3 3" xfId="9651"/>
    <cellStyle name="Cálculo 3 3 4" xfId="9652"/>
    <cellStyle name="Cálculo 3 3 5" xfId="9653"/>
    <cellStyle name="Cálculo 3 3 6" xfId="9654"/>
    <cellStyle name="Cálculo 3 4" xfId="9655"/>
    <cellStyle name="Cálculo 3 4 2" xfId="9656"/>
    <cellStyle name="Cálculo 3 4 3" xfId="9657"/>
    <cellStyle name="Cálculo 3 4 4" xfId="9658"/>
    <cellStyle name="Cálculo 3 4 5" xfId="9659"/>
    <cellStyle name="Cálculo 3 5" xfId="9660"/>
    <cellStyle name="Cálculo 3 5 2" xfId="9661"/>
    <cellStyle name="Cálculo 3 5 3" xfId="9662"/>
    <cellStyle name="Cálculo 3 5 4" xfId="9663"/>
    <cellStyle name="Cálculo 3 5 5" xfId="9664"/>
    <cellStyle name="Cálculo 3 6" xfId="9665"/>
    <cellStyle name="Cálculo 3 6 2" xfId="9666"/>
    <cellStyle name="Cálculo 3 6 3" xfId="9667"/>
    <cellStyle name="Cálculo 3 6 4" xfId="9668"/>
    <cellStyle name="Cálculo 3 6 5" xfId="9669"/>
    <cellStyle name="Cálculo 3 7" xfId="9670"/>
    <cellStyle name="Cálculo 3 7 2" xfId="9671"/>
    <cellStyle name="Cálculo 3 7 3" xfId="9672"/>
    <cellStyle name="Cálculo 3 7 4" xfId="9673"/>
    <cellStyle name="Cálculo 3 7 5" xfId="9674"/>
    <cellStyle name="Cálculo 3 8 2" xfId="9675"/>
    <cellStyle name="Cálculo 3 8 4" xfId="9676"/>
    <cellStyle name="Cálculo 3 8 5" xfId="9677"/>
    <cellStyle name="Cálculo 3 9" xfId="9678"/>
    <cellStyle name="Cálculo 3 9 2" xfId="9679"/>
    <cellStyle name="Cálculo 3 9 4" xfId="9680"/>
    <cellStyle name="Cálculo 3 9 5" xfId="9681"/>
    <cellStyle name="Cálculo 3_TUP" xfId="9682"/>
    <cellStyle name="Cálculo 4" xfId="9683"/>
    <cellStyle name="Cálculo 4 10" xfId="9684"/>
    <cellStyle name="Cálculo 4 11" xfId="9685"/>
    <cellStyle name="Cálculo 4 12" xfId="9686"/>
    <cellStyle name="Cálculo 4 14" xfId="9687"/>
    <cellStyle name="Cálculo 4 2" xfId="9688"/>
    <cellStyle name="Cálculo 4 2 10" xfId="9689"/>
    <cellStyle name="Cálculo 4 2 11" xfId="9690"/>
    <cellStyle name="Cálculo 4 2 12" xfId="9691"/>
    <cellStyle name="Cálculo 4 2 2" xfId="9692"/>
    <cellStyle name="Cálculo 4 2 3" xfId="9693"/>
    <cellStyle name="Cálculo 4 2 4" xfId="9694"/>
    <cellStyle name="Cálculo 4 2 5" xfId="9695"/>
    <cellStyle name="Cálculo 4 2 6" xfId="9696"/>
    <cellStyle name="Cálculo 4 2 7" xfId="9697"/>
    <cellStyle name="Cálculo 4 3" xfId="9698"/>
    <cellStyle name="Cálculo 4 3 2" xfId="9699"/>
    <cellStyle name="Cálculo 4 3 4" xfId="9700"/>
    <cellStyle name="Cálculo 4 3 5" xfId="9701"/>
    <cellStyle name="Cálculo 4 4" xfId="9702"/>
    <cellStyle name="Cálculo 4 4 2" xfId="9703"/>
    <cellStyle name="Cálculo 4 4 3" xfId="9704"/>
    <cellStyle name="Cálculo 4 4 4" xfId="9705"/>
    <cellStyle name="Cálculo 4 4 5" xfId="9706"/>
    <cellStyle name="Cálculo 4 5" xfId="9707"/>
    <cellStyle name="Cálculo 4 5 2" xfId="9708"/>
    <cellStyle name="Cálculo 4 5 4" xfId="9709"/>
    <cellStyle name="Cálculo 4 5 5" xfId="9710"/>
    <cellStyle name="Cálculo 4 6" xfId="9711"/>
    <cellStyle name="Cálculo 4 6 2" xfId="9712"/>
    <cellStyle name="Cálculo 4 6 3" xfId="9713"/>
    <cellStyle name="Cálculo 4 6 4" xfId="9714"/>
    <cellStyle name="Cálculo 4 6 5" xfId="9715"/>
    <cellStyle name="Cálculo 4 7" xfId="9716"/>
    <cellStyle name="Cálculo 4 7 2" xfId="9717"/>
    <cellStyle name="Cálculo 4 7 3" xfId="9718"/>
    <cellStyle name="Cálculo 4 7 4" xfId="9719"/>
    <cellStyle name="Cálculo 4 7 5" xfId="9720"/>
    <cellStyle name="Cálculo 4 8" xfId="9721"/>
    <cellStyle name="Cálculo 4 8 4" xfId="9722"/>
    <cellStyle name="Cálculo 4 8 5" xfId="9723"/>
    <cellStyle name="Cálculo 4 9" xfId="9724"/>
    <cellStyle name="Cálculo 4_TUP" xfId="9725"/>
    <cellStyle name="Cálculo 5" xfId="9726"/>
    <cellStyle name="Cálculo 5 10" xfId="9727"/>
    <cellStyle name="Cálculo 5 14" xfId="9728"/>
    <cellStyle name="Cálculo 5 15" xfId="9729"/>
    <cellStyle name="Cálculo 5 2 10" xfId="9730"/>
    <cellStyle name="Cálculo 5 2 11" xfId="9731"/>
    <cellStyle name="Cálculo 5 2 12" xfId="9732"/>
    <cellStyle name="Cálculo 5 2 2" xfId="9733"/>
    <cellStyle name="Cálculo 5 2 3" xfId="9734"/>
    <cellStyle name="Cálculo 5 2 4" xfId="9735"/>
    <cellStyle name="Cálculo 5 2 5" xfId="9736"/>
    <cellStyle name="Cálculo 5 2 6" xfId="9737"/>
    <cellStyle name="Cálculo 5 2 7" xfId="9738"/>
    <cellStyle name="Cálculo 5 3" xfId="9739"/>
    <cellStyle name="Cálculo 5 3 2" xfId="9740"/>
    <cellStyle name="Cálculo 5 3 3" xfId="9741"/>
    <cellStyle name="Cálculo 5 3 5" xfId="9742"/>
    <cellStyle name="Cálculo 5 4" xfId="9743"/>
    <cellStyle name="Cálculo 5 4 2" xfId="9744"/>
    <cellStyle name="Cálculo 5 4 3" xfId="9745"/>
    <cellStyle name="Cálculo 5 4 4" xfId="9746"/>
    <cellStyle name="Cálculo 5 4 5" xfId="9747"/>
    <cellStyle name="Cálculo 5 5" xfId="9748"/>
    <cellStyle name="Cálculo 5 5 2" xfId="9749"/>
    <cellStyle name="Cálculo 5 5 3" xfId="9750"/>
    <cellStyle name="Cálculo 5 5 4" xfId="9751"/>
    <cellStyle name="Cálculo 5 6" xfId="9752"/>
    <cellStyle name="Cálculo 5 6 2" xfId="9753"/>
    <cellStyle name="Cálculo 5 6 3" xfId="9754"/>
    <cellStyle name="Cálculo 5 6 4" xfId="9755"/>
    <cellStyle name="Cálculo 5 6 5" xfId="9756"/>
    <cellStyle name="Cálculo 5 7 2" xfId="9757"/>
    <cellStyle name="Cálculo 5 7 3" xfId="9758"/>
    <cellStyle name="Cálculo 5 7 4" xfId="9759"/>
    <cellStyle name="Cálculo 5 7 5" xfId="9760"/>
    <cellStyle name="Cálculo 5 8" xfId="9761"/>
    <cellStyle name="Cálculo 5 8 2" xfId="9762"/>
    <cellStyle name="Cálculo 5 8 3" xfId="9763"/>
    <cellStyle name="Cálculo 5 8 4" xfId="9764"/>
    <cellStyle name="Cálculo 5 8 5" xfId="9765"/>
    <cellStyle name="Cálculo 5 9" xfId="9766"/>
    <cellStyle name="Cálculo 5_TUP" xfId="9767"/>
    <cellStyle name="Cálculo 6" xfId="9768"/>
    <cellStyle name="Cálculo 6 10" xfId="9769"/>
    <cellStyle name="Cálculo 6 13" xfId="9770"/>
    <cellStyle name="Cálculo 6 14" xfId="9771"/>
    <cellStyle name="Cálculo 6 15" xfId="9772"/>
    <cellStyle name="Cálculo 6 2" xfId="9773"/>
    <cellStyle name="Cálculo 6 2 10" xfId="9774"/>
    <cellStyle name="Cálculo 6 2 11" xfId="9775"/>
    <cellStyle name="Cálculo 6 2 12" xfId="9776"/>
    <cellStyle name="Cálculo 6 2 2" xfId="9777"/>
    <cellStyle name="Cálculo 6 2 3" xfId="9778"/>
    <cellStyle name="Cálculo 6 2 4" xfId="9779"/>
    <cellStyle name="Cálculo 6 2 5" xfId="9780"/>
    <cellStyle name="Cálculo 6 2 6" xfId="9781"/>
    <cellStyle name="Cálculo 6 2 7" xfId="9782"/>
    <cellStyle name="Cálculo 6 2 8" xfId="9783"/>
    <cellStyle name="Cálculo 6 3" xfId="9784"/>
    <cellStyle name="Cálculo 6 3 2" xfId="9785"/>
    <cellStyle name="Cálculo 6 3 3" xfId="9786"/>
    <cellStyle name="Cálculo 6 3 4" xfId="9787"/>
    <cellStyle name="Cálculo 6 3 5" xfId="9788"/>
    <cellStyle name="Cálculo 6 4" xfId="9789"/>
    <cellStyle name="Cálculo 6 4 2" xfId="9790"/>
    <cellStyle name="Cálculo 6 4 3" xfId="9791"/>
    <cellStyle name="Cálculo 6 4 4" xfId="9792"/>
    <cellStyle name="Cálculo 6 4 5" xfId="9793"/>
    <cellStyle name="Cálculo 6 5" xfId="9794"/>
    <cellStyle name="Cálculo 6 5 2" xfId="9795"/>
    <cellStyle name="Cálculo 6 5 3" xfId="9796"/>
    <cellStyle name="Cálculo 6 5 4" xfId="9797"/>
    <cellStyle name="Cálculo 6 6" xfId="9798"/>
    <cellStyle name="Cálculo 6 6 2" xfId="9799"/>
    <cellStyle name="Cálculo 6 6 3" xfId="9800"/>
    <cellStyle name="Cálculo 6 6 4" xfId="9801"/>
    <cellStyle name="Cálculo 6 6 5" xfId="9802"/>
    <cellStyle name="Cálculo 6 7 2" xfId="9803"/>
    <cellStyle name="Cálculo 6 7 3" xfId="9804"/>
    <cellStyle name="Cálculo 6 7 4" xfId="9805"/>
    <cellStyle name="Cálculo 6 7 5" xfId="9806"/>
    <cellStyle name="Cálculo 6 8" xfId="9807"/>
    <cellStyle name="Cálculo 6 8 3" xfId="9808"/>
    <cellStyle name="Cálculo 6 8 4" xfId="9809"/>
    <cellStyle name="Cálculo 6 8 5" xfId="9810"/>
    <cellStyle name="Cálculo 6 9" xfId="9811"/>
    <cellStyle name="Cálculo 6_TUP" xfId="9812"/>
    <cellStyle name="Cálculo 7" xfId="9813"/>
    <cellStyle name="Cálculo 7 10" xfId="9814"/>
    <cellStyle name="Cálculo 7 14" xfId="9815"/>
    <cellStyle name="Cálculo 7 15" xfId="9816"/>
    <cellStyle name="Cálculo 7 2 10" xfId="9817"/>
    <cellStyle name="Cálculo 7 2 11" xfId="9818"/>
    <cellStyle name="Cálculo 7 2 12" xfId="9819"/>
    <cellStyle name="Cálculo 7 2 2" xfId="9820"/>
    <cellStyle name="Cálculo 7 2 3" xfId="9821"/>
    <cellStyle name="Cálculo 7 2 5" xfId="9822"/>
    <cellStyle name="Cálculo 7 2 7" xfId="9823"/>
    <cellStyle name="Cálculo 7 2 8" xfId="9824"/>
    <cellStyle name="Cálculo 7 3" xfId="9825"/>
    <cellStyle name="Cálculo 7 3 2" xfId="9826"/>
    <cellStyle name="Cálculo 7 3 3" xfId="9827"/>
    <cellStyle name="Cálculo 7 3 4" xfId="9828"/>
    <cellStyle name="Cálculo 7 3 5" xfId="9829"/>
    <cellStyle name="Cálculo 7 4" xfId="9830"/>
    <cellStyle name="Cálculo 7 4 2" xfId="9831"/>
    <cellStyle name="Cálculo 7 4 3" xfId="9832"/>
    <cellStyle name="Cálculo 7 4 4" xfId="9833"/>
    <cellStyle name="Cálculo 7 4 5" xfId="9834"/>
    <cellStyle name="Cálculo 7 5" xfId="9835"/>
    <cellStyle name="Cálculo 7 5 2" xfId="9836"/>
    <cellStyle name="Cálculo 7 5 4" xfId="9837"/>
    <cellStyle name="Cálculo 7 5 5" xfId="9838"/>
    <cellStyle name="Cálculo 7 6" xfId="9839"/>
    <cellStyle name="Cálculo 7 6 2" xfId="9840"/>
    <cellStyle name="Cálculo 7 6 3" xfId="9841"/>
    <cellStyle name="Cálculo 7 6 4" xfId="9842"/>
    <cellStyle name="Cálculo 7 6 5" xfId="9843"/>
    <cellStyle name="Cálculo 7 7" xfId="9844"/>
    <cellStyle name="Cálculo 7 7 2" xfId="9845"/>
    <cellStyle name="Cálculo 7 7 3" xfId="9846"/>
    <cellStyle name="Cálculo 7 7 4" xfId="9847"/>
    <cellStyle name="Cálculo 7 7 5" xfId="9848"/>
    <cellStyle name="Cálculo 7 8" xfId="9849"/>
    <cellStyle name="Cálculo 7 8 4" xfId="9850"/>
    <cellStyle name="Cálculo 7 8 5" xfId="9851"/>
    <cellStyle name="Cálculo 7_TUP" xfId="9852"/>
    <cellStyle name="Cálculo 8" xfId="9853"/>
    <cellStyle name="Cálculo 9" xfId="9854"/>
    <cellStyle name="Cálculo 9 2" xfId="9855"/>
    <cellStyle name="Cancel" xfId="9856"/>
    <cellStyle name="Cancel 14" xfId="9857"/>
    <cellStyle name="Cancel 2" xfId="9858"/>
    <cellStyle name="Cancel 2 2" xfId="265"/>
    <cellStyle name="Cancel 2 2 2" xfId="9860"/>
    <cellStyle name="Cancel 2 2 3" xfId="9859"/>
    <cellStyle name="Cancel 2 3" xfId="9861"/>
    <cellStyle name="Cancel 2 4" xfId="9862"/>
    <cellStyle name="Cancel 2 5" xfId="9863"/>
    <cellStyle name="Cancel 2 6" xfId="9864"/>
    <cellStyle name="Cancel 3" xfId="9865"/>
    <cellStyle name="Cancel 3 2" xfId="9866"/>
    <cellStyle name="Cancel 3 3" xfId="9867"/>
    <cellStyle name="Cancel 4" xfId="9868"/>
    <cellStyle name="Cancel 4 2" xfId="9869"/>
    <cellStyle name="Cancel 5" xfId="9870"/>
    <cellStyle name="Cancel 6" xfId="9871"/>
    <cellStyle name="Cancel 7" xfId="9872"/>
    <cellStyle name="Cancel 8" xfId="9873"/>
    <cellStyle name="Cancel 9" xfId="9874"/>
    <cellStyle name="Cancel_Brechas y Oportunidades-OPEX_0Totales (ByO)_V3" xfId="9875"/>
    <cellStyle name="category" xfId="9876"/>
    <cellStyle name="Celda de comprobación" xfId="23" builtinId="23" customBuiltin="1"/>
    <cellStyle name="Celda de comprobación 10" xfId="9877"/>
    <cellStyle name="Celda de comprobación 11" xfId="9878"/>
    <cellStyle name="Celda de comprobación 12" xfId="9879"/>
    <cellStyle name="Celda de comprobación 13" xfId="9880"/>
    <cellStyle name="Celda de comprobación 14" xfId="9881"/>
    <cellStyle name="Celda de comprobación 15" xfId="9882"/>
    <cellStyle name="Celda de comprobación 16" xfId="9883"/>
    <cellStyle name="Celda de comprobación 17" xfId="9884"/>
    <cellStyle name="Celda de comprobación 2" xfId="154"/>
    <cellStyle name="Celda de comprobación 2 10" xfId="9885"/>
    <cellStyle name="Celda de comprobación 2 10 3" xfId="9886"/>
    <cellStyle name="Celda de comprobación 2 10 5" xfId="9887"/>
    <cellStyle name="Celda de comprobación 2 10 6" xfId="9888"/>
    <cellStyle name="Celda de comprobación 2 11" xfId="9889"/>
    <cellStyle name="Celda de comprobación 2 11 2" xfId="9890"/>
    <cellStyle name="Celda de comprobación 2 12" xfId="9891"/>
    <cellStyle name="Celda de comprobación 2 13" xfId="9892"/>
    <cellStyle name="Celda de comprobación 2 14" xfId="9893"/>
    <cellStyle name="Celda de comprobación 2 2" xfId="9894"/>
    <cellStyle name="Celda de comprobación 2 2 2" xfId="9895"/>
    <cellStyle name="Celda de comprobación 2 2 2 2" xfId="9896"/>
    <cellStyle name="Celda de comprobación 2 2 2 2 2" xfId="9897"/>
    <cellStyle name="Celda de comprobación 2 2 2 3" xfId="9898"/>
    <cellStyle name="Celda de comprobación 2 2 2 4" xfId="9899"/>
    <cellStyle name="Celda de comprobación 2 2 2 5" xfId="9900"/>
    <cellStyle name="Celda de comprobación 2 2 2 6" xfId="9901"/>
    <cellStyle name="Celda de comprobación 2 2 3" xfId="9902"/>
    <cellStyle name="Celda de comprobación 2 2 4" xfId="9903"/>
    <cellStyle name="Celda de comprobación 2 2 4 2" xfId="9904"/>
    <cellStyle name="Celda de comprobación 2 2 4 3" xfId="9905"/>
    <cellStyle name="Celda de comprobación 2 2 4 4" xfId="9906"/>
    <cellStyle name="Celda de comprobación 2 2 4 5" xfId="9907"/>
    <cellStyle name="Celda de comprobación 2 2 5" xfId="9908"/>
    <cellStyle name="Celda de comprobación 2 2 5 3" xfId="9909"/>
    <cellStyle name="Celda de comprobación 2 2 5 4" xfId="9910"/>
    <cellStyle name="Celda de comprobación 2 2 6" xfId="9911"/>
    <cellStyle name="Celda de comprobación 2 2 7" xfId="9912"/>
    <cellStyle name="Celda de comprobación 2 3" xfId="9913"/>
    <cellStyle name="Celda de comprobación 2 4" xfId="9914"/>
    <cellStyle name="Celda de comprobación 2 5" xfId="9915"/>
    <cellStyle name="Celda de comprobación 2 6" xfId="9916"/>
    <cellStyle name="Celda de comprobación 2 7" xfId="9917"/>
    <cellStyle name="Celda de comprobación 2 8" xfId="9918"/>
    <cellStyle name="Celda de comprobación 2 9" xfId="9919"/>
    <cellStyle name="Celda de comprobación 2 9 3" xfId="9920"/>
    <cellStyle name="Celda de comprobación 2 9 5" xfId="9921"/>
    <cellStyle name="Celda de comprobación 2_TUP" xfId="9922"/>
    <cellStyle name="Celda de comprobación 3" xfId="9923"/>
    <cellStyle name="Celda de comprobación 3 2" xfId="9924"/>
    <cellStyle name="Celda de comprobación 3 2 3" xfId="9925"/>
    <cellStyle name="Celda de comprobación 3 2 4" xfId="9926"/>
    <cellStyle name="Celda de comprobación 3 3" xfId="9927"/>
    <cellStyle name="Celda de comprobación 3 3 4" xfId="9928"/>
    <cellStyle name="Celda de comprobación 3 3 6" xfId="9929"/>
    <cellStyle name="Celda de comprobación 3 3 7" xfId="9930"/>
    <cellStyle name="Celda de comprobación 3 4" xfId="9931"/>
    <cellStyle name="Celda de comprobación 3 5" xfId="9932"/>
    <cellStyle name="Celda de comprobación 3 6" xfId="9933"/>
    <cellStyle name="Celda de comprobación 3 7" xfId="9934"/>
    <cellStyle name="Celda de comprobación 4" xfId="9935"/>
    <cellStyle name="Celda de comprobación 4 10" xfId="9936"/>
    <cellStyle name="Celda de comprobación 4 11" xfId="9937"/>
    <cellStyle name="Celda de comprobación 4 12" xfId="9938"/>
    <cellStyle name="Celda de comprobación 4 13" xfId="9939"/>
    <cellStyle name="Celda de comprobación 4 2" xfId="9940"/>
    <cellStyle name="Celda de comprobación 4 3" xfId="9941"/>
    <cellStyle name="Celda de comprobación 4 4" xfId="9942"/>
    <cellStyle name="Celda de comprobación 4 5" xfId="9943"/>
    <cellStyle name="Celda de comprobación 4 6" xfId="9944"/>
    <cellStyle name="Celda de comprobación 4 7" xfId="9945"/>
    <cellStyle name="Celda de comprobación 4 8" xfId="9946"/>
    <cellStyle name="Celda de comprobación 5" xfId="9947"/>
    <cellStyle name="Celda de comprobación 5 11" xfId="9948"/>
    <cellStyle name="Celda de comprobación 5 12" xfId="9949"/>
    <cellStyle name="Celda de comprobación 5 13" xfId="9950"/>
    <cellStyle name="Celda de comprobación 5 2" xfId="9951"/>
    <cellStyle name="Celda de comprobación 5 3" xfId="9952"/>
    <cellStyle name="Celda de comprobación 5 4" xfId="9953"/>
    <cellStyle name="Celda de comprobación 5 5" xfId="9954"/>
    <cellStyle name="Celda de comprobación 5 7" xfId="9955"/>
    <cellStyle name="Celda de comprobación 5 8" xfId="9956"/>
    <cellStyle name="Celda de comprobación 5 9" xfId="9957"/>
    <cellStyle name="Celda de comprobación 6" xfId="9958"/>
    <cellStyle name="Celda de comprobación 6 11" xfId="9959"/>
    <cellStyle name="Celda de comprobación 6 12" xfId="9960"/>
    <cellStyle name="Celda de comprobación 6 13" xfId="9961"/>
    <cellStyle name="Celda de comprobación 6 3" xfId="9962"/>
    <cellStyle name="Celda de comprobación 6 5" xfId="9963"/>
    <cellStyle name="Celda de comprobación 6 6" xfId="9964"/>
    <cellStyle name="Celda de comprobación 6 8" xfId="9965"/>
    <cellStyle name="Celda de comprobación 6 9" xfId="9966"/>
    <cellStyle name="Celda de comprobación 7" xfId="9967"/>
    <cellStyle name="Celda de comprobación 7 11" xfId="9968"/>
    <cellStyle name="Celda de comprobación 7 12" xfId="9969"/>
    <cellStyle name="Celda de comprobación 7 13" xfId="9970"/>
    <cellStyle name="Celda de comprobación 7 2" xfId="9971"/>
    <cellStyle name="Celda de comprobación 7 3" xfId="9972"/>
    <cellStyle name="Celda de comprobación 7 4" xfId="9973"/>
    <cellStyle name="Celda de comprobación 7 5" xfId="9974"/>
    <cellStyle name="Celda de comprobación 7 6" xfId="9975"/>
    <cellStyle name="Celda de comprobación 7 7" xfId="9976"/>
    <cellStyle name="Celda de comprobación 8" xfId="9977"/>
    <cellStyle name="Celda de comprobación 9" xfId="9978"/>
    <cellStyle name="Celda vinculada" xfId="22" builtinId="24" customBuiltin="1"/>
    <cellStyle name="Celda vinculada 10" xfId="9979"/>
    <cellStyle name="Celda vinculada 11" xfId="9980"/>
    <cellStyle name="Celda vinculada 12" xfId="9981"/>
    <cellStyle name="Celda vinculada 12 2" xfId="9982"/>
    <cellStyle name="Celda vinculada 13" xfId="9983"/>
    <cellStyle name="Celda vinculada 14" xfId="9984"/>
    <cellStyle name="Celda vinculada 15" xfId="9985"/>
    <cellStyle name="Celda vinculada 16" xfId="9986"/>
    <cellStyle name="Celda vinculada 2" xfId="155"/>
    <cellStyle name="Celda vinculada 2 10" xfId="9987"/>
    <cellStyle name="Celda vinculada 2 10 3" xfId="9988"/>
    <cellStyle name="Celda vinculada 2 10 5" xfId="9989"/>
    <cellStyle name="Celda vinculada 2 10 6" xfId="9990"/>
    <cellStyle name="Celda vinculada 2 11" xfId="9991"/>
    <cellStyle name="Celda vinculada 2 11 2" xfId="9992"/>
    <cellStyle name="Celda vinculada 2 12" xfId="9993"/>
    <cellStyle name="Celda vinculada 2 13" xfId="9994"/>
    <cellStyle name="Celda vinculada 2 14" xfId="9995"/>
    <cellStyle name="Celda vinculada 2 2" xfId="9996"/>
    <cellStyle name="Celda vinculada 2 2 2" xfId="9997"/>
    <cellStyle name="Celda vinculada 2 2 2 2" xfId="9998"/>
    <cellStyle name="Celda vinculada 2 2 2 2 2" xfId="9999"/>
    <cellStyle name="Celda vinculada 2 2 2 3" xfId="10000"/>
    <cellStyle name="Celda vinculada 2 2 2 4" xfId="10001"/>
    <cellStyle name="Celda vinculada 2 2 2 5" xfId="10002"/>
    <cellStyle name="Celda vinculada 2 2 2 6" xfId="10003"/>
    <cellStyle name="Celda vinculada 2 2 3" xfId="10004"/>
    <cellStyle name="Celda vinculada 2 2 4" xfId="10005"/>
    <cellStyle name="Celda vinculada 2 2 4 2" xfId="10006"/>
    <cellStyle name="Celda vinculada 2 2 4 4" xfId="10007"/>
    <cellStyle name="Celda vinculada 2 2 4 5" xfId="10008"/>
    <cellStyle name="Celda vinculada 2 2 5" xfId="10009"/>
    <cellStyle name="Celda vinculada 2 2 5 3" xfId="10010"/>
    <cellStyle name="Celda vinculada 2 2 5 4" xfId="10011"/>
    <cellStyle name="Celda vinculada 2 2 6" xfId="10012"/>
    <cellStyle name="Celda vinculada 2 2 7" xfId="10013"/>
    <cellStyle name="Celda vinculada 2 3" xfId="10014"/>
    <cellStyle name="Celda vinculada 2 4" xfId="10015"/>
    <cellStyle name="Celda vinculada 2 5" xfId="10016"/>
    <cellStyle name="Celda vinculada 2 6" xfId="10017"/>
    <cellStyle name="Celda vinculada 2 7" xfId="10018"/>
    <cellStyle name="Celda vinculada 2 8" xfId="10019"/>
    <cellStyle name="Celda vinculada 2 9" xfId="10020"/>
    <cellStyle name="Celda vinculada 2 9 3" xfId="10021"/>
    <cellStyle name="Celda vinculada 2 9 5" xfId="10022"/>
    <cellStyle name="Celda vinculada 2_TUP" xfId="10023"/>
    <cellStyle name="Celda vinculada 3" xfId="10024"/>
    <cellStyle name="Celda vinculada 3 2" xfId="10025"/>
    <cellStyle name="Celda vinculada 3 2 3" xfId="10026"/>
    <cellStyle name="Celda vinculada 3 2 4" xfId="10027"/>
    <cellStyle name="Celda vinculada 3 3" xfId="10028"/>
    <cellStyle name="Celda vinculada 3 3 4" xfId="10029"/>
    <cellStyle name="Celda vinculada 3 3 6" xfId="10030"/>
    <cellStyle name="Celda vinculada 3 3 7" xfId="10031"/>
    <cellStyle name="Celda vinculada 3 4" xfId="10032"/>
    <cellStyle name="Celda vinculada 3 6" xfId="10033"/>
    <cellStyle name="Celda vinculada 4" xfId="10034"/>
    <cellStyle name="Celda vinculada 4 11" xfId="10035"/>
    <cellStyle name="Celda vinculada 4 12" xfId="10036"/>
    <cellStyle name="Celda vinculada 4 13" xfId="10037"/>
    <cellStyle name="Celda vinculada 4 2" xfId="10038"/>
    <cellStyle name="Celda vinculada 4 3" xfId="10039"/>
    <cellStyle name="Celda vinculada 4 4" xfId="10040"/>
    <cellStyle name="Celda vinculada 4 5" xfId="10041"/>
    <cellStyle name="Celda vinculada 4 6" xfId="10042"/>
    <cellStyle name="Celda vinculada 4 7" xfId="10043"/>
    <cellStyle name="Celda vinculada 4 8" xfId="10044"/>
    <cellStyle name="Celda vinculada 5" xfId="10045"/>
    <cellStyle name="Celda vinculada 5 10" xfId="10046"/>
    <cellStyle name="Celda vinculada 5 11" xfId="10047"/>
    <cellStyle name="Celda vinculada 5 12" xfId="10048"/>
    <cellStyle name="Celda vinculada 5 13" xfId="10049"/>
    <cellStyle name="Celda vinculada 5 2" xfId="10050"/>
    <cellStyle name="Celda vinculada 5 3" xfId="10051"/>
    <cellStyle name="Celda vinculada 5 4" xfId="10052"/>
    <cellStyle name="Celda vinculada 5 5" xfId="10053"/>
    <cellStyle name="Celda vinculada 5 7" xfId="10054"/>
    <cellStyle name="Celda vinculada 5 8" xfId="10055"/>
    <cellStyle name="Celda vinculada 6" xfId="10056"/>
    <cellStyle name="Celda vinculada 6 11" xfId="10057"/>
    <cellStyle name="Celda vinculada 6 12" xfId="10058"/>
    <cellStyle name="Celda vinculada 6 13" xfId="10059"/>
    <cellStyle name="Celda vinculada 6 3" xfId="10060"/>
    <cellStyle name="Celda vinculada 6 4" xfId="10061"/>
    <cellStyle name="Celda vinculada 6 5" xfId="10062"/>
    <cellStyle name="Celda vinculada 6 6" xfId="10063"/>
    <cellStyle name="Celda vinculada 6 7" xfId="10064"/>
    <cellStyle name="Celda vinculada 6 8" xfId="10065"/>
    <cellStyle name="Celda vinculada 7" xfId="10066"/>
    <cellStyle name="Celda vinculada 7 11" xfId="10067"/>
    <cellStyle name="Celda vinculada 7 12" xfId="10068"/>
    <cellStyle name="Celda vinculada 7 13" xfId="10069"/>
    <cellStyle name="Celda vinculada 7 3" xfId="10070"/>
    <cellStyle name="Celda vinculada 7 4" xfId="10071"/>
    <cellStyle name="Celda vinculada 7 5" xfId="10072"/>
    <cellStyle name="Celda vinculada 7 6" xfId="10073"/>
    <cellStyle name="Celda vinculada 7 7" xfId="10074"/>
    <cellStyle name="Celda vinculada 7 8" xfId="10075"/>
    <cellStyle name="Celda vinculada 7 9" xfId="10076"/>
    <cellStyle name="Celda vinculada 8" xfId="10077"/>
    <cellStyle name="Celda vinculada 9" xfId="10078"/>
    <cellStyle name="cell" xfId="10079"/>
    <cellStyle name="ch" xfId="10080"/>
    <cellStyle name="Changeable" xfId="10081"/>
    <cellStyle name="Check" xfId="10082"/>
    <cellStyle name="Check 2" xfId="10083"/>
    <cellStyle name="Check 3" xfId="10084"/>
    <cellStyle name="Check Cell" xfId="10085"/>
    <cellStyle name="Check Cell 2" xfId="10086"/>
    <cellStyle name="Check_~9387078" xfId="10087"/>
    <cellStyle name="colorido" xfId="10088"/>
    <cellStyle name="Column_Title" xfId="10089"/>
    <cellStyle name="ColumnHeader" xfId="10090"/>
    <cellStyle name="ColumnHeaderLight" xfId="10091"/>
    <cellStyle name="Comma" xfId="240"/>
    <cellStyle name="Comma [0]" xfId="10092"/>
    <cellStyle name="Comma [00]" xfId="10093"/>
    <cellStyle name="Comma [00] 2" xfId="10094"/>
    <cellStyle name="Comma [00] 3" xfId="10095"/>
    <cellStyle name="Comma 2" xfId="10096"/>
    <cellStyle name="Comma 2 10" xfId="10097"/>
    <cellStyle name="Comma 2 10 2" xfId="10098"/>
    <cellStyle name="Comma 2 10 2 2" xfId="10099"/>
    <cellStyle name="Comma 2 10 3" xfId="10100"/>
    <cellStyle name="Comma 2 10 3 2" xfId="10101"/>
    <cellStyle name="Comma 2 10 4" xfId="10102"/>
    <cellStyle name="Comma 2 11" xfId="10103"/>
    <cellStyle name="Comma 2 11 2" xfId="10104"/>
    <cellStyle name="Comma 2 11 2 2" xfId="10105"/>
    <cellStyle name="Comma 2 11 3" xfId="10106"/>
    <cellStyle name="Comma 2 11 3 2" xfId="10107"/>
    <cellStyle name="Comma 2 11 4" xfId="10108"/>
    <cellStyle name="Comma 2 12" xfId="10109"/>
    <cellStyle name="Comma 2 12 2" xfId="10110"/>
    <cellStyle name="Comma 2 12 2 2" xfId="10111"/>
    <cellStyle name="Comma 2 12 3" xfId="10112"/>
    <cellStyle name="Comma 2 12 3 2" xfId="10113"/>
    <cellStyle name="Comma 2 12 4" xfId="10114"/>
    <cellStyle name="Comma 2 13" xfId="10115"/>
    <cellStyle name="Comma 2 13 2" xfId="10116"/>
    <cellStyle name="Comma 2 13 2 2" xfId="10117"/>
    <cellStyle name="Comma 2 13 3" xfId="10118"/>
    <cellStyle name="Comma 2 13 3 2" xfId="10119"/>
    <cellStyle name="Comma 2 13 4" xfId="10120"/>
    <cellStyle name="Comma 2 14" xfId="10121"/>
    <cellStyle name="Comma 2 14 2" xfId="10122"/>
    <cellStyle name="Comma 2 14 2 2" xfId="10123"/>
    <cellStyle name="Comma 2 14 3" xfId="10124"/>
    <cellStyle name="Comma 2 14 3 2" xfId="10125"/>
    <cellStyle name="Comma 2 14 4" xfId="10126"/>
    <cellStyle name="Comma 2 15" xfId="10127"/>
    <cellStyle name="Comma 2 15 2" xfId="10128"/>
    <cellStyle name="Comma 2 15 2 2" xfId="10129"/>
    <cellStyle name="Comma 2 15 3" xfId="10130"/>
    <cellStyle name="Comma 2 15 3 2" xfId="10131"/>
    <cellStyle name="Comma 2 15 4" xfId="10132"/>
    <cellStyle name="Comma 2 16" xfId="10133"/>
    <cellStyle name="Comma 2 16 2" xfId="10134"/>
    <cellStyle name="Comma 2 16 2 2" xfId="10135"/>
    <cellStyle name="Comma 2 16 3" xfId="10136"/>
    <cellStyle name="Comma 2 16 3 2" xfId="10137"/>
    <cellStyle name="Comma 2 16 4" xfId="10138"/>
    <cellStyle name="Comma 2 17" xfId="10139"/>
    <cellStyle name="Comma 2 17 2" xfId="10140"/>
    <cellStyle name="Comma 2 17 2 2" xfId="10141"/>
    <cellStyle name="Comma 2 17 3" xfId="10142"/>
    <cellStyle name="Comma 2 17 3 2" xfId="10143"/>
    <cellStyle name="Comma 2 17 4" xfId="10144"/>
    <cellStyle name="Comma 2 18" xfId="10145"/>
    <cellStyle name="Comma 2 18 2" xfId="10146"/>
    <cellStyle name="Comma 2 18 2 2" xfId="10147"/>
    <cellStyle name="Comma 2 18 3" xfId="10148"/>
    <cellStyle name="Comma 2 18 3 2" xfId="10149"/>
    <cellStyle name="Comma 2 18 4" xfId="10150"/>
    <cellStyle name="Comma 2 19" xfId="10151"/>
    <cellStyle name="Comma 2 19 2" xfId="10152"/>
    <cellStyle name="Comma 2 19 2 2" xfId="10153"/>
    <cellStyle name="Comma 2 19 3" xfId="10154"/>
    <cellStyle name="Comma 2 19 3 2" xfId="10155"/>
    <cellStyle name="Comma 2 19 4" xfId="10156"/>
    <cellStyle name="Comma 2 2" xfId="10157"/>
    <cellStyle name="Comma 2 2 2" xfId="10158"/>
    <cellStyle name="Comma 2 2 2 2" xfId="10159"/>
    <cellStyle name="Comma 2 2 3" xfId="10160"/>
    <cellStyle name="Comma 2 2 3 2" xfId="10161"/>
    <cellStyle name="Comma 2 2 4" xfId="10162"/>
    <cellStyle name="Comma 2 20" xfId="10163"/>
    <cellStyle name="Comma 2 20 2" xfId="10164"/>
    <cellStyle name="Comma 2 21" xfId="10165"/>
    <cellStyle name="Comma 2 21 2" xfId="10166"/>
    <cellStyle name="Comma 2 22" xfId="10167"/>
    <cellStyle name="Comma 2 22 2" xfId="10168"/>
    <cellStyle name="Comma 2 23" xfId="10169"/>
    <cellStyle name="Comma 2 23 2" xfId="10170"/>
    <cellStyle name="Comma 2 24" xfId="10171"/>
    <cellStyle name="Comma 2 24 2" xfId="10172"/>
    <cellStyle name="Comma 2 25" xfId="10173"/>
    <cellStyle name="Comma 2 25 2" xfId="10174"/>
    <cellStyle name="Comma 2 26" xfId="10175"/>
    <cellStyle name="Comma 2 26 2" xfId="10176"/>
    <cellStyle name="Comma 2 27" xfId="10177"/>
    <cellStyle name="Comma 2 27 2" xfId="10178"/>
    <cellStyle name="Comma 2 28" xfId="10179"/>
    <cellStyle name="Comma 2 28 2" xfId="10180"/>
    <cellStyle name="Comma 2 29" xfId="10181"/>
    <cellStyle name="Comma 2 29 2" xfId="10182"/>
    <cellStyle name="Comma 2 3" xfId="10183"/>
    <cellStyle name="Comma 2 3 2" xfId="10184"/>
    <cellStyle name="Comma 2 3 2 2" xfId="10185"/>
    <cellStyle name="Comma 2 3 3" xfId="10186"/>
    <cellStyle name="Comma 2 3 3 2" xfId="10187"/>
    <cellStyle name="Comma 2 3 4" xfId="10188"/>
    <cellStyle name="Comma 2 30" xfId="10189"/>
    <cellStyle name="Comma 2 30 2" xfId="10190"/>
    <cellStyle name="Comma 2 31" xfId="10191"/>
    <cellStyle name="Comma 2 31 2" xfId="10192"/>
    <cellStyle name="Comma 2 32" xfId="10193"/>
    <cellStyle name="Comma 2 32 2" xfId="10194"/>
    <cellStyle name="Comma 2 33" xfId="10195"/>
    <cellStyle name="Comma 2 33 2" xfId="10196"/>
    <cellStyle name="Comma 2 34" xfId="10197"/>
    <cellStyle name="Comma 2 34 2" xfId="10198"/>
    <cellStyle name="Comma 2 35" xfId="10199"/>
    <cellStyle name="Comma 2 35 2" xfId="10200"/>
    <cellStyle name="Comma 2 36" xfId="10201"/>
    <cellStyle name="Comma 2 36 2" xfId="10202"/>
    <cellStyle name="Comma 2 37" xfId="10203"/>
    <cellStyle name="Comma 2 37 2" xfId="10204"/>
    <cellStyle name="Comma 2 38" xfId="10205"/>
    <cellStyle name="Comma 2 39" xfId="62170"/>
    <cellStyle name="Comma 2 4" xfId="10206"/>
    <cellStyle name="Comma 2 4 2" xfId="10207"/>
    <cellStyle name="Comma 2 4 2 2" xfId="10208"/>
    <cellStyle name="Comma 2 4 3" xfId="10209"/>
    <cellStyle name="Comma 2 4 3 2" xfId="10210"/>
    <cellStyle name="Comma 2 4 4" xfId="10211"/>
    <cellStyle name="Comma 2 5" xfId="10212"/>
    <cellStyle name="Comma 2 5 2" xfId="10213"/>
    <cellStyle name="Comma 2 5 2 2" xfId="10214"/>
    <cellStyle name="Comma 2 5 3" xfId="10215"/>
    <cellStyle name="Comma 2 5 3 2" xfId="10216"/>
    <cellStyle name="Comma 2 5 4" xfId="10217"/>
    <cellStyle name="Comma 2 6" xfId="10218"/>
    <cellStyle name="Comma 2 6 2" xfId="10219"/>
    <cellStyle name="Comma 2 6 2 2" xfId="10220"/>
    <cellStyle name="Comma 2 6 3" xfId="10221"/>
    <cellStyle name="Comma 2 6 3 2" xfId="10222"/>
    <cellStyle name="Comma 2 6 4" xfId="10223"/>
    <cellStyle name="Comma 2 7" xfId="10224"/>
    <cellStyle name="Comma 2 7 2" xfId="10225"/>
    <cellStyle name="Comma 2 7 2 2" xfId="10226"/>
    <cellStyle name="Comma 2 7 3" xfId="10227"/>
    <cellStyle name="Comma 2 7 3 2" xfId="10228"/>
    <cellStyle name="Comma 2 7 4" xfId="10229"/>
    <cellStyle name="Comma 2 8" xfId="10230"/>
    <cellStyle name="Comma 2 8 2" xfId="10231"/>
    <cellStyle name="Comma 2 8 2 2" xfId="10232"/>
    <cellStyle name="Comma 2 8 3" xfId="10233"/>
    <cellStyle name="Comma 2 8 3 2" xfId="10234"/>
    <cellStyle name="Comma 2 8 4" xfId="10235"/>
    <cellStyle name="Comma 2 9" xfId="10236"/>
    <cellStyle name="Comma 2 9 2" xfId="10237"/>
    <cellStyle name="Comma 2 9 2 2" xfId="10238"/>
    <cellStyle name="Comma 2 9 3" xfId="10239"/>
    <cellStyle name="Comma 2 9 3 2" xfId="10240"/>
    <cellStyle name="Comma 2 9 4" xfId="10241"/>
    <cellStyle name="Comma 2_comunidad BREN" xfId="10242"/>
    <cellStyle name="Comma_!!!GO" xfId="56"/>
    <cellStyle name="Comma0" xfId="10243"/>
    <cellStyle name="Comma0 - Modelo1" xfId="57"/>
    <cellStyle name="Comma0 - Modelo2" xfId="10244"/>
    <cellStyle name="Comma0 - Style1" xfId="58"/>
    <cellStyle name="Comma0 - Style2" xfId="10245"/>
    <cellStyle name="Comma0 2" xfId="10246"/>
    <cellStyle name="Comma0 3" xfId="10247"/>
    <cellStyle name="Comma0_~2890308" xfId="10248"/>
    <cellStyle name="Comma1 - Modelo2" xfId="59"/>
    <cellStyle name="Comma1 - Style1" xfId="10249"/>
    <cellStyle name="Comma1 - Style2" xfId="60"/>
    <cellStyle name="Company Name" xfId="10250"/>
    <cellStyle name="Config Name" xfId="10251"/>
    <cellStyle name="Copied" xfId="61"/>
    <cellStyle name="COST1" xfId="62"/>
    <cellStyle name="Costs" xfId="10252"/>
    <cellStyle name="Cuadro 1" xfId="10253"/>
    <cellStyle name="Cuadro 1 2" xfId="10254"/>
    <cellStyle name="Cuadro 1 3" xfId="10255"/>
    <cellStyle name="Curren" xfId="10256"/>
    <cellStyle name="Curren 2" xfId="10257"/>
    <cellStyle name="Curren 3" xfId="10258"/>
    <cellStyle name="Currency [0]" xfId="10259"/>
    <cellStyle name="Currency [0] 2" xfId="10260"/>
    <cellStyle name="Currency [0]_ SG&amp;A Bridge " xfId="10261"/>
    <cellStyle name="Currency [00]" xfId="10262"/>
    <cellStyle name="Currency [00] 2" xfId="10263"/>
    <cellStyle name="Currency [00] 3" xfId="10264"/>
    <cellStyle name="Currency_ SG&amp;A Bridge " xfId="10265"/>
    <cellStyle name="Currency0" xfId="10266"/>
    <cellStyle name="Currency0 2" xfId="10267"/>
    <cellStyle name="Currency0 3" xfId="10268"/>
    <cellStyle name="Currency-protected" xfId="10269"/>
    <cellStyle name="dah" xfId="10270"/>
    <cellStyle name="dan" xfId="10271"/>
    <cellStyle name="Date" xfId="10272"/>
    <cellStyle name="Date 2" xfId="10273"/>
    <cellStyle name="Date 3" xfId="10274"/>
    <cellStyle name="Date Short" xfId="10275"/>
    <cellStyle name="Date_~9387078" xfId="10276"/>
    <cellStyle name="Description" xfId="10277"/>
    <cellStyle name="Dezimal [0]_Germany" xfId="10278"/>
    <cellStyle name="Dezimal_Germany" xfId="10279"/>
    <cellStyle name="Dia" xfId="63"/>
    <cellStyle name="Diseño" xfId="64"/>
    <cellStyle name="Diseño 10" xfId="10280"/>
    <cellStyle name="Diseño 10 10" xfId="10281"/>
    <cellStyle name="Diseño 10 11" xfId="10282"/>
    <cellStyle name="Diseño 10 12" xfId="10283"/>
    <cellStyle name="Diseño 10 2" xfId="10284"/>
    <cellStyle name="Diseño 10 3" xfId="10285"/>
    <cellStyle name="Diseño 10 4" xfId="10286"/>
    <cellStyle name="Diseño 10 5" xfId="10287"/>
    <cellStyle name="Diseño 10 6" xfId="10288"/>
    <cellStyle name="Diseño 10 7" xfId="10289"/>
    <cellStyle name="Diseño 11" xfId="10290"/>
    <cellStyle name="Diseño 11 12" xfId="10291"/>
    <cellStyle name="Diseño 11 13" xfId="10292"/>
    <cellStyle name="Diseño 11 15" xfId="10293"/>
    <cellStyle name="Diseño 11 16" xfId="10294"/>
    <cellStyle name="Diseño 11 17" xfId="10295"/>
    <cellStyle name="Diseño 11 2" xfId="10296"/>
    <cellStyle name="Diseño 11 2 2" xfId="10297"/>
    <cellStyle name="Diseño 11 3" xfId="10298"/>
    <cellStyle name="Diseño 11 4" xfId="10299"/>
    <cellStyle name="Diseño 11 5" xfId="10300"/>
    <cellStyle name="Diseño 11 6" xfId="10301"/>
    <cellStyle name="Diseño 11 8" xfId="10302"/>
    <cellStyle name="Diseño 12" xfId="10303"/>
    <cellStyle name="Diseño 12 10" xfId="10304"/>
    <cellStyle name="Diseño 12 12" xfId="10305"/>
    <cellStyle name="Diseño 12 13" xfId="10306"/>
    <cellStyle name="Diseño 12 14" xfId="10307"/>
    <cellStyle name="Diseño 12 2" xfId="10308"/>
    <cellStyle name="Diseño 12 3" xfId="10309"/>
    <cellStyle name="Diseño 12 4" xfId="10310"/>
    <cellStyle name="Diseño 12 5" xfId="10311"/>
    <cellStyle name="Diseño 12 6" xfId="10312"/>
    <cellStyle name="Diseño 12 7" xfId="10313"/>
    <cellStyle name="Diseño 12 8" xfId="10314"/>
    <cellStyle name="Diseño 12 9" xfId="10315"/>
    <cellStyle name="Diseño 13" xfId="10316"/>
    <cellStyle name="Diseño 13 10" xfId="10317"/>
    <cellStyle name="Diseño 13 13" xfId="10318"/>
    <cellStyle name="Diseño 13 14" xfId="10319"/>
    <cellStyle name="Diseño 13 2" xfId="10320"/>
    <cellStyle name="Diseño 13 3" xfId="10321"/>
    <cellStyle name="Diseño 13 4" xfId="10322"/>
    <cellStyle name="Diseño 13 5" xfId="10323"/>
    <cellStyle name="Diseño 13 6" xfId="10324"/>
    <cellStyle name="Diseño 13 7" xfId="10325"/>
    <cellStyle name="Diseño 13 8" xfId="10326"/>
    <cellStyle name="Diseño 14" xfId="10327"/>
    <cellStyle name="Diseño 14 2" xfId="10328"/>
    <cellStyle name="Diseño 14 4" xfId="10329"/>
    <cellStyle name="Diseño 14 5" xfId="10330"/>
    <cellStyle name="Diseño 14 6" xfId="10331"/>
    <cellStyle name="Diseño 14 7" xfId="10332"/>
    <cellStyle name="Diseño 14 8" xfId="10333"/>
    <cellStyle name="Diseño 14 9" xfId="10334"/>
    <cellStyle name="Diseño 15" xfId="10335"/>
    <cellStyle name="Diseño 15 2" xfId="10336"/>
    <cellStyle name="Diseño 15 4" xfId="10337"/>
    <cellStyle name="Diseño 15 5" xfId="10338"/>
    <cellStyle name="Diseño 15 6" xfId="10339"/>
    <cellStyle name="Diseño 15 7" xfId="10340"/>
    <cellStyle name="Diseño 15 8" xfId="10341"/>
    <cellStyle name="Diseño 15 9" xfId="10342"/>
    <cellStyle name="Diseño 16" xfId="10343"/>
    <cellStyle name="Diseño 16 2" xfId="10344"/>
    <cellStyle name="Diseño 16 3" xfId="10345"/>
    <cellStyle name="Diseño 16 4" xfId="10346"/>
    <cellStyle name="Diseño 16 6" xfId="10347"/>
    <cellStyle name="Diseño 16 7" xfId="10348"/>
    <cellStyle name="Diseño 17" xfId="10349"/>
    <cellStyle name="Diseño 17 2" xfId="10350"/>
    <cellStyle name="Diseño 17 3" xfId="10351"/>
    <cellStyle name="Diseño 17 4" xfId="10352"/>
    <cellStyle name="Diseño 17 5" xfId="10353"/>
    <cellStyle name="Diseño 17 6" xfId="10354"/>
    <cellStyle name="Diseño 17 7" xfId="10355"/>
    <cellStyle name="Diseño 18" xfId="10356"/>
    <cellStyle name="Diseño 18 2" xfId="10357"/>
    <cellStyle name="Diseño 18 3" xfId="10358"/>
    <cellStyle name="Diseño 18 4" xfId="10359"/>
    <cellStyle name="Diseño 18 5" xfId="10360"/>
    <cellStyle name="Diseño 18 6" xfId="10361"/>
    <cellStyle name="Diseño 18 7" xfId="10362"/>
    <cellStyle name="Diseño 19" xfId="10363"/>
    <cellStyle name="Diseño 19 2" xfId="10364"/>
    <cellStyle name="Diseño 19 3" xfId="10365"/>
    <cellStyle name="Diseño 19 4" xfId="10366"/>
    <cellStyle name="Diseño 19 5" xfId="10367"/>
    <cellStyle name="Diseño 19 6" xfId="10368"/>
    <cellStyle name="Diseño 2" xfId="163"/>
    <cellStyle name="Diseño 2 2" xfId="10369"/>
    <cellStyle name="Diseño 2 2 2" xfId="10370"/>
    <cellStyle name="Diseño 2 2 22" xfId="10371"/>
    <cellStyle name="Diseño 2 2 22 2" xfId="10372"/>
    <cellStyle name="Diseño 2 2 23" xfId="10373"/>
    <cellStyle name="Diseño 2 2 23 2" xfId="10374"/>
    <cellStyle name="Diseño 2 2 3" xfId="10375"/>
    <cellStyle name="Diseño 2 3" xfId="10376"/>
    <cellStyle name="Diseño 2 3 2" xfId="10377"/>
    <cellStyle name="Diseño 2 3 3" xfId="10378"/>
    <cellStyle name="Diseño 2 4" xfId="10379"/>
    <cellStyle name="Diseño 2 5" xfId="10380"/>
    <cellStyle name="Diseño 2 6" xfId="10381"/>
    <cellStyle name="Diseño 2 7" xfId="10382"/>
    <cellStyle name="Diseño 2 8" xfId="10383"/>
    <cellStyle name="Diseño 20" xfId="10384"/>
    <cellStyle name="Diseño 20 2" xfId="10385"/>
    <cellStyle name="Diseño 20 3" xfId="10386"/>
    <cellStyle name="Diseño 20 4" xfId="10387"/>
    <cellStyle name="Diseño 20 5" xfId="10388"/>
    <cellStyle name="Diseño 20 6" xfId="10389"/>
    <cellStyle name="Diseño 21" xfId="10390"/>
    <cellStyle name="Diseño 21 2" xfId="10391"/>
    <cellStyle name="Diseño 21 3" xfId="10392"/>
    <cellStyle name="Diseño 21 4" xfId="10393"/>
    <cellStyle name="Diseño 21 5" xfId="10394"/>
    <cellStyle name="Diseño 21 6" xfId="10395"/>
    <cellStyle name="Diseño 22" xfId="10396"/>
    <cellStyle name="Diseño 22 2" xfId="10397"/>
    <cellStyle name="Diseño 23" xfId="10398"/>
    <cellStyle name="Diseño 23 2" xfId="10399"/>
    <cellStyle name="Diseño 24" xfId="10400"/>
    <cellStyle name="Diseño 24 2" xfId="10401"/>
    <cellStyle name="Diseño 25" xfId="10402"/>
    <cellStyle name="Diseño 26" xfId="10403"/>
    <cellStyle name="Diseño 3" xfId="162"/>
    <cellStyle name="Diseño 3 10" xfId="10404"/>
    <cellStyle name="Diseño 3 12" xfId="10405"/>
    <cellStyle name="Diseño 3 18" xfId="10406"/>
    <cellStyle name="Diseño 3 19" xfId="10407"/>
    <cellStyle name="Diseño 3 2" xfId="216"/>
    <cellStyle name="Diseño 3 2 11" xfId="10408"/>
    <cellStyle name="Diseño 3 2 12" xfId="10409"/>
    <cellStyle name="Diseño 3 2 13" xfId="10410"/>
    <cellStyle name="Diseño 3 2 2" xfId="10411"/>
    <cellStyle name="Diseño 3 2 2 2" xfId="10412"/>
    <cellStyle name="Diseño 3 2 2 2 2" xfId="10413"/>
    <cellStyle name="Diseño 3 2 3" xfId="10414"/>
    <cellStyle name="Diseño 3 2 4" xfId="10415"/>
    <cellStyle name="Diseño 3 2 5" xfId="10416"/>
    <cellStyle name="Diseño 3 2 6" xfId="10417"/>
    <cellStyle name="Diseño 3 2 7" xfId="10418"/>
    <cellStyle name="Diseño 3 2 8" xfId="10419"/>
    <cellStyle name="Diseño 3 20" xfId="10420"/>
    <cellStyle name="Diseño 3 3" xfId="10421"/>
    <cellStyle name="Diseño 3 3 3" xfId="10422"/>
    <cellStyle name="Diseño 3 3 4" xfId="10423"/>
    <cellStyle name="Diseño 3 3 5" xfId="10424"/>
    <cellStyle name="Diseño 3 3 6" xfId="10425"/>
    <cellStyle name="Diseño 3 3 7" xfId="10426"/>
    <cellStyle name="Diseño 3 4" xfId="10427"/>
    <cellStyle name="Diseño 3 5" xfId="10428"/>
    <cellStyle name="Diseño 3 6" xfId="10429"/>
    <cellStyle name="Diseño 3 7" xfId="10430"/>
    <cellStyle name="Diseño 3 8" xfId="10431"/>
    <cellStyle name="Diseño 3 9" xfId="10432"/>
    <cellStyle name="Diseño 31" xfId="10433"/>
    <cellStyle name="Diseño 32" xfId="10434"/>
    <cellStyle name="Diseño 33" xfId="10435"/>
    <cellStyle name="Diseño 4" xfId="215"/>
    <cellStyle name="Diseño 4 10" xfId="10437"/>
    <cellStyle name="Diseño 4 11" xfId="10438"/>
    <cellStyle name="Diseño 4 12" xfId="10439"/>
    <cellStyle name="Diseño 4 2" xfId="10440"/>
    <cellStyle name="Diseño 4 3" xfId="10441"/>
    <cellStyle name="Diseño 4 3 4" xfId="10442"/>
    <cellStyle name="Diseño 4 3 5" xfId="10443"/>
    <cellStyle name="Diseño 4 3 6" xfId="10444"/>
    <cellStyle name="Diseño 4 3 7" xfId="10445"/>
    <cellStyle name="Diseño 4 4" xfId="10446"/>
    <cellStyle name="Diseño 4 5" xfId="10447"/>
    <cellStyle name="Diseño 4 6" xfId="10448"/>
    <cellStyle name="Diseño 4 7" xfId="10436"/>
    <cellStyle name="Diseño 4 8" xfId="10449"/>
    <cellStyle name="Diseño 5" xfId="10450"/>
    <cellStyle name="Diseño 5 10" xfId="10451"/>
    <cellStyle name="Diseño 5 11" xfId="10452"/>
    <cellStyle name="Diseño 5 12" xfId="10453"/>
    <cellStyle name="Diseño 5 2" xfId="10454"/>
    <cellStyle name="Diseño 5 2 2" xfId="10455"/>
    <cellStyle name="Diseño 5 3" xfId="10456"/>
    <cellStyle name="Diseño 5 4" xfId="10457"/>
    <cellStyle name="Diseño 5 5" xfId="10458"/>
    <cellStyle name="Diseño 5 6" xfId="10459"/>
    <cellStyle name="Diseño 5 7" xfId="10460"/>
    <cellStyle name="Diseño 5 8" xfId="10461"/>
    <cellStyle name="Diseño 6" xfId="10462"/>
    <cellStyle name="Diseño 6 10" xfId="10463"/>
    <cellStyle name="Diseño 6 11" xfId="10464"/>
    <cellStyle name="Diseño 6 12" xfId="10465"/>
    <cellStyle name="Diseño 6 2" xfId="10466"/>
    <cellStyle name="Diseño 6 3" xfId="10467"/>
    <cellStyle name="Diseño 6 4" xfId="10468"/>
    <cellStyle name="Diseño 6 5" xfId="10469"/>
    <cellStyle name="Diseño 6 6" xfId="10470"/>
    <cellStyle name="Diseño 6 7" xfId="10471"/>
    <cellStyle name="Diseño 6 8" xfId="10472"/>
    <cellStyle name="Diseño 6 9" xfId="10473"/>
    <cellStyle name="Diseño 7" xfId="10474"/>
    <cellStyle name="Diseño 7 10" xfId="10475"/>
    <cellStyle name="Diseño 7 11" xfId="10476"/>
    <cellStyle name="Diseño 7 12" xfId="10477"/>
    <cellStyle name="Diseño 7 2" xfId="10478"/>
    <cellStyle name="Diseño 7 3" xfId="10479"/>
    <cellStyle name="Diseño 7 4" xfId="10480"/>
    <cellStyle name="Diseño 7 5" xfId="10481"/>
    <cellStyle name="Diseño 7 6" xfId="10482"/>
    <cellStyle name="Diseño 7 7" xfId="10483"/>
    <cellStyle name="Diseño 7 8" xfId="10484"/>
    <cellStyle name="Diseño 8" xfId="10485"/>
    <cellStyle name="Diseño 8 10" xfId="10486"/>
    <cellStyle name="Diseño 8 11" xfId="10487"/>
    <cellStyle name="Diseño 8 12" xfId="10488"/>
    <cellStyle name="Diseño 8 2" xfId="10489"/>
    <cellStyle name="Diseño 8 3" xfId="10490"/>
    <cellStyle name="Diseño 8 4" xfId="10491"/>
    <cellStyle name="Diseño 8 5" xfId="10492"/>
    <cellStyle name="Diseño 8 6" xfId="10493"/>
    <cellStyle name="Diseño 8 7" xfId="10494"/>
    <cellStyle name="Diseño 8 8" xfId="10495"/>
    <cellStyle name="Diseño 9" xfId="10496"/>
    <cellStyle name="Diseño 9 10" xfId="10497"/>
    <cellStyle name="Diseño 9 11" xfId="10498"/>
    <cellStyle name="Diseño 9 2" xfId="10499"/>
    <cellStyle name="Diseño 9 3" xfId="10500"/>
    <cellStyle name="Diseño 9 4" xfId="10501"/>
    <cellStyle name="Diseño 9 5" xfId="10502"/>
    <cellStyle name="Diseño 9 6" xfId="10503"/>
    <cellStyle name="Diseño 9 7" xfId="10504"/>
    <cellStyle name="Diseño 9 9" xfId="10505"/>
    <cellStyle name="Diseño_~0516750" xfId="164"/>
    <cellStyle name="DISMINUYE" xfId="10506"/>
    <cellStyle name="Eingabe" xfId="10507"/>
    <cellStyle name="Eingabe 10" xfId="10508"/>
    <cellStyle name="Eingabe 10 2" xfId="10509"/>
    <cellStyle name="Eingabe 10 2 2" xfId="10510"/>
    <cellStyle name="Eingabe 10 3" xfId="10511"/>
    <cellStyle name="Eingabe 10 4" xfId="10512"/>
    <cellStyle name="Eingabe 10 5" xfId="10513"/>
    <cellStyle name="Eingabe 11" xfId="10514"/>
    <cellStyle name="Eingabe 11 2" xfId="10515"/>
    <cellStyle name="Eingabe 12" xfId="10516"/>
    <cellStyle name="Eingabe 13" xfId="10517"/>
    <cellStyle name="Eingabe 14" xfId="10518"/>
    <cellStyle name="Eingabe 15" xfId="10519"/>
    <cellStyle name="Eingabe 16" xfId="10520"/>
    <cellStyle name="Eingabe 17" xfId="10521"/>
    <cellStyle name="Eingabe 18" xfId="62171"/>
    <cellStyle name="Eingabe 2" xfId="10522"/>
    <cellStyle name="Eingabe 2 10" xfId="10523"/>
    <cellStyle name="Eingabe 2 10 2" xfId="10524"/>
    <cellStyle name="Eingabe 2 11" xfId="10525"/>
    <cellStyle name="Eingabe 2 12" xfId="10526"/>
    <cellStyle name="Eingabe 2 13" xfId="10527"/>
    <cellStyle name="Eingabe 2 2" xfId="10528"/>
    <cellStyle name="Eingabe 2 2 2" xfId="10529"/>
    <cellStyle name="Eingabe 2 2 2 2" xfId="10530"/>
    <cellStyle name="Eingabe 2 2 2 2 2" xfId="10531"/>
    <cellStyle name="Eingabe 2 2 2 3" xfId="10532"/>
    <cellStyle name="Eingabe 2 2 2 4" xfId="10533"/>
    <cellStyle name="Eingabe 2 2 2 5" xfId="10534"/>
    <cellStyle name="Eingabe 2 2 3" xfId="10535"/>
    <cellStyle name="Eingabe 2 2 4" xfId="10536"/>
    <cellStyle name="Eingabe 2 2 5" xfId="10537"/>
    <cellStyle name="Eingabe 2 2 6" xfId="10538"/>
    <cellStyle name="Eingabe 2 3" xfId="10539"/>
    <cellStyle name="Eingabe 2 3 2" xfId="10540"/>
    <cellStyle name="Eingabe 2 3 2 2" xfId="10541"/>
    <cellStyle name="Eingabe 2 3 2 2 2" xfId="10542"/>
    <cellStyle name="Eingabe 2 3 2 3" xfId="10543"/>
    <cellStyle name="Eingabe 2 3 2 4" xfId="10544"/>
    <cellStyle name="Eingabe 2 3 2 5" xfId="10545"/>
    <cellStyle name="Eingabe 2 3 3" xfId="10546"/>
    <cellStyle name="Eingabe 2 3 4" xfId="10547"/>
    <cellStyle name="Eingabe 2 3 5" xfId="10548"/>
    <cellStyle name="Eingabe 2 3 6" xfId="10549"/>
    <cellStyle name="Eingabe 2 4" xfId="10550"/>
    <cellStyle name="Eingabe 2 4 2" xfId="10551"/>
    <cellStyle name="Eingabe 2 4 2 2" xfId="10552"/>
    <cellStyle name="Eingabe 2 4 2 2 2" xfId="10553"/>
    <cellStyle name="Eingabe 2 4 2 3" xfId="10554"/>
    <cellStyle name="Eingabe 2 4 2 4" xfId="10555"/>
    <cellStyle name="Eingabe 2 4 2 5" xfId="10556"/>
    <cellStyle name="Eingabe 2 4 3" xfId="10557"/>
    <cellStyle name="Eingabe 2 4 4" xfId="10558"/>
    <cellStyle name="Eingabe 2 4 5" xfId="10559"/>
    <cellStyle name="Eingabe 2 4 6" xfId="10560"/>
    <cellStyle name="Eingabe 2 5" xfId="10561"/>
    <cellStyle name="Eingabe 2 5 2" xfId="10562"/>
    <cellStyle name="Eingabe 2 5 2 2" xfId="10563"/>
    <cellStyle name="Eingabe 2 5 2 2 2" xfId="10564"/>
    <cellStyle name="Eingabe 2 5 2 3" xfId="10565"/>
    <cellStyle name="Eingabe 2 5 2 4" xfId="10566"/>
    <cellStyle name="Eingabe 2 5 2 5" xfId="10567"/>
    <cellStyle name="Eingabe 2 5 3" xfId="10568"/>
    <cellStyle name="Eingabe 2 5 4" xfId="10569"/>
    <cellStyle name="Eingabe 2 5 5" xfId="10570"/>
    <cellStyle name="Eingabe 2 5 6" xfId="10571"/>
    <cellStyle name="Eingabe 2 6" xfId="10572"/>
    <cellStyle name="Eingabe 2 6 2" xfId="10573"/>
    <cellStyle name="Eingabe 2 6 2 2" xfId="10574"/>
    <cellStyle name="Eingabe 2 6 2 2 2" xfId="10575"/>
    <cellStyle name="Eingabe 2 6 2 3" xfId="10576"/>
    <cellStyle name="Eingabe 2 6 2 4" xfId="10577"/>
    <cellStyle name="Eingabe 2 6 2 5" xfId="10578"/>
    <cellStyle name="Eingabe 2 6 3" xfId="10579"/>
    <cellStyle name="Eingabe 2 6 4" xfId="10580"/>
    <cellStyle name="Eingabe 2 6 5" xfId="10581"/>
    <cellStyle name="Eingabe 2 6 6" xfId="10582"/>
    <cellStyle name="Eingabe 2 7" xfId="10583"/>
    <cellStyle name="Eingabe 2 7 2" xfId="10584"/>
    <cellStyle name="Eingabe 2 7 2 2" xfId="10585"/>
    <cellStyle name="Eingabe 2 7 2 2 2" xfId="10586"/>
    <cellStyle name="Eingabe 2 7 2 3" xfId="10587"/>
    <cellStyle name="Eingabe 2 7 2 4" xfId="10588"/>
    <cellStyle name="Eingabe 2 7 2 5" xfId="10589"/>
    <cellStyle name="Eingabe 2 7 3" xfId="10590"/>
    <cellStyle name="Eingabe 2 7 4" xfId="10591"/>
    <cellStyle name="Eingabe 2 7 5" xfId="10592"/>
    <cellStyle name="Eingabe 2 7 6" xfId="10593"/>
    <cellStyle name="Eingabe 2 8" xfId="10594"/>
    <cellStyle name="Eingabe 2 8 2" xfId="10595"/>
    <cellStyle name="Eingabe 2 8 2 2" xfId="10596"/>
    <cellStyle name="Eingabe 2 8 2 2 2" xfId="10597"/>
    <cellStyle name="Eingabe 2 8 2 3" xfId="10598"/>
    <cellStyle name="Eingabe 2 8 2 4" xfId="10599"/>
    <cellStyle name="Eingabe 2 8 2 5" xfId="10600"/>
    <cellStyle name="Eingabe 2 8 3" xfId="10601"/>
    <cellStyle name="Eingabe 2 8 4" xfId="10602"/>
    <cellStyle name="Eingabe 2 8 5" xfId="10603"/>
    <cellStyle name="Eingabe 2 8 6" xfId="10604"/>
    <cellStyle name="Eingabe 2 9" xfId="10605"/>
    <cellStyle name="Eingabe 2 9 2" xfId="10606"/>
    <cellStyle name="Eingabe 2 9 2 2" xfId="10607"/>
    <cellStyle name="Eingabe 2 9 3" xfId="10608"/>
    <cellStyle name="Eingabe 2 9 4" xfId="10609"/>
    <cellStyle name="Eingabe 2 9 5" xfId="10610"/>
    <cellStyle name="Eingabe 3" xfId="10611"/>
    <cellStyle name="Eingabe 3 2" xfId="10612"/>
    <cellStyle name="Eingabe 3 2 2" xfId="10613"/>
    <cellStyle name="Eingabe 3 2 2 2" xfId="10614"/>
    <cellStyle name="Eingabe 3 2 3" xfId="10615"/>
    <cellStyle name="Eingabe 3 2 4" xfId="10616"/>
    <cellStyle name="Eingabe 3 2 5" xfId="10617"/>
    <cellStyle name="Eingabe 3 3" xfId="10618"/>
    <cellStyle name="Eingabe 3 4" xfId="10619"/>
    <cellStyle name="Eingabe 3 5" xfId="10620"/>
    <cellStyle name="Eingabe 3 6" xfId="10621"/>
    <cellStyle name="Eingabe 4" xfId="10622"/>
    <cellStyle name="Eingabe 4 2" xfId="10623"/>
    <cellStyle name="Eingabe 4 2 2" xfId="10624"/>
    <cellStyle name="Eingabe 4 2 2 2" xfId="10625"/>
    <cellStyle name="Eingabe 4 2 3" xfId="10626"/>
    <cellStyle name="Eingabe 4 2 4" xfId="10627"/>
    <cellStyle name="Eingabe 4 2 5" xfId="10628"/>
    <cellStyle name="Eingabe 4 3" xfId="10629"/>
    <cellStyle name="Eingabe 4 4" xfId="10630"/>
    <cellStyle name="Eingabe 4 5" xfId="10631"/>
    <cellStyle name="Eingabe 4 6" xfId="10632"/>
    <cellStyle name="Eingabe 5" xfId="10633"/>
    <cellStyle name="Eingabe 5 2" xfId="10634"/>
    <cellStyle name="Eingabe 5 2 2" xfId="10635"/>
    <cellStyle name="Eingabe 5 2 2 2" xfId="10636"/>
    <cellStyle name="Eingabe 5 2 3" xfId="10637"/>
    <cellStyle name="Eingabe 5 2 4" xfId="10638"/>
    <cellStyle name="Eingabe 5 2 5" xfId="10639"/>
    <cellStyle name="Eingabe 5 3" xfId="10640"/>
    <cellStyle name="Eingabe 5 4" xfId="10641"/>
    <cellStyle name="Eingabe 5 5" xfId="10642"/>
    <cellStyle name="Eingabe 5 6" xfId="10643"/>
    <cellStyle name="Eingabe 6" xfId="10644"/>
    <cellStyle name="Eingabe 6 2" xfId="10645"/>
    <cellStyle name="Eingabe 6 2 2" xfId="10646"/>
    <cellStyle name="Eingabe 6 2 2 2" xfId="10647"/>
    <cellStyle name="Eingabe 6 2 3" xfId="10648"/>
    <cellStyle name="Eingabe 6 2 4" xfId="10649"/>
    <cellStyle name="Eingabe 6 2 5" xfId="10650"/>
    <cellStyle name="Eingabe 6 3" xfId="10651"/>
    <cellStyle name="Eingabe 6 4" xfId="10652"/>
    <cellStyle name="Eingabe 6 5" xfId="10653"/>
    <cellStyle name="Eingabe 6 6" xfId="10654"/>
    <cellStyle name="Eingabe 7" xfId="10655"/>
    <cellStyle name="Eingabe 7 2" xfId="10656"/>
    <cellStyle name="Eingabe 7 2 2" xfId="10657"/>
    <cellStyle name="Eingabe 7 2 2 2" xfId="10658"/>
    <cellStyle name="Eingabe 7 2 3" xfId="10659"/>
    <cellStyle name="Eingabe 7 2 4" xfId="10660"/>
    <cellStyle name="Eingabe 7 2 5" xfId="10661"/>
    <cellStyle name="Eingabe 7 3" xfId="10662"/>
    <cellStyle name="Eingabe 7 4" xfId="10663"/>
    <cellStyle name="Eingabe 7 5" xfId="10664"/>
    <cellStyle name="Eingabe 7 6" xfId="10665"/>
    <cellStyle name="Eingabe 8" xfId="10666"/>
    <cellStyle name="Eingabe 8 2" xfId="10667"/>
    <cellStyle name="Eingabe 8 2 2" xfId="10668"/>
    <cellStyle name="Eingabe 8 2 2 2" xfId="10669"/>
    <cellStyle name="Eingabe 8 2 3" xfId="10670"/>
    <cellStyle name="Eingabe 8 2 4" xfId="10671"/>
    <cellStyle name="Eingabe 8 2 5" xfId="10672"/>
    <cellStyle name="Eingabe 8 3" xfId="10673"/>
    <cellStyle name="Eingabe 8 4" xfId="10674"/>
    <cellStyle name="Eingabe 8 5" xfId="10675"/>
    <cellStyle name="Eingabe 8 6" xfId="10676"/>
    <cellStyle name="Eingabe 9" xfId="10677"/>
    <cellStyle name="Eingabe 9 2" xfId="10678"/>
    <cellStyle name="Eingabe 9 2 2" xfId="10679"/>
    <cellStyle name="Eingabe 9 2 2 2" xfId="10680"/>
    <cellStyle name="Eingabe 9 2 3" xfId="10681"/>
    <cellStyle name="Eingabe 9 2 4" xfId="10682"/>
    <cellStyle name="Eingabe 9 2 5" xfId="10683"/>
    <cellStyle name="Eingabe 9 3" xfId="10684"/>
    <cellStyle name="Eingabe 9 4" xfId="10685"/>
    <cellStyle name="Eingabe 9 5" xfId="10686"/>
    <cellStyle name="Eingabe 9 6" xfId="10687"/>
    <cellStyle name="Emphasis 1" xfId="10688"/>
    <cellStyle name="Emphasis 2" xfId="10689"/>
    <cellStyle name="Emphasis 3" xfId="10690"/>
    <cellStyle name="Encabez1" xfId="65"/>
    <cellStyle name="Encabez2" xfId="66"/>
    <cellStyle name="Encabezado 1" xfId="12" builtinId="16" customBuiltin="1"/>
    <cellStyle name="Encabezado 4" xfId="15" builtinId="19" customBuiltin="1"/>
    <cellStyle name="Encabezado 4 10" xfId="10691"/>
    <cellStyle name="Encabezado 4 11" xfId="10692"/>
    <cellStyle name="Encabezado 4 12" xfId="10693"/>
    <cellStyle name="Encabezado 4 13" xfId="10694"/>
    <cellStyle name="Encabezado 4 14" xfId="10695"/>
    <cellStyle name="Encabezado 4 15" xfId="10696"/>
    <cellStyle name="Encabezado 4 16" xfId="10697"/>
    <cellStyle name="Encabezado 4 2" xfId="165"/>
    <cellStyle name="Encabezado 4 2 10" xfId="10698"/>
    <cellStyle name="Encabezado 4 2 10 3" xfId="10699"/>
    <cellStyle name="Encabezado 4 2 10 5" xfId="10700"/>
    <cellStyle name="Encabezado 4 2 10 6" xfId="10701"/>
    <cellStyle name="Encabezado 4 2 11" xfId="10702"/>
    <cellStyle name="Encabezado 4 2 11 2" xfId="10703"/>
    <cellStyle name="Encabezado 4 2 12" xfId="10704"/>
    <cellStyle name="Encabezado 4 2 13" xfId="10705"/>
    <cellStyle name="Encabezado 4 2 14" xfId="10706"/>
    <cellStyle name="Encabezado 4 2 2" xfId="10707"/>
    <cellStyle name="Encabezado 4 2 2 2" xfId="10708"/>
    <cellStyle name="Encabezado 4 2 2 2 2" xfId="10709"/>
    <cellStyle name="Encabezado 4 2 2 2 2 2" xfId="10710"/>
    <cellStyle name="Encabezado 4 2 2 2 3" xfId="10711"/>
    <cellStyle name="Encabezado 4 2 2 2 4" xfId="10712"/>
    <cellStyle name="Encabezado 4 2 2 2 5" xfId="10713"/>
    <cellStyle name="Encabezado 4 2 2 2 6" xfId="10714"/>
    <cellStyle name="Encabezado 4 2 2 3" xfId="10715"/>
    <cellStyle name="Encabezado 4 2 2 4" xfId="10716"/>
    <cellStyle name="Encabezado 4 2 2 4 2" xfId="10717"/>
    <cellStyle name="Encabezado 4 2 2 4 4" xfId="10718"/>
    <cellStyle name="Encabezado 4 2 2 4 5" xfId="10719"/>
    <cellStyle name="Encabezado 4 2 2 5" xfId="10720"/>
    <cellStyle name="Encabezado 4 2 2 5 3" xfId="10721"/>
    <cellStyle name="Encabezado 4 2 2 5 4" xfId="10722"/>
    <cellStyle name="Encabezado 4 2 2 6" xfId="10723"/>
    <cellStyle name="Encabezado 4 2 2 7" xfId="10724"/>
    <cellStyle name="Encabezado 4 2 3" xfId="10725"/>
    <cellStyle name="Encabezado 4 2 4" xfId="10726"/>
    <cellStyle name="Encabezado 4 2 5" xfId="10727"/>
    <cellStyle name="Encabezado 4 2 6" xfId="10728"/>
    <cellStyle name="Encabezado 4 2 7" xfId="10729"/>
    <cellStyle name="Encabezado 4 2 8" xfId="10730"/>
    <cellStyle name="Encabezado 4 2 9" xfId="10731"/>
    <cellStyle name="Encabezado 4 2_TUP" xfId="10732"/>
    <cellStyle name="Encabezado 4 3" xfId="10733"/>
    <cellStyle name="Encabezado 4 3 2" xfId="10734"/>
    <cellStyle name="Encabezado 4 3 2 3" xfId="10735"/>
    <cellStyle name="Encabezado 4 3 2 4" xfId="10736"/>
    <cellStyle name="Encabezado 4 3 3" xfId="10737"/>
    <cellStyle name="Encabezado 4 3 3 4" xfId="10738"/>
    <cellStyle name="Encabezado 4 3 3 6" xfId="10739"/>
    <cellStyle name="Encabezado 4 3 3 7" xfId="10740"/>
    <cellStyle name="Encabezado 4 3 4" xfId="10741"/>
    <cellStyle name="Encabezado 4 3 5" xfId="10742"/>
    <cellStyle name="Encabezado 4 3 6" xfId="10743"/>
    <cellStyle name="Encabezado 4 3 7" xfId="10744"/>
    <cellStyle name="Encabezado 4 4" xfId="10745"/>
    <cellStyle name="Encabezado 4 4 11" xfId="10746"/>
    <cellStyle name="Encabezado 4 4 12" xfId="10747"/>
    <cellStyle name="Encabezado 4 4 2" xfId="10748"/>
    <cellStyle name="Encabezado 4 4 3" xfId="10749"/>
    <cellStyle name="Encabezado 4 4 4" xfId="10750"/>
    <cellStyle name="Encabezado 4 4 6" xfId="10751"/>
    <cellStyle name="Encabezado 4 4 7" xfId="10752"/>
    <cellStyle name="Encabezado 4 4 8" xfId="10753"/>
    <cellStyle name="Encabezado 4 5" xfId="10754"/>
    <cellStyle name="Encabezado 4 5 12" xfId="10755"/>
    <cellStyle name="Encabezado 4 5 2" xfId="10756"/>
    <cellStyle name="Encabezado 4 5 3" xfId="10757"/>
    <cellStyle name="Encabezado 4 5 4" xfId="10758"/>
    <cellStyle name="Encabezado 4 5 5" xfId="10759"/>
    <cellStyle name="Encabezado 4 5 6" xfId="10760"/>
    <cellStyle name="Encabezado 4 5 7" xfId="10761"/>
    <cellStyle name="Encabezado 4 5 8" xfId="10762"/>
    <cellStyle name="Encabezado 4 6" xfId="10763"/>
    <cellStyle name="Encabezado 4 6 12" xfId="10764"/>
    <cellStyle name="Encabezado 4 6 3" xfId="10765"/>
    <cellStyle name="Encabezado 4 6 4" xfId="10766"/>
    <cellStyle name="Encabezado 4 6 5" xfId="10767"/>
    <cellStyle name="Encabezado 4 6 6" xfId="10768"/>
    <cellStyle name="Encabezado 4 6 7" xfId="10769"/>
    <cellStyle name="Encabezado 4 6 8" xfId="10770"/>
    <cellStyle name="Encabezado 4 7" xfId="10771"/>
    <cellStyle name="Encabezado 4 7 10" xfId="10772"/>
    <cellStyle name="Encabezado 4 7 12" xfId="10773"/>
    <cellStyle name="Encabezado 4 7 3" xfId="10774"/>
    <cellStyle name="Encabezado 4 7 4" xfId="10775"/>
    <cellStyle name="Encabezado 4 7 5" xfId="10776"/>
    <cellStyle name="Encabezado 4 7 6" xfId="10777"/>
    <cellStyle name="Encabezado 4 7 7" xfId="10778"/>
    <cellStyle name="Encabezado 4 7 8" xfId="10779"/>
    <cellStyle name="Encabezado 4 8" xfId="10780"/>
    <cellStyle name="Encabezado 4 9" xfId="10781"/>
    <cellStyle name="Énfasis 1" xfId="10782"/>
    <cellStyle name="Énfasis 2" xfId="10783"/>
    <cellStyle name="Énfasis 3" xfId="10784"/>
    <cellStyle name="Énfasis1" xfId="27" builtinId="29" customBuiltin="1"/>
    <cellStyle name="Énfasis1 - 20%" xfId="10785"/>
    <cellStyle name="Énfasis1 - 40%" xfId="10786"/>
    <cellStyle name="Énfasis1 - 60%" xfId="10787"/>
    <cellStyle name="Énfasis1 10" xfId="10788"/>
    <cellStyle name="Énfasis1 11" xfId="10789"/>
    <cellStyle name="Énfasis1 12" xfId="10790"/>
    <cellStyle name="Énfasis1 13" xfId="10791"/>
    <cellStyle name="Énfasis1 14" xfId="10792"/>
    <cellStyle name="Énfasis1 15" xfId="10793"/>
    <cellStyle name="Énfasis1 16" xfId="10794"/>
    <cellStyle name="Énfasis1 17" xfId="10795"/>
    <cellStyle name="Énfasis1 2" xfId="166"/>
    <cellStyle name="Énfasis1 2 10" xfId="10796"/>
    <cellStyle name="Énfasis1 2 10 3" xfId="10797"/>
    <cellStyle name="Énfasis1 2 10 5" xfId="10798"/>
    <cellStyle name="Énfasis1 2 10 6" xfId="10799"/>
    <cellStyle name="Énfasis1 2 11" xfId="10800"/>
    <cellStyle name="Énfasis1 2 11 2" xfId="10801"/>
    <cellStyle name="Énfasis1 2 12" xfId="10802"/>
    <cellStyle name="Énfasis1 2 13" xfId="10803"/>
    <cellStyle name="Énfasis1 2 14" xfId="10804"/>
    <cellStyle name="Énfasis1 2 2" xfId="10805"/>
    <cellStyle name="Énfasis1 2 2 2" xfId="10806"/>
    <cellStyle name="Énfasis1 2 2 2 2" xfId="10807"/>
    <cellStyle name="Énfasis1 2 2 2 2 2" xfId="10808"/>
    <cellStyle name="Énfasis1 2 2 2 3" xfId="10809"/>
    <cellStyle name="Énfasis1 2 2 2 4" xfId="10810"/>
    <cellStyle name="Énfasis1 2 2 2 5" xfId="10811"/>
    <cellStyle name="Énfasis1 2 2 2 6" xfId="10812"/>
    <cellStyle name="Énfasis1 2 2 3" xfId="10813"/>
    <cellStyle name="Énfasis1 2 2 4" xfId="10814"/>
    <cellStyle name="Énfasis1 2 2 4 2" xfId="10815"/>
    <cellStyle name="Énfasis1 2 2 4 4" xfId="10816"/>
    <cellStyle name="Énfasis1 2 2 4 5" xfId="10817"/>
    <cellStyle name="Énfasis1 2 2 5" xfId="10818"/>
    <cellStyle name="Énfasis1 2 2 5 3" xfId="10819"/>
    <cellStyle name="Énfasis1 2 2 5 4" xfId="10820"/>
    <cellStyle name="Énfasis1 2 2 6" xfId="10821"/>
    <cellStyle name="Énfasis1 2 2 7" xfId="10822"/>
    <cellStyle name="Énfasis1 2 3" xfId="10823"/>
    <cellStyle name="Énfasis1 2 4" xfId="10824"/>
    <cellStyle name="Énfasis1 2 5" xfId="10825"/>
    <cellStyle name="Énfasis1 2 6" xfId="10826"/>
    <cellStyle name="Énfasis1 2 7" xfId="10827"/>
    <cellStyle name="Énfasis1 2 8" xfId="10828"/>
    <cellStyle name="Énfasis1 2 9" xfId="10829"/>
    <cellStyle name="Énfasis1 2 9 3" xfId="10830"/>
    <cellStyle name="Énfasis1 2 9 5" xfId="10831"/>
    <cellStyle name="Énfasis1 2_TUP" xfId="10832"/>
    <cellStyle name="Énfasis1 3" xfId="10833"/>
    <cellStyle name="Énfasis1 3 2" xfId="10834"/>
    <cellStyle name="Énfasis1 3 2 3" xfId="10835"/>
    <cellStyle name="Énfasis1 3 2 4" xfId="10836"/>
    <cellStyle name="Énfasis1 3 3" xfId="10837"/>
    <cellStyle name="Énfasis1 3 3 4" xfId="10838"/>
    <cellStyle name="Énfasis1 3 3 6" xfId="10839"/>
    <cellStyle name="Énfasis1 3 3 7" xfId="10840"/>
    <cellStyle name="Énfasis1 3 5" xfId="10841"/>
    <cellStyle name="Énfasis1 3 6" xfId="10842"/>
    <cellStyle name="Énfasis1 4" xfId="10843"/>
    <cellStyle name="Énfasis1 4 11" xfId="10844"/>
    <cellStyle name="Énfasis1 4 12" xfId="10845"/>
    <cellStyle name="Énfasis1 4 13" xfId="10846"/>
    <cellStyle name="Énfasis1 4 2" xfId="10847"/>
    <cellStyle name="Énfasis1 4 3" xfId="10848"/>
    <cellStyle name="Énfasis1 4 4" xfId="10849"/>
    <cellStyle name="Énfasis1 4 5" xfId="10850"/>
    <cellStyle name="Énfasis1 4 6" xfId="10851"/>
    <cellStyle name="Énfasis1 4 7" xfId="10852"/>
    <cellStyle name="Énfasis1 4 8" xfId="10853"/>
    <cellStyle name="Énfasis1 4 9" xfId="10854"/>
    <cellStyle name="Énfasis1 5" xfId="10855"/>
    <cellStyle name="Énfasis1 5 10" xfId="10856"/>
    <cellStyle name="Énfasis1 5 12" xfId="10857"/>
    <cellStyle name="Énfasis1 5 13" xfId="10858"/>
    <cellStyle name="Énfasis1 5 2" xfId="10859"/>
    <cellStyle name="Énfasis1 5 3" xfId="10860"/>
    <cellStyle name="Énfasis1 5 4" xfId="10861"/>
    <cellStyle name="Énfasis1 5 5" xfId="10862"/>
    <cellStyle name="Énfasis1 5 7" xfId="10863"/>
    <cellStyle name="Énfasis1 5 8" xfId="10864"/>
    <cellStyle name="Énfasis1 6" xfId="10865"/>
    <cellStyle name="Énfasis1 6 11" xfId="10866"/>
    <cellStyle name="Énfasis1 6 12" xfId="10867"/>
    <cellStyle name="Énfasis1 6 13" xfId="10868"/>
    <cellStyle name="Énfasis1 6 2" xfId="10869"/>
    <cellStyle name="Énfasis1 6 3" xfId="10870"/>
    <cellStyle name="Énfasis1 6 4" xfId="10871"/>
    <cellStyle name="Énfasis1 6 6" xfId="10872"/>
    <cellStyle name="Énfasis1 6 7" xfId="10873"/>
    <cellStyle name="Énfasis1 6 8" xfId="10874"/>
    <cellStyle name="Énfasis1 7" xfId="10875"/>
    <cellStyle name="Énfasis1 7 11" xfId="10876"/>
    <cellStyle name="Énfasis1 7 12" xfId="10877"/>
    <cellStyle name="Énfasis1 7 3" xfId="10878"/>
    <cellStyle name="Énfasis1 7 4" xfId="10879"/>
    <cellStyle name="Énfasis1 7 5" xfId="10880"/>
    <cellStyle name="Énfasis1 7 6" xfId="10881"/>
    <cellStyle name="Énfasis1 7 7" xfId="10882"/>
    <cellStyle name="Énfasis1 7 8" xfId="10883"/>
    <cellStyle name="Énfasis1 7 9" xfId="10884"/>
    <cellStyle name="Énfasis1 8" xfId="10885"/>
    <cellStyle name="Énfasis1 9" xfId="10886"/>
    <cellStyle name="Énfasis2" xfId="31" builtinId="33" customBuiltin="1"/>
    <cellStyle name="Énfasis2 - 20%" xfId="10887"/>
    <cellStyle name="Énfasis2 - 40%" xfId="10888"/>
    <cellStyle name="Énfasis2 - 60%" xfId="10889"/>
    <cellStyle name="Énfasis2 10" xfId="10890"/>
    <cellStyle name="Énfasis2 11" xfId="10891"/>
    <cellStyle name="Énfasis2 12" xfId="10892"/>
    <cellStyle name="Énfasis2 12 2" xfId="10893"/>
    <cellStyle name="Énfasis2 13" xfId="10894"/>
    <cellStyle name="Énfasis2 14" xfId="10895"/>
    <cellStyle name="Énfasis2 15" xfId="10896"/>
    <cellStyle name="Énfasis2 16" xfId="10897"/>
    <cellStyle name="Énfasis2 17" xfId="10898"/>
    <cellStyle name="Énfasis2 2" xfId="167"/>
    <cellStyle name="Énfasis2 2 10" xfId="10899"/>
    <cellStyle name="Énfasis2 2 10 2" xfId="10900"/>
    <cellStyle name="Énfasis2 2 10 3" xfId="10901"/>
    <cellStyle name="Énfasis2 2 10 5" xfId="10902"/>
    <cellStyle name="Énfasis2 2 10 6" xfId="10903"/>
    <cellStyle name="Énfasis2 2 11" xfId="10904"/>
    <cellStyle name="Énfasis2 2 11 2" xfId="10905"/>
    <cellStyle name="Énfasis2 2 12" xfId="10906"/>
    <cellStyle name="Énfasis2 2 13" xfId="10907"/>
    <cellStyle name="Énfasis2 2 14" xfId="10908"/>
    <cellStyle name="Énfasis2 2 2" xfId="10909"/>
    <cellStyle name="Énfasis2 2 2 2" xfId="10910"/>
    <cellStyle name="Énfasis2 2 2 2 2" xfId="10911"/>
    <cellStyle name="Énfasis2 2 2 2 2 2" xfId="10912"/>
    <cellStyle name="Énfasis2 2 2 2 3" xfId="10913"/>
    <cellStyle name="Énfasis2 2 2 2 4" xfId="10914"/>
    <cellStyle name="Énfasis2 2 2 2 5" xfId="10915"/>
    <cellStyle name="Énfasis2 2 2 2 6" xfId="10916"/>
    <cellStyle name="Énfasis2 2 2 3" xfId="10917"/>
    <cellStyle name="Énfasis2 2 2 4" xfId="10918"/>
    <cellStyle name="Énfasis2 2 2 4 2" xfId="10919"/>
    <cellStyle name="Énfasis2 2 2 4 4" xfId="10920"/>
    <cellStyle name="Énfasis2 2 2 4 5" xfId="10921"/>
    <cellStyle name="Énfasis2 2 2 5" xfId="10922"/>
    <cellStyle name="Énfasis2 2 2 5 3" xfId="10923"/>
    <cellStyle name="Énfasis2 2 2 5 4" xfId="10924"/>
    <cellStyle name="Énfasis2 2 2 6" xfId="10925"/>
    <cellStyle name="Énfasis2 2 2 7" xfId="10926"/>
    <cellStyle name="Énfasis2 2 3" xfId="10927"/>
    <cellStyle name="Énfasis2 2 4" xfId="10928"/>
    <cellStyle name="Énfasis2 2 5" xfId="10929"/>
    <cellStyle name="Énfasis2 2 6" xfId="10930"/>
    <cellStyle name="Énfasis2 2 7" xfId="10931"/>
    <cellStyle name="Énfasis2 2 8" xfId="10932"/>
    <cellStyle name="Énfasis2 2 9" xfId="10933"/>
    <cellStyle name="Énfasis2 2 9 2" xfId="10934"/>
    <cellStyle name="Énfasis2 2 9 3" xfId="10935"/>
    <cellStyle name="Énfasis2 2 9 5" xfId="10936"/>
    <cellStyle name="Énfasis2 2_TUP" xfId="10937"/>
    <cellStyle name="Énfasis2 3" xfId="10938"/>
    <cellStyle name="Énfasis2 3 2" xfId="10939"/>
    <cellStyle name="Énfasis2 3 2 3" xfId="10940"/>
    <cellStyle name="Énfasis2 3 2 4" xfId="10941"/>
    <cellStyle name="Énfasis2 3 3" xfId="10942"/>
    <cellStyle name="Énfasis2 3 3 4" xfId="10943"/>
    <cellStyle name="Énfasis2 3 3 6" xfId="10944"/>
    <cellStyle name="Énfasis2 3 3 7" xfId="10945"/>
    <cellStyle name="Énfasis2 3 4" xfId="10946"/>
    <cellStyle name="Énfasis2 3 5" xfId="10947"/>
    <cellStyle name="Énfasis2 3 6" xfId="10948"/>
    <cellStyle name="Énfasis2 3 7" xfId="10949"/>
    <cellStyle name="Énfasis2 3 8" xfId="10950"/>
    <cellStyle name="Énfasis2 4" xfId="10951"/>
    <cellStyle name="Énfasis2 4 11" xfId="10952"/>
    <cellStyle name="Énfasis2 4 12" xfId="10953"/>
    <cellStyle name="Énfasis2 4 13" xfId="10954"/>
    <cellStyle name="Énfasis2 4 3" xfId="10955"/>
    <cellStyle name="Énfasis2 4 4" xfId="10956"/>
    <cellStyle name="Énfasis2 4 5" xfId="10957"/>
    <cellStyle name="Énfasis2 4 7" xfId="10958"/>
    <cellStyle name="Énfasis2 4 8" xfId="10959"/>
    <cellStyle name="Énfasis2 4 9" xfId="10960"/>
    <cellStyle name="Énfasis2 5" xfId="10961"/>
    <cellStyle name="Énfasis2 5 11" xfId="10962"/>
    <cellStyle name="Énfasis2 5 12" xfId="10963"/>
    <cellStyle name="Énfasis2 5 2" xfId="10964"/>
    <cellStyle name="Énfasis2 5 3" xfId="10965"/>
    <cellStyle name="Énfasis2 5 4" xfId="10966"/>
    <cellStyle name="Énfasis2 5 5" xfId="10967"/>
    <cellStyle name="Énfasis2 5 6" xfId="10968"/>
    <cellStyle name="Énfasis2 5 7" xfId="10969"/>
    <cellStyle name="Énfasis2 5 8" xfId="10970"/>
    <cellStyle name="Énfasis2 6" xfId="10971"/>
    <cellStyle name="Énfasis2 6 10" xfId="10972"/>
    <cellStyle name="Énfasis2 6 11" xfId="10973"/>
    <cellStyle name="Énfasis2 6 12" xfId="10974"/>
    <cellStyle name="Énfasis2 6 13" xfId="10975"/>
    <cellStyle name="Énfasis2 6 2" xfId="10976"/>
    <cellStyle name="Énfasis2 6 3" xfId="10977"/>
    <cellStyle name="Énfasis2 6 4" xfId="10978"/>
    <cellStyle name="Énfasis2 6 6" xfId="10979"/>
    <cellStyle name="Énfasis2 6 7" xfId="10980"/>
    <cellStyle name="Énfasis2 6 8" xfId="10981"/>
    <cellStyle name="Énfasis2 7" xfId="10982"/>
    <cellStyle name="Énfasis2 7 12" xfId="10983"/>
    <cellStyle name="Énfasis2 7 13" xfId="10984"/>
    <cellStyle name="Énfasis2 7 3" xfId="10985"/>
    <cellStyle name="Énfasis2 7 4" xfId="10986"/>
    <cellStyle name="Énfasis2 7 5" xfId="10987"/>
    <cellStyle name="Énfasis2 7 6" xfId="10988"/>
    <cellStyle name="Énfasis2 7 7" xfId="10989"/>
    <cellStyle name="Énfasis2 7 8" xfId="10990"/>
    <cellStyle name="Énfasis2 7 9" xfId="10991"/>
    <cellStyle name="Énfasis2 8" xfId="10992"/>
    <cellStyle name="Énfasis2 9" xfId="10993"/>
    <cellStyle name="Énfasis3" xfId="35" builtinId="37" customBuiltin="1"/>
    <cellStyle name="Énfasis3 - 20%" xfId="10994"/>
    <cellStyle name="Énfasis3 - 40%" xfId="10995"/>
    <cellStyle name="Énfasis3 - 60%" xfId="10996"/>
    <cellStyle name="Énfasis3 10" xfId="10997"/>
    <cellStyle name="Énfasis3 10 2" xfId="10998"/>
    <cellStyle name="Énfasis3 11" xfId="10999"/>
    <cellStyle name="Énfasis3 12" xfId="11000"/>
    <cellStyle name="Énfasis3 13" xfId="11001"/>
    <cellStyle name="Énfasis3 14" xfId="11002"/>
    <cellStyle name="Énfasis3 15" xfId="11003"/>
    <cellStyle name="Énfasis3 16" xfId="11004"/>
    <cellStyle name="Énfasis3 17" xfId="11005"/>
    <cellStyle name="Énfasis3 2" xfId="168"/>
    <cellStyle name="Énfasis3 2 10" xfId="11006"/>
    <cellStyle name="Énfasis3 2 10 2" xfId="11007"/>
    <cellStyle name="Énfasis3 2 10 5" xfId="11008"/>
    <cellStyle name="Énfasis3 2 10 6" xfId="11009"/>
    <cellStyle name="Énfasis3 2 11" xfId="11010"/>
    <cellStyle name="Énfasis3 2 11 2" xfId="11011"/>
    <cellStyle name="Énfasis3 2 12" xfId="11012"/>
    <cellStyle name="Énfasis3 2 13" xfId="11013"/>
    <cellStyle name="Énfasis3 2 14" xfId="11014"/>
    <cellStyle name="Énfasis3 2 16" xfId="11015"/>
    <cellStyle name="Énfasis3 2 2" xfId="11016"/>
    <cellStyle name="Énfasis3 2 2 2" xfId="11017"/>
    <cellStyle name="Énfasis3 2 2 2 2" xfId="11018"/>
    <cellStyle name="Énfasis3 2 2 2 2 2" xfId="11019"/>
    <cellStyle name="Énfasis3 2 2 2 3" xfId="11020"/>
    <cellStyle name="Énfasis3 2 2 2 4" xfId="11021"/>
    <cellStyle name="Énfasis3 2 2 2 5" xfId="11022"/>
    <cellStyle name="Énfasis3 2 2 2 6" xfId="11023"/>
    <cellStyle name="Énfasis3 2 2 3" xfId="11024"/>
    <cellStyle name="Énfasis3 2 2 4" xfId="11025"/>
    <cellStyle name="Énfasis3 2 2 4 2" xfId="11026"/>
    <cellStyle name="Énfasis3 2 2 4 4" xfId="11027"/>
    <cellStyle name="Énfasis3 2 2 4 5" xfId="11028"/>
    <cellStyle name="Énfasis3 2 2 5" xfId="11029"/>
    <cellStyle name="Énfasis3 2 2 5 2" xfId="11030"/>
    <cellStyle name="Énfasis3 2 2 5 3" xfId="11031"/>
    <cellStyle name="Énfasis3 2 2 5 4" xfId="11032"/>
    <cellStyle name="Énfasis3 2 2 6" xfId="11033"/>
    <cellStyle name="Énfasis3 2 2 7" xfId="11034"/>
    <cellStyle name="Énfasis3 2 3" xfId="11035"/>
    <cellStyle name="Énfasis3 2 4" xfId="11036"/>
    <cellStyle name="Énfasis3 2 5" xfId="11037"/>
    <cellStyle name="Énfasis3 2 6" xfId="11038"/>
    <cellStyle name="Énfasis3 2 7" xfId="11039"/>
    <cellStyle name="Énfasis3 2 8" xfId="11040"/>
    <cellStyle name="Énfasis3 2 9" xfId="11041"/>
    <cellStyle name="Énfasis3 2 9 2" xfId="11042"/>
    <cellStyle name="Énfasis3 2 9 4" xfId="11043"/>
    <cellStyle name="Énfasis3 2 9 5" xfId="11044"/>
    <cellStyle name="Énfasis3 2_TUP" xfId="11045"/>
    <cellStyle name="Énfasis3 3" xfId="11046"/>
    <cellStyle name="Énfasis3 3 2" xfId="11047"/>
    <cellStyle name="Énfasis3 3 2 3" xfId="11048"/>
    <cellStyle name="Énfasis3 3 2 4" xfId="11049"/>
    <cellStyle name="Énfasis3 3 3" xfId="11050"/>
    <cellStyle name="Énfasis3 3 3 4" xfId="11051"/>
    <cellStyle name="Énfasis3 3 3 6" xfId="11052"/>
    <cellStyle name="Énfasis3 3 3 7" xfId="11053"/>
    <cellStyle name="Énfasis3 3 4" xfId="11054"/>
    <cellStyle name="Énfasis3 3 5" xfId="11055"/>
    <cellStyle name="Énfasis3 3 6" xfId="11056"/>
    <cellStyle name="Énfasis3 3 7" xfId="11057"/>
    <cellStyle name="Énfasis3 4" xfId="11058"/>
    <cellStyle name="Énfasis3 4 11" xfId="11059"/>
    <cellStyle name="Énfasis3 4 12" xfId="11060"/>
    <cellStyle name="Énfasis3 4 13" xfId="11061"/>
    <cellStyle name="Énfasis3 4 3" xfId="11062"/>
    <cellStyle name="Énfasis3 4 4" xfId="11063"/>
    <cellStyle name="Énfasis3 4 5" xfId="11064"/>
    <cellStyle name="Énfasis3 4 6" xfId="11065"/>
    <cellStyle name="Énfasis3 4 7" xfId="11066"/>
    <cellStyle name="Énfasis3 4 8" xfId="11067"/>
    <cellStyle name="Énfasis3 5" xfId="11068"/>
    <cellStyle name="Énfasis3 5 12" xfId="11069"/>
    <cellStyle name="Énfasis3 5 13" xfId="11070"/>
    <cellStyle name="Énfasis3 5 2" xfId="11071"/>
    <cellStyle name="Énfasis3 5 3" xfId="11072"/>
    <cellStyle name="Énfasis3 5 4" xfId="11073"/>
    <cellStyle name="Énfasis3 5 5" xfId="11074"/>
    <cellStyle name="Énfasis3 5 6" xfId="11075"/>
    <cellStyle name="Énfasis3 5 7" xfId="11076"/>
    <cellStyle name="Énfasis3 5 8" xfId="11077"/>
    <cellStyle name="Énfasis3 6" xfId="11078"/>
    <cellStyle name="Énfasis3 6 10" xfId="11079"/>
    <cellStyle name="Énfasis3 6 12" xfId="11080"/>
    <cellStyle name="Énfasis3 6 13" xfId="11081"/>
    <cellStyle name="Énfasis3 6 2" xfId="11082"/>
    <cellStyle name="Énfasis3 6 3" xfId="11083"/>
    <cellStyle name="Énfasis3 6 4" xfId="11084"/>
    <cellStyle name="Énfasis3 6 5" xfId="11085"/>
    <cellStyle name="Énfasis3 6 6" xfId="11086"/>
    <cellStyle name="Énfasis3 6 7" xfId="11087"/>
    <cellStyle name="Énfasis3 6 8" xfId="11088"/>
    <cellStyle name="Énfasis3 7" xfId="11089"/>
    <cellStyle name="Énfasis3 7 12" xfId="11090"/>
    <cellStyle name="Énfasis3 7 13" xfId="11091"/>
    <cellStyle name="Énfasis3 7 3" xfId="11092"/>
    <cellStyle name="Énfasis3 7 4" xfId="11093"/>
    <cellStyle name="Énfasis3 7 5" xfId="11094"/>
    <cellStyle name="Énfasis3 7 6" xfId="11095"/>
    <cellStyle name="Énfasis3 7 8" xfId="11096"/>
    <cellStyle name="Énfasis3 7 9" xfId="11097"/>
    <cellStyle name="Énfasis3 8" xfId="11098"/>
    <cellStyle name="Énfasis3 9" xfId="11099"/>
    <cellStyle name="Énfasis4" xfId="39" builtinId="41" customBuiltin="1"/>
    <cellStyle name="Énfasis4 - 20%" xfId="11100"/>
    <cellStyle name="Énfasis4 - 40%" xfId="11101"/>
    <cellStyle name="Énfasis4 - 60%" xfId="11102"/>
    <cellStyle name="Énfasis4 10" xfId="11103"/>
    <cellStyle name="Énfasis4 11" xfId="11104"/>
    <cellStyle name="Énfasis4 12" xfId="11105"/>
    <cellStyle name="Énfasis4 12 2" xfId="11106"/>
    <cellStyle name="Énfasis4 13" xfId="11107"/>
    <cellStyle name="Énfasis4 14" xfId="11108"/>
    <cellStyle name="Énfasis4 15" xfId="11109"/>
    <cellStyle name="Énfasis4 16" xfId="11110"/>
    <cellStyle name="Énfasis4 17" xfId="11111"/>
    <cellStyle name="Énfasis4 2" xfId="169"/>
    <cellStyle name="Énfasis4 2 10" xfId="11112"/>
    <cellStyle name="Énfasis4 2 10 2" xfId="11113"/>
    <cellStyle name="Énfasis4 2 10 3" xfId="11114"/>
    <cellStyle name="Énfasis4 2 10 4" xfId="11115"/>
    <cellStyle name="Énfasis4 2 10 5" xfId="11116"/>
    <cellStyle name="Énfasis4 2 10 6" xfId="11117"/>
    <cellStyle name="Énfasis4 2 11" xfId="11118"/>
    <cellStyle name="Énfasis4 2 11 2" xfId="11119"/>
    <cellStyle name="Énfasis4 2 12" xfId="11120"/>
    <cellStyle name="Énfasis4 2 13" xfId="11121"/>
    <cellStyle name="Énfasis4 2 14" xfId="11122"/>
    <cellStyle name="Énfasis4 2 2" xfId="11123"/>
    <cellStyle name="Énfasis4 2 2 2" xfId="11124"/>
    <cellStyle name="Énfasis4 2 2 2 2" xfId="11125"/>
    <cellStyle name="Énfasis4 2 2 2 2 2" xfId="11126"/>
    <cellStyle name="Énfasis4 2 2 2 3" xfId="11127"/>
    <cellStyle name="Énfasis4 2 2 2 4" xfId="11128"/>
    <cellStyle name="Énfasis4 2 2 2 5" xfId="11129"/>
    <cellStyle name="Énfasis4 2 2 2 6" xfId="11130"/>
    <cellStyle name="Énfasis4 2 2 3" xfId="11131"/>
    <cellStyle name="Énfasis4 2 2 4" xfId="11132"/>
    <cellStyle name="Énfasis4 2 2 4 2" xfId="11133"/>
    <cellStyle name="Énfasis4 2 2 4 4" xfId="11134"/>
    <cellStyle name="Énfasis4 2 2 4 5" xfId="11135"/>
    <cellStyle name="Énfasis4 2 2 5" xfId="11136"/>
    <cellStyle name="Énfasis4 2 2 5 2" xfId="11137"/>
    <cellStyle name="Énfasis4 2 2 5 3" xfId="11138"/>
    <cellStyle name="Énfasis4 2 2 5 4" xfId="11139"/>
    <cellStyle name="Énfasis4 2 2 6" xfId="11140"/>
    <cellStyle name="Énfasis4 2 2 7" xfId="11141"/>
    <cellStyle name="Énfasis4 2 3" xfId="11142"/>
    <cellStyle name="Énfasis4 2 4" xfId="11143"/>
    <cellStyle name="Énfasis4 2 5" xfId="11144"/>
    <cellStyle name="Énfasis4 2 6" xfId="11145"/>
    <cellStyle name="Énfasis4 2 7" xfId="11146"/>
    <cellStyle name="Énfasis4 2 8" xfId="11147"/>
    <cellStyle name="Énfasis4 2 9" xfId="11148"/>
    <cellStyle name="Énfasis4 2 9 2" xfId="11149"/>
    <cellStyle name="Énfasis4 2 9 3" xfId="11150"/>
    <cellStyle name="Énfasis4 2 9 4" xfId="11151"/>
    <cellStyle name="Énfasis4 2_TUP" xfId="11152"/>
    <cellStyle name="Énfasis4 3" xfId="11153"/>
    <cellStyle name="Énfasis4 3 2" xfId="11154"/>
    <cellStyle name="Énfasis4 3 2 3" xfId="11155"/>
    <cellStyle name="Énfasis4 3 2 4" xfId="11156"/>
    <cellStyle name="Énfasis4 3 3" xfId="11157"/>
    <cellStyle name="Énfasis4 3 3 4" xfId="11158"/>
    <cellStyle name="Énfasis4 3 3 6" xfId="11159"/>
    <cellStyle name="Énfasis4 3 3 7" xfId="11160"/>
    <cellStyle name="Énfasis4 3 5" xfId="11161"/>
    <cellStyle name="Énfasis4 3 6" xfId="11162"/>
    <cellStyle name="Énfasis4 3 7" xfId="11163"/>
    <cellStyle name="Énfasis4 3 8" xfId="11164"/>
    <cellStyle name="Énfasis4 4" xfId="11165"/>
    <cellStyle name="Énfasis4 4 12" xfId="11166"/>
    <cellStyle name="Énfasis4 4 3" xfId="11167"/>
    <cellStyle name="Énfasis4 4 4" xfId="11168"/>
    <cellStyle name="Énfasis4 4 5" xfId="11169"/>
    <cellStyle name="Énfasis4 4 6" xfId="11170"/>
    <cellStyle name="Énfasis4 4 7" xfId="11171"/>
    <cellStyle name="Énfasis4 4 8" xfId="11172"/>
    <cellStyle name="Énfasis4 4 9" xfId="11173"/>
    <cellStyle name="Énfasis4 5" xfId="11174"/>
    <cellStyle name="Énfasis4 5 12" xfId="11175"/>
    <cellStyle name="Énfasis4 5 3" xfId="11176"/>
    <cellStyle name="Énfasis4 5 4" xfId="11177"/>
    <cellStyle name="Énfasis4 5 5" xfId="11178"/>
    <cellStyle name="Énfasis4 5 6" xfId="11179"/>
    <cellStyle name="Énfasis4 5 7" xfId="11180"/>
    <cellStyle name="Énfasis4 5 8" xfId="11181"/>
    <cellStyle name="Énfasis4 5 9" xfId="11182"/>
    <cellStyle name="Énfasis4 6" xfId="11183"/>
    <cellStyle name="Énfasis4 6 10" xfId="11184"/>
    <cellStyle name="Énfasis4 6 11" xfId="11185"/>
    <cellStyle name="Énfasis4 6 12" xfId="11186"/>
    <cellStyle name="Énfasis4 6 3" xfId="11187"/>
    <cellStyle name="Énfasis4 6 4" xfId="11188"/>
    <cellStyle name="Énfasis4 6 5" xfId="11189"/>
    <cellStyle name="Énfasis4 6 6" xfId="11190"/>
    <cellStyle name="Énfasis4 6 7" xfId="11191"/>
    <cellStyle name="Énfasis4 6 8" xfId="11192"/>
    <cellStyle name="Énfasis4 7" xfId="11193"/>
    <cellStyle name="Énfasis4 7 11" xfId="11194"/>
    <cellStyle name="Énfasis4 7 12" xfId="11195"/>
    <cellStyle name="Énfasis4 7 3" xfId="11196"/>
    <cellStyle name="Énfasis4 7 4" xfId="11197"/>
    <cellStyle name="Énfasis4 7 6" xfId="11198"/>
    <cellStyle name="Énfasis4 7 7" xfId="11199"/>
    <cellStyle name="Énfasis4 7 8" xfId="11200"/>
    <cellStyle name="Énfasis4 7 9" xfId="11201"/>
    <cellStyle name="Énfasis4 8" xfId="11202"/>
    <cellStyle name="Énfasis4 9" xfId="11203"/>
    <cellStyle name="Énfasis5" xfId="43" builtinId="45" customBuiltin="1"/>
    <cellStyle name="Énfasis5 - 20%" xfId="11204"/>
    <cellStyle name="Énfasis5 - 40%" xfId="11205"/>
    <cellStyle name="Énfasis5 - 60%" xfId="11206"/>
    <cellStyle name="Énfasis5 10" xfId="11207"/>
    <cellStyle name="Énfasis5 11" xfId="11208"/>
    <cellStyle name="Énfasis5 12" xfId="11209"/>
    <cellStyle name="Énfasis5 12 2" xfId="11210"/>
    <cellStyle name="Énfasis5 13" xfId="11211"/>
    <cellStyle name="Énfasis5 14" xfId="11212"/>
    <cellStyle name="Énfasis5 15" xfId="11213"/>
    <cellStyle name="Énfasis5 16" xfId="11214"/>
    <cellStyle name="Énfasis5 2" xfId="170"/>
    <cellStyle name="Énfasis5 2 10" xfId="11215"/>
    <cellStyle name="Énfasis5 2 10 2" xfId="11216"/>
    <cellStyle name="Énfasis5 2 10 3" xfId="11217"/>
    <cellStyle name="Énfasis5 2 10 5" xfId="11218"/>
    <cellStyle name="Énfasis5 2 10 6" xfId="11219"/>
    <cellStyle name="Énfasis5 2 11" xfId="11220"/>
    <cellStyle name="Énfasis5 2 11 2" xfId="11221"/>
    <cellStyle name="Énfasis5 2 12" xfId="11222"/>
    <cellStyle name="Énfasis5 2 13" xfId="11223"/>
    <cellStyle name="Énfasis5 2 14" xfId="11224"/>
    <cellStyle name="Énfasis5 2 2" xfId="11225"/>
    <cellStyle name="Énfasis5 2 2 2" xfId="11226"/>
    <cellStyle name="Énfasis5 2 2 2 2" xfId="11227"/>
    <cellStyle name="Énfasis5 2 2 2 2 2" xfId="11228"/>
    <cellStyle name="Énfasis5 2 2 2 3" xfId="11229"/>
    <cellStyle name="Énfasis5 2 2 2 4" xfId="11230"/>
    <cellStyle name="Énfasis5 2 2 2 5" xfId="11231"/>
    <cellStyle name="Énfasis5 2 2 2 6" xfId="11232"/>
    <cellStyle name="Énfasis5 2 2 3" xfId="11233"/>
    <cellStyle name="Énfasis5 2 2 4" xfId="11234"/>
    <cellStyle name="Énfasis5 2 2 4 2" xfId="11235"/>
    <cellStyle name="Énfasis5 2 2 4 4" xfId="11236"/>
    <cellStyle name="Énfasis5 2 2 4 5" xfId="11237"/>
    <cellStyle name="Énfasis5 2 2 5" xfId="11238"/>
    <cellStyle name="Énfasis5 2 2 5 3" xfId="11239"/>
    <cellStyle name="Énfasis5 2 2 5 4" xfId="11240"/>
    <cellStyle name="Énfasis5 2 2 6" xfId="11241"/>
    <cellStyle name="Énfasis5 2 2 7" xfId="11242"/>
    <cellStyle name="Énfasis5 2 3" xfId="11243"/>
    <cellStyle name="Énfasis5 2 4" xfId="11244"/>
    <cellStyle name="Énfasis5 2 5" xfId="11245"/>
    <cellStyle name="Énfasis5 2 6" xfId="11246"/>
    <cellStyle name="Énfasis5 2 7" xfId="11247"/>
    <cellStyle name="Énfasis5 2 8" xfId="11248"/>
    <cellStyle name="Énfasis5 2 9" xfId="11249"/>
    <cellStyle name="Énfasis5 2 9 4" xfId="11250"/>
    <cellStyle name="Énfasis5 2 9 5" xfId="11251"/>
    <cellStyle name="Énfasis5 2_TUP" xfId="11252"/>
    <cellStyle name="Énfasis5 3" xfId="11253"/>
    <cellStyle name="Énfasis5 3 2" xfId="11254"/>
    <cellStyle name="Énfasis5 3 2 3" xfId="11255"/>
    <cellStyle name="Énfasis5 3 2 4" xfId="11256"/>
    <cellStyle name="Énfasis5 3 3" xfId="11257"/>
    <cellStyle name="Énfasis5 3 3 4" xfId="11258"/>
    <cellStyle name="Énfasis5 3 3 5" xfId="11259"/>
    <cellStyle name="Énfasis5 3 3 6" xfId="11260"/>
    <cellStyle name="Énfasis5 3 3 7" xfId="11261"/>
    <cellStyle name="Énfasis5 3 4" xfId="11262"/>
    <cellStyle name="Énfasis5 3 5" xfId="11263"/>
    <cellStyle name="Énfasis5 3 6" xfId="11264"/>
    <cellStyle name="Énfasis5 3 7" xfId="11265"/>
    <cellStyle name="Énfasis5 3 8" xfId="11266"/>
    <cellStyle name="Énfasis5 4" xfId="11267"/>
    <cellStyle name="Énfasis5 4 12" xfId="11268"/>
    <cellStyle name="Énfasis5 4 13" xfId="11269"/>
    <cellStyle name="Énfasis5 4 2" xfId="11270"/>
    <cellStyle name="Énfasis5 4 3" xfId="11271"/>
    <cellStyle name="Énfasis5 4 4" xfId="11272"/>
    <cellStyle name="Énfasis5 4 5" xfId="11273"/>
    <cellStyle name="Énfasis5 4 6" xfId="11274"/>
    <cellStyle name="Énfasis5 4 7" xfId="11275"/>
    <cellStyle name="Énfasis5 4 8" xfId="11276"/>
    <cellStyle name="Énfasis5 4 9" xfId="11277"/>
    <cellStyle name="Énfasis5 5" xfId="11278"/>
    <cellStyle name="Énfasis5 5 12" xfId="11279"/>
    <cellStyle name="Énfasis5 5 13" xfId="11280"/>
    <cellStyle name="Énfasis5 5 3" xfId="11281"/>
    <cellStyle name="Énfasis5 5 4" xfId="11282"/>
    <cellStyle name="Énfasis5 5 5" xfId="11283"/>
    <cellStyle name="Énfasis5 5 6" xfId="11284"/>
    <cellStyle name="Énfasis5 5 7" xfId="11285"/>
    <cellStyle name="Énfasis5 5 8" xfId="11286"/>
    <cellStyle name="Énfasis5 6" xfId="11287"/>
    <cellStyle name="Énfasis5 6 10" xfId="11288"/>
    <cellStyle name="Énfasis5 6 11" xfId="11289"/>
    <cellStyle name="Énfasis5 6 12" xfId="11290"/>
    <cellStyle name="Énfasis5 6 13" xfId="11291"/>
    <cellStyle name="Énfasis5 6 3" xfId="11292"/>
    <cellStyle name="Énfasis5 6 4" xfId="11293"/>
    <cellStyle name="Énfasis5 6 5" xfId="11294"/>
    <cellStyle name="Énfasis5 6 6" xfId="11295"/>
    <cellStyle name="Énfasis5 6 7" xfId="11296"/>
    <cellStyle name="Énfasis5 6 8" xfId="11297"/>
    <cellStyle name="Énfasis5 7" xfId="11298"/>
    <cellStyle name="Énfasis5 7 12" xfId="11299"/>
    <cellStyle name="Énfasis5 7 13" xfId="11300"/>
    <cellStyle name="Énfasis5 7 3" xfId="11301"/>
    <cellStyle name="Énfasis5 7 4" xfId="11302"/>
    <cellStyle name="Énfasis5 7 5" xfId="11303"/>
    <cellStyle name="Énfasis5 7 6" xfId="11304"/>
    <cellStyle name="Énfasis5 7 7" xfId="11305"/>
    <cellStyle name="Énfasis5 7 8" xfId="11306"/>
    <cellStyle name="Énfasis5 7 9" xfId="11307"/>
    <cellStyle name="Énfasis5 8" xfId="11308"/>
    <cellStyle name="Énfasis5 9" xfId="11309"/>
    <cellStyle name="Énfasis6" xfId="47" builtinId="49" customBuiltin="1"/>
    <cellStyle name="Énfasis6 - 20%" xfId="11310"/>
    <cellStyle name="Énfasis6 - 40%" xfId="11311"/>
    <cellStyle name="Énfasis6 - 60%" xfId="11312"/>
    <cellStyle name="Énfasis6 10" xfId="11313"/>
    <cellStyle name="Énfasis6 11" xfId="11314"/>
    <cellStyle name="Énfasis6 11 2" xfId="11315"/>
    <cellStyle name="Énfasis6 12" xfId="11316"/>
    <cellStyle name="Énfasis6 12 2" xfId="11317"/>
    <cellStyle name="Énfasis6 13" xfId="11318"/>
    <cellStyle name="Énfasis6 14" xfId="11319"/>
    <cellStyle name="Énfasis6 15" xfId="11320"/>
    <cellStyle name="Énfasis6 16" xfId="11321"/>
    <cellStyle name="Énfasis6 2" xfId="171"/>
    <cellStyle name="Énfasis6 2 10" xfId="11322"/>
    <cellStyle name="Énfasis6 2 10 2" xfId="11323"/>
    <cellStyle name="Énfasis6 2 10 3" xfId="11324"/>
    <cellStyle name="Énfasis6 2 10 5" xfId="11325"/>
    <cellStyle name="Énfasis6 2 10 6" xfId="11326"/>
    <cellStyle name="Énfasis6 2 11" xfId="11327"/>
    <cellStyle name="Énfasis6 2 11 2" xfId="11328"/>
    <cellStyle name="Énfasis6 2 12" xfId="11329"/>
    <cellStyle name="Énfasis6 2 13" xfId="11330"/>
    <cellStyle name="Énfasis6 2 14" xfId="11331"/>
    <cellStyle name="Énfasis6 2 2" xfId="11332"/>
    <cellStyle name="Énfasis6 2 2 2" xfId="11333"/>
    <cellStyle name="Énfasis6 2 2 2 2" xfId="11334"/>
    <cellStyle name="Énfasis6 2 2 2 2 2" xfId="11335"/>
    <cellStyle name="Énfasis6 2 2 2 3" xfId="11336"/>
    <cellStyle name="Énfasis6 2 2 2 4" xfId="11337"/>
    <cellStyle name="Énfasis6 2 2 2 5" xfId="11338"/>
    <cellStyle name="Énfasis6 2 2 2 6" xfId="11339"/>
    <cellStyle name="Énfasis6 2 2 3" xfId="11340"/>
    <cellStyle name="Énfasis6 2 2 4" xfId="11341"/>
    <cellStyle name="Énfasis6 2 2 4 2" xfId="11342"/>
    <cellStyle name="Énfasis6 2 2 4 4" xfId="11343"/>
    <cellStyle name="Énfasis6 2 2 4 5" xfId="11344"/>
    <cellStyle name="Énfasis6 2 2 5" xfId="11345"/>
    <cellStyle name="Énfasis6 2 2 5 3" xfId="11346"/>
    <cellStyle name="Énfasis6 2 2 5 4" xfId="11347"/>
    <cellStyle name="Énfasis6 2 2 6" xfId="11348"/>
    <cellStyle name="Énfasis6 2 2 7" xfId="11349"/>
    <cellStyle name="Énfasis6 2 3" xfId="11350"/>
    <cellStyle name="Énfasis6 2 4" xfId="11351"/>
    <cellStyle name="Énfasis6 2 5" xfId="11352"/>
    <cellStyle name="Énfasis6 2 6" xfId="11353"/>
    <cellStyle name="Énfasis6 2 7" xfId="11354"/>
    <cellStyle name="Énfasis6 2 8" xfId="11355"/>
    <cellStyle name="Énfasis6 2 9" xfId="11356"/>
    <cellStyle name="Énfasis6 2 9 3" xfId="11357"/>
    <cellStyle name="Énfasis6 2 9 4" xfId="11358"/>
    <cellStyle name="Énfasis6 2 9 5" xfId="11359"/>
    <cellStyle name="Énfasis6 2_TUP" xfId="11360"/>
    <cellStyle name="Énfasis6 3" xfId="11361"/>
    <cellStyle name="Énfasis6 3 2" xfId="11362"/>
    <cellStyle name="Énfasis6 3 2 3" xfId="11363"/>
    <cellStyle name="Énfasis6 3 2 4" xfId="11364"/>
    <cellStyle name="Énfasis6 3 3" xfId="11365"/>
    <cellStyle name="Énfasis6 3 3 4" xfId="11366"/>
    <cellStyle name="Énfasis6 3 3 6" xfId="11367"/>
    <cellStyle name="Énfasis6 3 3 7" xfId="11368"/>
    <cellStyle name="Énfasis6 3 4" xfId="11369"/>
    <cellStyle name="Énfasis6 3 5" xfId="11370"/>
    <cellStyle name="Énfasis6 3 6" xfId="11371"/>
    <cellStyle name="Énfasis6 3 7" xfId="11372"/>
    <cellStyle name="Énfasis6 4" xfId="11373"/>
    <cellStyle name="Énfasis6 4 12" xfId="11374"/>
    <cellStyle name="Énfasis6 4 13" xfId="11375"/>
    <cellStyle name="Énfasis6 4 2" xfId="11376"/>
    <cellStyle name="Énfasis6 4 3" xfId="11377"/>
    <cellStyle name="Énfasis6 4 5" xfId="11378"/>
    <cellStyle name="Énfasis6 4 6" xfId="11379"/>
    <cellStyle name="Énfasis6 4 7" xfId="11380"/>
    <cellStyle name="Énfasis6 4 9" xfId="11381"/>
    <cellStyle name="Énfasis6 5" xfId="11382"/>
    <cellStyle name="Énfasis6 5 12" xfId="11383"/>
    <cellStyle name="Énfasis6 5 13" xfId="11384"/>
    <cellStyle name="Énfasis6 5 3" xfId="11385"/>
    <cellStyle name="Énfasis6 5 4" xfId="11386"/>
    <cellStyle name="Énfasis6 5 5" xfId="11387"/>
    <cellStyle name="Énfasis6 5 6" xfId="11388"/>
    <cellStyle name="Énfasis6 5 7" xfId="11389"/>
    <cellStyle name="Énfasis6 5 8" xfId="11390"/>
    <cellStyle name="Énfasis6 5 9" xfId="11391"/>
    <cellStyle name="Énfasis6 6" xfId="11392"/>
    <cellStyle name="Énfasis6 6 11" xfId="11393"/>
    <cellStyle name="Énfasis6 6 12" xfId="11394"/>
    <cellStyle name="Énfasis6 6 13" xfId="11395"/>
    <cellStyle name="Énfasis6 6 3" xfId="11396"/>
    <cellStyle name="Énfasis6 6 4" xfId="11397"/>
    <cellStyle name="Énfasis6 6 5" xfId="11398"/>
    <cellStyle name="Énfasis6 6 6" xfId="11399"/>
    <cellStyle name="Énfasis6 6 7" xfId="11400"/>
    <cellStyle name="Énfasis6 6 8" xfId="11401"/>
    <cellStyle name="Énfasis6 6 9" xfId="11402"/>
    <cellStyle name="Énfasis6 7" xfId="11403"/>
    <cellStyle name="Énfasis6 7 10" xfId="11404"/>
    <cellStyle name="Énfasis6 7 11" xfId="11405"/>
    <cellStyle name="Énfasis6 7 12" xfId="11406"/>
    <cellStyle name="Énfasis6 7 13" xfId="11407"/>
    <cellStyle name="Énfasis6 7 3" xfId="11408"/>
    <cellStyle name="Énfasis6 7 4" xfId="11409"/>
    <cellStyle name="Énfasis6 7 5" xfId="11410"/>
    <cellStyle name="Énfasis6 7 6" xfId="11411"/>
    <cellStyle name="Énfasis6 7 7" xfId="11412"/>
    <cellStyle name="Énfasis6 7 8" xfId="11413"/>
    <cellStyle name="Énfasis6 8" xfId="11414"/>
    <cellStyle name="Énfasis6 9" xfId="11415"/>
    <cellStyle name="Enter Currency (0)" xfId="11416"/>
    <cellStyle name="Enter Currency (0) 2" xfId="11417"/>
    <cellStyle name="Enter Currency (0) 3" xfId="11418"/>
    <cellStyle name="Enter Currency (2)" xfId="11419"/>
    <cellStyle name="Enter Currency (2) 2" xfId="11420"/>
    <cellStyle name="Enter Currency (2) 3" xfId="11421"/>
    <cellStyle name="Enter Units (0)" xfId="11422"/>
    <cellStyle name="Enter Units (0) 2" xfId="11423"/>
    <cellStyle name="Enter Units (0) 3" xfId="11424"/>
    <cellStyle name="Enter Units (1)" xfId="11425"/>
    <cellStyle name="Enter Units (1) 2" xfId="11426"/>
    <cellStyle name="Enter Units (2)" xfId="11427"/>
    <cellStyle name="Enter Units (2) 2" xfId="11428"/>
    <cellStyle name="Enter Units (2) 3" xfId="11429"/>
    <cellStyle name="Entered" xfId="67"/>
    <cellStyle name="Entrada" xfId="19" builtinId="20" customBuiltin="1"/>
    <cellStyle name="Entrada 10" xfId="11430"/>
    <cellStyle name="Entrada 11" xfId="11431"/>
    <cellStyle name="Entrada 12" xfId="11432"/>
    <cellStyle name="Entrada 12 2" xfId="11433"/>
    <cellStyle name="Entrada 13" xfId="11434"/>
    <cellStyle name="Entrada 14" xfId="11435"/>
    <cellStyle name="Entrada 15" xfId="11436"/>
    <cellStyle name="Entrada 16" xfId="11437"/>
    <cellStyle name="Entrada 2" xfId="172"/>
    <cellStyle name="Entrada 2 10" xfId="11438"/>
    <cellStyle name="Entrada 2 10 2" xfId="11439"/>
    <cellStyle name="Entrada 2 10 2 2" xfId="11440"/>
    <cellStyle name="Entrada 2 10 2 2 2" xfId="11441"/>
    <cellStyle name="Entrada 2 10 2 3" xfId="11442"/>
    <cellStyle name="Entrada 2 10 2 4" xfId="11443"/>
    <cellStyle name="Entrada 2 10 2 5" xfId="11444"/>
    <cellStyle name="Entrada 2 10 3" xfId="11445"/>
    <cellStyle name="Entrada 2 10 4" xfId="11446"/>
    <cellStyle name="Entrada 2 10 5" xfId="11447"/>
    <cellStyle name="Entrada 2 10 6" xfId="11448"/>
    <cellStyle name="Entrada 2 11" xfId="11449"/>
    <cellStyle name="Entrada 2 11 2" xfId="11450"/>
    <cellStyle name="Entrada 2 11 3" xfId="11451"/>
    <cellStyle name="Entrada 2 11 4" xfId="11452"/>
    <cellStyle name="Entrada 2 11 5" xfId="11453"/>
    <cellStyle name="Entrada 2 12" xfId="11454"/>
    <cellStyle name="Entrada 2 12 2" xfId="11455"/>
    <cellStyle name="Entrada 2 13" xfId="11456"/>
    <cellStyle name="Entrada 2 14" xfId="11457"/>
    <cellStyle name="Entrada 2 15" xfId="11458"/>
    <cellStyle name="Entrada 2 16" xfId="62172"/>
    <cellStyle name="Entrada 2 2" xfId="11459"/>
    <cellStyle name="Entrada 2 2 10" xfId="11460"/>
    <cellStyle name="Entrada 2 2 10 2" xfId="11461"/>
    <cellStyle name="Entrada 2 2 10 2 2" xfId="11462"/>
    <cellStyle name="Entrada 2 2 10 3" xfId="11463"/>
    <cellStyle name="Entrada 2 2 10 4" xfId="11464"/>
    <cellStyle name="Entrada 2 2 10 5" xfId="11465"/>
    <cellStyle name="Entrada 2 2 11" xfId="11466"/>
    <cellStyle name="Entrada 2 2 11 2" xfId="11467"/>
    <cellStyle name="Entrada 2 2 12" xfId="11468"/>
    <cellStyle name="Entrada 2 2 13" xfId="11469"/>
    <cellStyle name="Entrada 2 2 14" xfId="11470"/>
    <cellStyle name="Entrada 2 2 15" xfId="11471"/>
    <cellStyle name="Entrada 2 2 16" xfId="11472"/>
    <cellStyle name="Entrada 2 2 2" xfId="11473"/>
    <cellStyle name="Entrada 2 2 2 10" xfId="11474"/>
    <cellStyle name="Entrada 2 2 2 10 2" xfId="11475"/>
    <cellStyle name="Entrada 2 2 2 11" xfId="11476"/>
    <cellStyle name="Entrada 2 2 2 12" xfId="11477"/>
    <cellStyle name="Entrada 2 2 2 13" xfId="11478"/>
    <cellStyle name="Entrada 2 2 2 14" xfId="11479"/>
    <cellStyle name="Entrada 2 2 2 15" xfId="11480"/>
    <cellStyle name="Entrada 2 2 2 16" xfId="11481"/>
    <cellStyle name="Entrada 2 2 2 19" xfId="11482"/>
    <cellStyle name="Entrada 2 2 2 2" xfId="11483"/>
    <cellStyle name="Entrada 2 2 2 2 2" xfId="11484"/>
    <cellStyle name="Entrada 2 2 2 2 2 2" xfId="11485"/>
    <cellStyle name="Entrada 2 2 2 2 2 2 2" xfId="11486"/>
    <cellStyle name="Entrada 2 2 2 2 2 3" xfId="11487"/>
    <cellStyle name="Entrada 2 2 2 2 2 4" xfId="11488"/>
    <cellStyle name="Entrada 2 2 2 2 2 5" xfId="11489"/>
    <cellStyle name="Entrada 2 2 2 2 3" xfId="11490"/>
    <cellStyle name="Entrada 2 2 2 2 4" xfId="11491"/>
    <cellStyle name="Entrada 2 2 2 2 5" xfId="11492"/>
    <cellStyle name="Entrada 2 2 2 2 6" xfId="11493"/>
    <cellStyle name="Entrada 2 2 2 20" xfId="11494"/>
    <cellStyle name="Entrada 2 2 2 3" xfId="11495"/>
    <cellStyle name="Entrada 2 2 2 3 2" xfId="11496"/>
    <cellStyle name="Entrada 2 2 2 3 2 2" xfId="11497"/>
    <cellStyle name="Entrada 2 2 2 3 2 2 2" xfId="11498"/>
    <cellStyle name="Entrada 2 2 2 3 2 3" xfId="11499"/>
    <cellStyle name="Entrada 2 2 2 3 2 4" xfId="11500"/>
    <cellStyle name="Entrada 2 2 2 3 2 5" xfId="11501"/>
    <cellStyle name="Entrada 2 2 2 3 3" xfId="11502"/>
    <cellStyle name="Entrada 2 2 2 3 4" xfId="11503"/>
    <cellStyle name="Entrada 2 2 2 3 5" xfId="11504"/>
    <cellStyle name="Entrada 2 2 2 3 6" xfId="11505"/>
    <cellStyle name="Entrada 2 2 2 4" xfId="11506"/>
    <cellStyle name="Entrada 2 2 2 4 2" xfId="11507"/>
    <cellStyle name="Entrada 2 2 2 4 2 2" xfId="11508"/>
    <cellStyle name="Entrada 2 2 2 4 2 2 2" xfId="11509"/>
    <cellStyle name="Entrada 2 2 2 4 2 3" xfId="11510"/>
    <cellStyle name="Entrada 2 2 2 4 2 4" xfId="11511"/>
    <cellStyle name="Entrada 2 2 2 4 2 5" xfId="11512"/>
    <cellStyle name="Entrada 2 2 2 4 3" xfId="11513"/>
    <cellStyle name="Entrada 2 2 2 4 4" xfId="11514"/>
    <cellStyle name="Entrada 2 2 2 4 5" xfId="11515"/>
    <cellStyle name="Entrada 2 2 2 4 6" xfId="11516"/>
    <cellStyle name="Entrada 2 2 2 5" xfId="11517"/>
    <cellStyle name="Entrada 2 2 2 5 2" xfId="11518"/>
    <cellStyle name="Entrada 2 2 2 5 2 2" xfId="11519"/>
    <cellStyle name="Entrada 2 2 2 5 2 2 2" xfId="11520"/>
    <cellStyle name="Entrada 2 2 2 5 2 3" xfId="11521"/>
    <cellStyle name="Entrada 2 2 2 5 2 4" xfId="11522"/>
    <cellStyle name="Entrada 2 2 2 5 2 5" xfId="11523"/>
    <cellStyle name="Entrada 2 2 2 5 3" xfId="11524"/>
    <cellStyle name="Entrada 2 2 2 5 4" xfId="11525"/>
    <cellStyle name="Entrada 2 2 2 5 5" xfId="11526"/>
    <cellStyle name="Entrada 2 2 2 5 6" xfId="11527"/>
    <cellStyle name="Entrada 2 2 2 6" xfId="11528"/>
    <cellStyle name="Entrada 2 2 2 6 2" xfId="11529"/>
    <cellStyle name="Entrada 2 2 2 6 2 2" xfId="11530"/>
    <cellStyle name="Entrada 2 2 2 6 2 2 2" xfId="11531"/>
    <cellStyle name="Entrada 2 2 2 6 2 3" xfId="11532"/>
    <cellStyle name="Entrada 2 2 2 6 2 4" xfId="11533"/>
    <cellStyle name="Entrada 2 2 2 6 2 5" xfId="11534"/>
    <cellStyle name="Entrada 2 2 2 6 3" xfId="11535"/>
    <cellStyle name="Entrada 2 2 2 6 4" xfId="11536"/>
    <cellStyle name="Entrada 2 2 2 6 5" xfId="11537"/>
    <cellStyle name="Entrada 2 2 2 6 6" xfId="11538"/>
    <cellStyle name="Entrada 2 2 2 7" xfId="11539"/>
    <cellStyle name="Entrada 2 2 2 7 2" xfId="11540"/>
    <cellStyle name="Entrada 2 2 2 7 2 2" xfId="11541"/>
    <cellStyle name="Entrada 2 2 2 7 2 2 2" xfId="11542"/>
    <cellStyle name="Entrada 2 2 2 7 2 3" xfId="11543"/>
    <cellStyle name="Entrada 2 2 2 7 2 4" xfId="11544"/>
    <cellStyle name="Entrada 2 2 2 7 2 5" xfId="11545"/>
    <cellStyle name="Entrada 2 2 2 7 3" xfId="11546"/>
    <cellStyle name="Entrada 2 2 2 7 4" xfId="11547"/>
    <cellStyle name="Entrada 2 2 2 7 5" xfId="11548"/>
    <cellStyle name="Entrada 2 2 2 7 6" xfId="11549"/>
    <cellStyle name="Entrada 2 2 2 8" xfId="11550"/>
    <cellStyle name="Entrada 2 2 2 8 2" xfId="11551"/>
    <cellStyle name="Entrada 2 2 2 8 2 2" xfId="11552"/>
    <cellStyle name="Entrada 2 2 2 8 2 2 2" xfId="11553"/>
    <cellStyle name="Entrada 2 2 2 8 2 3" xfId="11554"/>
    <cellStyle name="Entrada 2 2 2 8 2 4" xfId="11555"/>
    <cellStyle name="Entrada 2 2 2 8 2 5" xfId="11556"/>
    <cellStyle name="Entrada 2 2 2 8 2 7" xfId="11557"/>
    <cellStyle name="Entrada 2 2 2 8 3" xfId="11558"/>
    <cellStyle name="Entrada 2 2 2 8 4" xfId="11559"/>
    <cellStyle name="Entrada 2 2 2 8 5" xfId="11560"/>
    <cellStyle name="Entrada 2 2 2 8 6" xfId="11561"/>
    <cellStyle name="Entrada 2 2 2 9" xfId="11562"/>
    <cellStyle name="Entrada 2 2 2 9 2" xfId="11563"/>
    <cellStyle name="Entrada 2 2 2 9 2 2" xfId="11564"/>
    <cellStyle name="Entrada 2 2 2 9 3" xfId="11565"/>
    <cellStyle name="Entrada 2 2 2 9 4" xfId="11566"/>
    <cellStyle name="Entrada 2 2 2 9 5" xfId="11567"/>
    <cellStyle name="Entrada 2 2 21" xfId="11568"/>
    <cellStyle name="Entrada 2 2 22" xfId="11569"/>
    <cellStyle name="Entrada 2 2 3" xfId="11570"/>
    <cellStyle name="Entrada 2 2 3 10" xfId="11571"/>
    <cellStyle name="Entrada 2 2 3 2" xfId="11572"/>
    <cellStyle name="Entrada 2 2 3 2 2" xfId="11573"/>
    <cellStyle name="Entrada 2 2 3 2 2 2" xfId="11574"/>
    <cellStyle name="Entrada 2 2 3 2 3" xfId="11575"/>
    <cellStyle name="Entrada 2 2 3 2 4" xfId="11576"/>
    <cellStyle name="Entrada 2 2 3 2 5" xfId="11577"/>
    <cellStyle name="Entrada 2 2 3 3" xfId="11578"/>
    <cellStyle name="Entrada 2 2 3 4" xfId="11579"/>
    <cellStyle name="Entrada 2 2 3 5" xfId="11580"/>
    <cellStyle name="Entrada 2 2 3 6" xfId="11581"/>
    <cellStyle name="Entrada 2 2 3 7" xfId="11582"/>
    <cellStyle name="Entrada 2 2 3 8" xfId="11583"/>
    <cellStyle name="Entrada 2 2 3 9" xfId="11584"/>
    <cellStyle name="Entrada 2 2 4" xfId="11585"/>
    <cellStyle name="Entrada 2 2 4 2" xfId="11586"/>
    <cellStyle name="Entrada 2 2 4 2 2" xfId="11587"/>
    <cellStyle name="Entrada 2 2 4 2 2 2" xfId="11588"/>
    <cellStyle name="Entrada 2 2 4 2 3" xfId="11589"/>
    <cellStyle name="Entrada 2 2 4 2 4" xfId="11590"/>
    <cellStyle name="Entrada 2 2 4 2 5" xfId="11591"/>
    <cellStyle name="Entrada 2 2 4 3" xfId="11592"/>
    <cellStyle name="Entrada 2 2 4 4" xfId="11593"/>
    <cellStyle name="Entrada 2 2 4 5" xfId="11594"/>
    <cellStyle name="Entrada 2 2 4 6" xfId="11595"/>
    <cellStyle name="Entrada 2 2 5" xfId="11596"/>
    <cellStyle name="Entrada 2 2 5 2" xfId="11597"/>
    <cellStyle name="Entrada 2 2 5 2 2" xfId="11598"/>
    <cellStyle name="Entrada 2 2 5 2 2 2" xfId="11599"/>
    <cellStyle name="Entrada 2 2 5 2 3" xfId="11600"/>
    <cellStyle name="Entrada 2 2 5 2 4" xfId="11601"/>
    <cellStyle name="Entrada 2 2 5 2 5" xfId="11602"/>
    <cellStyle name="Entrada 2 2 5 3" xfId="11603"/>
    <cellStyle name="Entrada 2 2 5 4" xfId="11604"/>
    <cellStyle name="Entrada 2 2 5 5" xfId="11605"/>
    <cellStyle name="Entrada 2 2 5 6" xfId="11606"/>
    <cellStyle name="Entrada 2 2 6" xfId="11607"/>
    <cellStyle name="Entrada 2 2 6 2" xfId="11608"/>
    <cellStyle name="Entrada 2 2 6 2 2" xfId="11609"/>
    <cellStyle name="Entrada 2 2 6 2 2 2" xfId="11610"/>
    <cellStyle name="Entrada 2 2 6 2 3" xfId="11611"/>
    <cellStyle name="Entrada 2 2 6 2 4" xfId="11612"/>
    <cellStyle name="Entrada 2 2 6 2 5" xfId="11613"/>
    <cellStyle name="Entrada 2 2 6 3" xfId="11614"/>
    <cellStyle name="Entrada 2 2 6 4" xfId="11615"/>
    <cellStyle name="Entrada 2 2 6 5" xfId="11616"/>
    <cellStyle name="Entrada 2 2 6 6" xfId="11617"/>
    <cellStyle name="Entrada 2 2 7" xfId="11618"/>
    <cellStyle name="Entrada 2 2 7 2" xfId="11619"/>
    <cellStyle name="Entrada 2 2 7 2 2" xfId="11620"/>
    <cellStyle name="Entrada 2 2 7 2 2 2" xfId="11621"/>
    <cellStyle name="Entrada 2 2 7 2 3" xfId="11622"/>
    <cellStyle name="Entrada 2 2 7 2 4" xfId="11623"/>
    <cellStyle name="Entrada 2 2 7 2 5" xfId="11624"/>
    <cellStyle name="Entrada 2 2 7 3" xfId="11625"/>
    <cellStyle name="Entrada 2 2 7 4" xfId="11626"/>
    <cellStyle name="Entrada 2 2 7 5" xfId="11627"/>
    <cellStyle name="Entrada 2 2 7 6" xfId="11628"/>
    <cellStyle name="Entrada 2 2 8" xfId="11629"/>
    <cellStyle name="Entrada 2 2 8 2" xfId="11630"/>
    <cellStyle name="Entrada 2 2 8 2 2" xfId="11631"/>
    <cellStyle name="Entrada 2 2 8 2 2 2" xfId="11632"/>
    <cellStyle name="Entrada 2 2 8 2 3" xfId="11633"/>
    <cellStyle name="Entrada 2 2 8 2 4" xfId="11634"/>
    <cellStyle name="Entrada 2 2 8 2 5" xfId="11635"/>
    <cellStyle name="Entrada 2 2 8 3" xfId="11636"/>
    <cellStyle name="Entrada 2 2 8 4" xfId="11637"/>
    <cellStyle name="Entrada 2 2 8 5" xfId="11638"/>
    <cellStyle name="Entrada 2 2 8 6" xfId="11639"/>
    <cellStyle name="Entrada 2 2 9" xfId="11640"/>
    <cellStyle name="Entrada 2 2 9 2" xfId="11641"/>
    <cellStyle name="Entrada 2 2 9 2 2" xfId="11642"/>
    <cellStyle name="Entrada 2 2 9 2 2 2" xfId="11643"/>
    <cellStyle name="Entrada 2 2 9 2 3" xfId="11644"/>
    <cellStyle name="Entrada 2 2 9 2 4" xfId="11645"/>
    <cellStyle name="Entrada 2 2 9 2 5" xfId="11646"/>
    <cellStyle name="Entrada 2 2 9 3" xfId="11647"/>
    <cellStyle name="Entrada 2 2 9 4" xfId="11648"/>
    <cellStyle name="Entrada 2 2 9 5" xfId="11649"/>
    <cellStyle name="Entrada 2 2 9 6" xfId="11650"/>
    <cellStyle name="Entrada 2 3" xfId="11651"/>
    <cellStyle name="Entrada 2 3 10" xfId="11652"/>
    <cellStyle name="Entrada 2 3 10 2" xfId="11653"/>
    <cellStyle name="Entrada 2 3 11" xfId="11654"/>
    <cellStyle name="Entrada 2 3 12" xfId="11655"/>
    <cellStyle name="Entrada 2 3 13" xfId="11656"/>
    <cellStyle name="Entrada 2 3 14" xfId="11657"/>
    <cellStyle name="Entrada 2 3 15" xfId="11658"/>
    <cellStyle name="Entrada 2 3 17" xfId="11659"/>
    <cellStyle name="Entrada 2 3 18" xfId="11660"/>
    <cellStyle name="Entrada 2 3 19" xfId="11661"/>
    <cellStyle name="Entrada 2 3 2" xfId="11662"/>
    <cellStyle name="Entrada 2 3 2 2" xfId="11663"/>
    <cellStyle name="Entrada 2 3 2 2 2" xfId="11664"/>
    <cellStyle name="Entrada 2 3 2 2 2 2" xfId="11665"/>
    <cellStyle name="Entrada 2 3 2 2 3" xfId="11666"/>
    <cellStyle name="Entrada 2 3 2 2 4" xfId="11667"/>
    <cellStyle name="Entrada 2 3 2 2 5" xfId="11668"/>
    <cellStyle name="Entrada 2 3 2 3" xfId="11669"/>
    <cellStyle name="Entrada 2 3 2 4" xfId="11670"/>
    <cellStyle name="Entrada 2 3 2 5" xfId="11671"/>
    <cellStyle name="Entrada 2 3 2 6" xfId="11672"/>
    <cellStyle name="Entrada 2 3 20" xfId="11673"/>
    <cellStyle name="Entrada 2 3 3" xfId="11674"/>
    <cellStyle name="Entrada 2 3 3 2" xfId="11675"/>
    <cellStyle name="Entrada 2 3 3 2 2" xfId="11676"/>
    <cellStyle name="Entrada 2 3 3 2 2 2" xfId="11677"/>
    <cellStyle name="Entrada 2 3 3 2 3" xfId="11678"/>
    <cellStyle name="Entrada 2 3 3 2 4" xfId="11679"/>
    <cellStyle name="Entrada 2 3 3 2 5" xfId="11680"/>
    <cellStyle name="Entrada 2 3 3 3" xfId="11681"/>
    <cellStyle name="Entrada 2 3 3 4" xfId="11682"/>
    <cellStyle name="Entrada 2 3 3 5" xfId="11683"/>
    <cellStyle name="Entrada 2 3 3 6" xfId="11684"/>
    <cellStyle name="Entrada 2 3 4" xfId="11685"/>
    <cellStyle name="Entrada 2 3 4 2" xfId="11686"/>
    <cellStyle name="Entrada 2 3 4 2 2" xfId="11687"/>
    <cellStyle name="Entrada 2 3 4 2 2 2" xfId="11688"/>
    <cellStyle name="Entrada 2 3 4 2 3" xfId="11689"/>
    <cellStyle name="Entrada 2 3 4 2 4" xfId="11690"/>
    <cellStyle name="Entrada 2 3 4 2 5" xfId="11691"/>
    <cellStyle name="Entrada 2 3 4 3" xfId="11692"/>
    <cellStyle name="Entrada 2 3 4 4" xfId="11693"/>
    <cellStyle name="Entrada 2 3 4 5" xfId="11694"/>
    <cellStyle name="Entrada 2 3 4 6" xfId="11695"/>
    <cellStyle name="Entrada 2 3 5" xfId="11696"/>
    <cellStyle name="Entrada 2 3 5 2" xfId="11697"/>
    <cellStyle name="Entrada 2 3 5 2 2" xfId="11698"/>
    <cellStyle name="Entrada 2 3 5 2 2 2" xfId="11699"/>
    <cellStyle name="Entrada 2 3 5 2 3" xfId="11700"/>
    <cellStyle name="Entrada 2 3 5 2 4" xfId="11701"/>
    <cellStyle name="Entrada 2 3 5 2 5" xfId="11702"/>
    <cellStyle name="Entrada 2 3 5 3" xfId="11703"/>
    <cellStyle name="Entrada 2 3 5 4" xfId="11704"/>
    <cellStyle name="Entrada 2 3 5 5" xfId="11705"/>
    <cellStyle name="Entrada 2 3 5 6" xfId="11706"/>
    <cellStyle name="Entrada 2 3 6" xfId="11707"/>
    <cellStyle name="Entrada 2 3 6 2" xfId="11708"/>
    <cellStyle name="Entrada 2 3 6 2 2" xfId="11709"/>
    <cellStyle name="Entrada 2 3 6 2 2 2" xfId="11710"/>
    <cellStyle name="Entrada 2 3 6 2 3" xfId="11711"/>
    <cellStyle name="Entrada 2 3 6 2 4" xfId="11712"/>
    <cellStyle name="Entrada 2 3 6 2 5" xfId="11713"/>
    <cellStyle name="Entrada 2 3 6 3" xfId="11714"/>
    <cellStyle name="Entrada 2 3 6 4" xfId="11715"/>
    <cellStyle name="Entrada 2 3 6 5" xfId="11716"/>
    <cellStyle name="Entrada 2 3 6 6" xfId="11717"/>
    <cellStyle name="Entrada 2 3 7" xfId="11718"/>
    <cellStyle name="Entrada 2 3 7 2" xfId="11719"/>
    <cellStyle name="Entrada 2 3 7 2 2" xfId="11720"/>
    <cellStyle name="Entrada 2 3 7 2 2 2" xfId="11721"/>
    <cellStyle name="Entrada 2 3 7 2 3" xfId="11722"/>
    <cellStyle name="Entrada 2 3 7 2 4" xfId="11723"/>
    <cellStyle name="Entrada 2 3 7 2 5" xfId="11724"/>
    <cellStyle name="Entrada 2 3 7 3" xfId="11725"/>
    <cellStyle name="Entrada 2 3 7 4" xfId="11726"/>
    <cellStyle name="Entrada 2 3 7 5" xfId="11727"/>
    <cellStyle name="Entrada 2 3 7 6" xfId="11728"/>
    <cellStyle name="Entrada 2 3 8" xfId="11729"/>
    <cellStyle name="Entrada 2 3 8 2" xfId="11730"/>
    <cellStyle name="Entrada 2 3 8 2 2" xfId="11731"/>
    <cellStyle name="Entrada 2 3 8 2 2 2" xfId="11732"/>
    <cellStyle name="Entrada 2 3 8 2 3" xfId="11733"/>
    <cellStyle name="Entrada 2 3 8 2 4" xfId="11734"/>
    <cellStyle name="Entrada 2 3 8 2 5" xfId="11735"/>
    <cellStyle name="Entrada 2 3 8 3" xfId="11736"/>
    <cellStyle name="Entrada 2 3 8 4" xfId="11737"/>
    <cellStyle name="Entrada 2 3 8 5" xfId="11738"/>
    <cellStyle name="Entrada 2 3 8 6" xfId="11739"/>
    <cellStyle name="Entrada 2 3 9" xfId="11740"/>
    <cellStyle name="Entrada 2 3 9 2" xfId="11741"/>
    <cellStyle name="Entrada 2 3 9 2 2" xfId="11742"/>
    <cellStyle name="Entrada 2 3 9 3" xfId="11743"/>
    <cellStyle name="Entrada 2 3 9 4" xfId="11744"/>
    <cellStyle name="Entrada 2 3 9 5" xfId="11745"/>
    <cellStyle name="Entrada 2 4" xfId="11746"/>
    <cellStyle name="Entrada 2 4 11" xfId="11747"/>
    <cellStyle name="Entrada 2 4 12" xfId="11748"/>
    <cellStyle name="Entrada 2 4 13" xfId="11749"/>
    <cellStyle name="Entrada 2 4 14" xfId="11750"/>
    <cellStyle name="Entrada 2 4 2" xfId="11751"/>
    <cellStyle name="Entrada 2 4 2 2" xfId="11752"/>
    <cellStyle name="Entrada 2 4 2 3" xfId="11753"/>
    <cellStyle name="Entrada 2 4 2 4" xfId="11754"/>
    <cellStyle name="Entrada 2 4 2 5" xfId="11755"/>
    <cellStyle name="Entrada 2 4 3" xfId="11756"/>
    <cellStyle name="Entrada 2 4 3 2" xfId="11757"/>
    <cellStyle name="Entrada 2 4 3 2 2" xfId="11758"/>
    <cellStyle name="Entrada 2 4 3 3" xfId="11759"/>
    <cellStyle name="Entrada 2 4 3 4" xfId="11760"/>
    <cellStyle name="Entrada 2 4 3 5" xfId="11761"/>
    <cellStyle name="Entrada 2 4 4" xfId="11762"/>
    <cellStyle name="Entrada 2 4 5" xfId="11763"/>
    <cellStyle name="Entrada 2 4 6" xfId="11764"/>
    <cellStyle name="Entrada 2 4 7" xfId="11765"/>
    <cellStyle name="Entrada 2 4 8" xfId="11766"/>
    <cellStyle name="Entrada 2 4 9" xfId="11767"/>
    <cellStyle name="Entrada 2 5" xfId="11768"/>
    <cellStyle name="Entrada 2 5 10" xfId="11769"/>
    <cellStyle name="Entrada 2 5 11" xfId="11770"/>
    <cellStyle name="Entrada 2 5 12" xfId="11771"/>
    <cellStyle name="Entrada 2 5 13" xfId="11772"/>
    <cellStyle name="Entrada 2 5 2" xfId="11773"/>
    <cellStyle name="Entrada 2 5 2 2" xfId="11774"/>
    <cellStyle name="Entrada 2 5 2 2 2" xfId="11775"/>
    <cellStyle name="Entrada 2 5 2 3" xfId="11776"/>
    <cellStyle name="Entrada 2 5 2 4" xfId="11777"/>
    <cellStyle name="Entrada 2 5 2 5" xfId="11778"/>
    <cellStyle name="Entrada 2 5 3" xfId="11779"/>
    <cellStyle name="Entrada 2 5 4" xfId="11780"/>
    <cellStyle name="Entrada 2 5 5" xfId="11781"/>
    <cellStyle name="Entrada 2 5 6" xfId="11782"/>
    <cellStyle name="Entrada 2 5 7" xfId="11783"/>
    <cellStyle name="Entrada 2 5 8" xfId="11784"/>
    <cellStyle name="Entrada 2 6" xfId="11785"/>
    <cellStyle name="Entrada 2 6 10" xfId="11786"/>
    <cellStyle name="Entrada 2 6 2" xfId="11787"/>
    <cellStyle name="Entrada 2 6 2 2" xfId="11788"/>
    <cellStyle name="Entrada 2 6 2 2 2" xfId="11789"/>
    <cellStyle name="Entrada 2 6 2 3" xfId="11790"/>
    <cellStyle name="Entrada 2 6 2 4" xfId="11791"/>
    <cellStyle name="Entrada 2 6 2 5" xfId="11792"/>
    <cellStyle name="Entrada 2 6 3" xfId="11793"/>
    <cellStyle name="Entrada 2 6 4" xfId="11794"/>
    <cellStyle name="Entrada 2 6 5" xfId="11795"/>
    <cellStyle name="Entrada 2 6 6" xfId="11796"/>
    <cellStyle name="Entrada 2 6 7" xfId="11797"/>
    <cellStyle name="Entrada 2 6 8" xfId="11798"/>
    <cellStyle name="Entrada 2 6 9" xfId="11799"/>
    <cellStyle name="Entrada 2 7" xfId="11800"/>
    <cellStyle name="Entrada 2 7 2" xfId="11801"/>
    <cellStyle name="Entrada 2 7 2 2" xfId="11802"/>
    <cellStyle name="Entrada 2 7 2 2 2" xfId="11803"/>
    <cellStyle name="Entrada 2 7 2 3" xfId="11804"/>
    <cellStyle name="Entrada 2 7 2 4" xfId="11805"/>
    <cellStyle name="Entrada 2 7 2 5" xfId="11806"/>
    <cellStyle name="Entrada 2 7 3" xfId="11807"/>
    <cellStyle name="Entrada 2 7 4" xfId="11808"/>
    <cellStyle name="Entrada 2 7 5" xfId="11809"/>
    <cellStyle name="Entrada 2 7 6" xfId="11810"/>
    <cellStyle name="Entrada 2 7 7" xfId="11811"/>
    <cellStyle name="Entrada 2 8" xfId="11812"/>
    <cellStyle name="Entrada 2 8 2" xfId="11813"/>
    <cellStyle name="Entrada 2 8 2 2" xfId="11814"/>
    <cellStyle name="Entrada 2 8 2 2 2" xfId="11815"/>
    <cellStyle name="Entrada 2 8 2 3" xfId="11816"/>
    <cellStyle name="Entrada 2 8 2 4" xfId="11817"/>
    <cellStyle name="Entrada 2 8 2 5" xfId="11818"/>
    <cellStyle name="Entrada 2 8 3" xfId="11819"/>
    <cellStyle name="Entrada 2 8 4" xfId="11820"/>
    <cellStyle name="Entrada 2 8 5" xfId="11821"/>
    <cellStyle name="Entrada 2 8 6" xfId="11822"/>
    <cellStyle name="Entrada 2 8 7" xfId="11823"/>
    <cellStyle name="Entrada 2 9" xfId="11824"/>
    <cellStyle name="Entrada 2 9 2" xfId="11825"/>
    <cellStyle name="Entrada 2 9 2 2" xfId="11826"/>
    <cellStyle name="Entrada 2 9 2 2 2" xfId="11827"/>
    <cellStyle name="Entrada 2 9 2 3" xfId="11828"/>
    <cellStyle name="Entrada 2 9 2 4" xfId="11829"/>
    <cellStyle name="Entrada 2 9 2 5" xfId="11830"/>
    <cellStyle name="Entrada 2 9 3" xfId="11831"/>
    <cellStyle name="Entrada 2 9 4" xfId="11832"/>
    <cellStyle name="Entrada 2 9 5" xfId="11833"/>
    <cellStyle name="Entrada 2 9 6" xfId="11834"/>
    <cellStyle name="Entrada 2_TUP" xfId="11835"/>
    <cellStyle name="Entrada 3" xfId="11836"/>
    <cellStyle name="Entrada 3 10" xfId="11837"/>
    <cellStyle name="Entrada 3 10 4" xfId="11838"/>
    <cellStyle name="Entrada 3 10 5" xfId="11839"/>
    <cellStyle name="Entrada 3 11 3" xfId="11840"/>
    <cellStyle name="Entrada 3 11 4" xfId="11841"/>
    <cellStyle name="Entrada 3 2" xfId="11842"/>
    <cellStyle name="Entrada 3 2 4" xfId="11843"/>
    <cellStyle name="Entrada 3 2 5" xfId="11844"/>
    <cellStyle name="Entrada 3 2 6" xfId="11845"/>
    <cellStyle name="Entrada 3 3" xfId="11846"/>
    <cellStyle name="Entrada 3 3 3" xfId="11847"/>
    <cellStyle name="Entrada 3 3 4" xfId="11848"/>
    <cellStyle name="Entrada 3 3 5" xfId="11849"/>
    <cellStyle name="Entrada 3 3 6" xfId="11850"/>
    <cellStyle name="Entrada 3 4" xfId="11851"/>
    <cellStyle name="Entrada 3 4 2" xfId="11852"/>
    <cellStyle name="Entrada 3 4 3" xfId="11853"/>
    <cellStyle name="Entrada 3 4 4" xfId="11854"/>
    <cellStyle name="Entrada 3 5" xfId="11855"/>
    <cellStyle name="Entrada 3 5 2" xfId="11856"/>
    <cellStyle name="Entrada 3 5 3" xfId="11857"/>
    <cellStyle name="Entrada 3 5 4" xfId="11858"/>
    <cellStyle name="Entrada 3 5 5" xfId="11859"/>
    <cellStyle name="Entrada 3 6" xfId="11860"/>
    <cellStyle name="Entrada 3 6 2" xfId="11861"/>
    <cellStyle name="Entrada 3 6 3" xfId="11862"/>
    <cellStyle name="Entrada 3 6 4" xfId="11863"/>
    <cellStyle name="Entrada 3 6 5" xfId="11864"/>
    <cellStyle name="Entrada 3 7" xfId="11865"/>
    <cellStyle name="Entrada 3 7 2" xfId="11866"/>
    <cellStyle name="Entrada 3 7 3" xfId="11867"/>
    <cellStyle name="Entrada 3 7 4" xfId="11868"/>
    <cellStyle name="Entrada 3 7 5" xfId="11869"/>
    <cellStyle name="Entrada 3 8" xfId="11870"/>
    <cellStyle name="Entrada 3 8 2" xfId="11871"/>
    <cellStyle name="Entrada 3 8 3" xfId="11872"/>
    <cellStyle name="Entrada 3 8 4" xfId="11873"/>
    <cellStyle name="Entrada 3 9" xfId="11874"/>
    <cellStyle name="Entrada 3 9 2" xfId="11875"/>
    <cellStyle name="Entrada 3 9 4" xfId="11876"/>
    <cellStyle name="Entrada 3 9 5" xfId="11877"/>
    <cellStyle name="Entrada 3_TUP" xfId="11878"/>
    <cellStyle name="Entrada 4" xfId="11879"/>
    <cellStyle name="Entrada 4 10" xfId="11880"/>
    <cellStyle name="Entrada 4 13" xfId="11881"/>
    <cellStyle name="Entrada 4 14" xfId="11882"/>
    <cellStyle name="Entrada 4 15" xfId="11883"/>
    <cellStyle name="Entrada 4 2" xfId="11884"/>
    <cellStyle name="Entrada 4 2 10" xfId="11885"/>
    <cellStyle name="Entrada 4 2 11" xfId="11886"/>
    <cellStyle name="Entrada 4 2 2" xfId="11887"/>
    <cellStyle name="Entrada 4 2 3" xfId="11888"/>
    <cellStyle name="Entrada 4 2 4" xfId="11889"/>
    <cellStyle name="Entrada 4 2 5" xfId="11890"/>
    <cellStyle name="Entrada 4 2 6" xfId="11891"/>
    <cellStyle name="Entrada 4 2 7" xfId="11892"/>
    <cellStyle name="Entrada 4 2 8" xfId="11893"/>
    <cellStyle name="Entrada 4 3" xfId="11894"/>
    <cellStyle name="Entrada 4 3 2" xfId="11895"/>
    <cellStyle name="Entrada 4 3 3" xfId="11896"/>
    <cellStyle name="Entrada 4 3 4" xfId="11897"/>
    <cellStyle name="Entrada 4 3 5" xfId="11898"/>
    <cellStyle name="Entrada 4 4" xfId="11899"/>
    <cellStyle name="Entrada 4 4 2" xfId="11900"/>
    <cellStyle name="Entrada 4 4 3" xfId="11901"/>
    <cellStyle name="Entrada 4 4 4" xfId="11902"/>
    <cellStyle name="Entrada 4 4 5" xfId="11903"/>
    <cellStyle name="Entrada 4 5" xfId="11904"/>
    <cellStyle name="Entrada 4 5 2" xfId="11905"/>
    <cellStyle name="Entrada 4 5 3" xfId="11906"/>
    <cellStyle name="Entrada 4 5 4" xfId="11907"/>
    <cellStyle name="Entrada 4 5 5" xfId="11908"/>
    <cellStyle name="Entrada 4 6" xfId="11909"/>
    <cellStyle name="Entrada 4 6 2" xfId="11910"/>
    <cellStyle name="Entrada 4 6 3" xfId="11911"/>
    <cellStyle name="Entrada 4 6 4" xfId="11912"/>
    <cellStyle name="Entrada 4 6 5" xfId="11913"/>
    <cellStyle name="Entrada 4 7 2" xfId="11914"/>
    <cellStyle name="Entrada 4 7 3" xfId="11915"/>
    <cellStyle name="Entrada 4 7 4" xfId="11916"/>
    <cellStyle name="Entrada 4 7 5" xfId="11917"/>
    <cellStyle name="Entrada 4 8" xfId="11918"/>
    <cellStyle name="Entrada 4 8 2" xfId="11919"/>
    <cellStyle name="Entrada 4 8 3" xfId="11920"/>
    <cellStyle name="Entrada 4 8 4" xfId="11921"/>
    <cellStyle name="Entrada 4 9" xfId="11922"/>
    <cellStyle name="Entrada 4_TUP" xfId="11923"/>
    <cellStyle name="Entrada 5" xfId="11924"/>
    <cellStyle name="Entrada 5 10" xfId="11925"/>
    <cellStyle name="Entrada 5 11" xfId="11926"/>
    <cellStyle name="Entrada 5 14" xfId="11927"/>
    <cellStyle name="Entrada 5 2" xfId="11928"/>
    <cellStyle name="Entrada 5 2 10" xfId="11929"/>
    <cellStyle name="Entrada 5 2 11" xfId="11930"/>
    <cellStyle name="Entrada 5 2 12" xfId="11931"/>
    <cellStyle name="Entrada 5 2 2" xfId="11932"/>
    <cellStyle name="Entrada 5 2 3" xfId="11933"/>
    <cellStyle name="Entrada 5 2 4" xfId="11934"/>
    <cellStyle name="Entrada 5 2 5" xfId="11935"/>
    <cellStyle name="Entrada 5 2 7" xfId="11936"/>
    <cellStyle name="Entrada 5 2 8" xfId="11937"/>
    <cellStyle name="Entrada 5 3" xfId="11938"/>
    <cellStyle name="Entrada 5 3 2" xfId="11939"/>
    <cellStyle name="Entrada 5 3 3" xfId="11940"/>
    <cellStyle name="Entrada 5 3 4" xfId="11941"/>
    <cellStyle name="Entrada 5 3 5" xfId="11942"/>
    <cellStyle name="Entrada 5 4" xfId="11943"/>
    <cellStyle name="Entrada 5 4 2" xfId="11944"/>
    <cellStyle name="Entrada 5 4 3" xfId="11945"/>
    <cellStyle name="Entrada 5 4 4" xfId="11946"/>
    <cellStyle name="Entrada 5 4 5" xfId="11947"/>
    <cellStyle name="Entrada 5 5" xfId="11948"/>
    <cellStyle name="Entrada 5 5 2" xfId="11949"/>
    <cellStyle name="Entrada 5 5 4" xfId="11950"/>
    <cellStyle name="Entrada 5 5 5" xfId="11951"/>
    <cellStyle name="Entrada 5 6" xfId="11952"/>
    <cellStyle name="Entrada 5 6 2" xfId="11953"/>
    <cellStyle name="Entrada 5 6 3" xfId="11954"/>
    <cellStyle name="Entrada 5 6 4" xfId="11955"/>
    <cellStyle name="Entrada 5 6 5" xfId="11956"/>
    <cellStyle name="Entrada 5 7" xfId="11957"/>
    <cellStyle name="Entrada 5 7 2" xfId="11958"/>
    <cellStyle name="Entrada 5 7 3" xfId="11959"/>
    <cellStyle name="Entrada 5 7 4" xfId="11960"/>
    <cellStyle name="Entrada 5 8" xfId="11961"/>
    <cellStyle name="Entrada 5 8 2" xfId="11962"/>
    <cellStyle name="Entrada 5 8 3" xfId="11963"/>
    <cellStyle name="Entrada 5 8 4" xfId="11964"/>
    <cellStyle name="Entrada 5 9" xfId="11965"/>
    <cellStyle name="Entrada 5_TUP" xfId="11966"/>
    <cellStyle name="Entrada 6" xfId="11967"/>
    <cellStyle name="Entrada 6 10" xfId="11968"/>
    <cellStyle name="Entrada 6 11" xfId="11969"/>
    <cellStyle name="Entrada 6 14" xfId="11970"/>
    <cellStyle name="Entrada 6 2 11" xfId="11971"/>
    <cellStyle name="Entrada 6 2 12" xfId="11972"/>
    <cellStyle name="Entrada 6 2 2" xfId="11973"/>
    <cellStyle name="Entrada 6 2 3" xfId="11974"/>
    <cellStyle name="Entrada 6 2 4" xfId="11975"/>
    <cellStyle name="Entrada 6 2 5" xfId="11976"/>
    <cellStyle name="Entrada 6 2 6" xfId="11977"/>
    <cellStyle name="Entrada 6 2 7" xfId="11978"/>
    <cellStyle name="Entrada 6 2 8" xfId="11979"/>
    <cellStyle name="Entrada 6 3" xfId="11980"/>
    <cellStyle name="Entrada 6 3 2" xfId="11981"/>
    <cellStyle name="Entrada 6 3 4" xfId="11982"/>
    <cellStyle name="Entrada 6 3 5" xfId="11983"/>
    <cellStyle name="Entrada 6 4" xfId="11984"/>
    <cellStyle name="Entrada 6 4 2" xfId="11985"/>
    <cellStyle name="Entrada 6 4 4" xfId="11986"/>
    <cellStyle name="Entrada 6 4 5" xfId="11987"/>
    <cellStyle name="Entrada 6 5" xfId="11988"/>
    <cellStyle name="Entrada 6 5 2" xfId="11989"/>
    <cellStyle name="Entrada 6 5 4" xfId="11990"/>
    <cellStyle name="Entrada 6 5 5" xfId="11991"/>
    <cellStyle name="Entrada 6 6 2" xfId="11992"/>
    <cellStyle name="Entrada 6 6 3" xfId="11993"/>
    <cellStyle name="Entrada 6 6 4" xfId="11994"/>
    <cellStyle name="Entrada 6 6 5" xfId="11995"/>
    <cellStyle name="Entrada 6 7" xfId="11996"/>
    <cellStyle name="Entrada 6 7 2" xfId="11997"/>
    <cellStyle name="Entrada 6 7 3" xfId="11998"/>
    <cellStyle name="Entrada 6 7 4" xfId="11999"/>
    <cellStyle name="Entrada 6 7 5" xfId="12000"/>
    <cellStyle name="Entrada 6 8" xfId="12001"/>
    <cellStyle name="Entrada 6 8 2" xfId="12002"/>
    <cellStyle name="Entrada 6 8 3" xfId="12003"/>
    <cellStyle name="Entrada 6 8 4" xfId="12004"/>
    <cellStyle name="Entrada 6 8 5" xfId="12005"/>
    <cellStyle name="Entrada 6 9" xfId="12006"/>
    <cellStyle name="Entrada 6_TUP" xfId="12007"/>
    <cellStyle name="Entrada 7" xfId="12008"/>
    <cellStyle name="Entrada 7 11" xfId="12009"/>
    <cellStyle name="Entrada 7 14" xfId="12010"/>
    <cellStyle name="Entrada 7 2 11" xfId="12011"/>
    <cellStyle name="Entrada 7 2 12" xfId="12012"/>
    <cellStyle name="Entrada 7 2 2" xfId="12013"/>
    <cellStyle name="Entrada 7 2 3" xfId="12014"/>
    <cellStyle name="Entrada 7 2 4" xfId="12015"/>
    <cellStyle name="Entrada 7 2 5" xfId="12016"/>
    <cellStyle name="Entrada 7 2 7" xfId="12017"/>
    <cellStyle name="Entrada 7 2 8" xfId="12018"/>
    <cellStyle name="Entrada 7 3" xfId="12019"/>
    <cellStyle name="Entrada 7 3 2" xfId="12020"/>
    <cellStyle name="Entrada 7 3 4" xfId="12021"/>
    <cellStyle name="Entrada 7 3 5" xfId="12022"/>
    <cellStyle name="Entrada 7 4" xfId="12023"/>
    <cellStyle name="Entrada 7 4 2" xfId="12024"/>
    <cellStyle name="Entrada 7 4 3" xfId="12025"/>
    <cellStyle name="Entrada 7 4 4" xfId="12026"/>
    <cellStyle name="Entrada 7 4 5" xfId="12027"/>
    <cellStyle name="Entrada 7 5" xfId="12028"/>
    <cellStyle name="Entrada 7 5 2" xfId="12029"/>
    <cellStyle name="Entrada 7 5 4" xfId="12030"/>
    <cellStyle name="Entrada 7 5 5" xfId="12031"/>
    <cellStyle name="Entrada 7 6" xfId="12032"/>
    <cellStyle name="Entrada 7 6 2" xfId="12033"/>
    <cellStyle name="Entrada 7 6 3" xfId="12034"/>
    <cellStyle name="Entrada 7 6 4" xfId="12035"/>
    <cellStyle name="Entrada 7 7" xfId="12036"/>
    <cellStyle name="Entrada 7 7 2" xfId="12037"/>
    <cellStyle name="Entrada 7 7 3" xfId="12038"/>
    <cellStyle name="Entrada 7 7 4" xfId="12039"/>
    <cellStyle name="Entrada 7 7 5" xfId="12040"/>
    <cellStyle name="Entrada 7 8" xfId="12041"/>
    <cellStyle name="Entrada 7 8 2" xfId="12042"/>
    <cellStyle name="Entrada 7 8 3" xfId="12043"/>
    <cellStyle name="Entrada 7 8 4" xfId="12044"/>
    <cellStyle name="Entrada 7 8 5" xfId="12045"/>
    <cellStyle name="Entrada 7 9" xfId="12046"/>
    <cellStyle name="Entrada 8" xfId="12047"/>
    <cellStyle name="Entrada 8 2" xfId="12048"/>
    <cellStyle name="Entrada 9" xfId="12049"/>
    <cellStyle name="Entrée" xfId="12050"/>
    <cellStyle name="Ergebnis" xfId="12051"/>
    <cellStyle name="Ergebnis 10" xfId="12052"/>
    <cellStyle name="Ergebnis 10 2" xfId="12053"/>
    <cellStyle name="Ergebnis 10 2 2" xfId="12054"/>
    <cellStyle name="Ergebnis 10 3" xfId="12055"/>
    <cellStyle name="Ergebnis 10 4" xfId="12056"/>
    <cellStyle name="Ergebnis 10 5" xfId="12057"/>
    <cellStyle name="Ergebnis 11" xfId="12058"/>
    <cellStyle name="Ergebnis 11 2" xfId="12059"/>
    <cellStyle name="Ergebnis 12" xfId="12060"/>
    <cellStyle name="Ergebnis 13" xfId="12061"/>
    <cellStyle name="Ergebnis 14" xfId="12062"/>
    <cellStyle name="Ergebnis 15" xfId="12063"/>
    <cellStyle name="Ergebnis 16" xfId="62173"/>
    <cellStyle name="Ergebnis 2" xfId="12064"/>
    <cellStyle name="Ergebnis 2 10" xfId="12065"/>
    <cellStyle name="Ergebnis 2 10 2" xfId="12066"/>
    <cellStyle name="Ergebnis 2 11" xfId="12067"/>
    <cellStyle name="Ergebnis 2 12" xfId="12068"/>
    <cellStyle name="Ergebnis 2 13" xfId="12069"/>
    <cellStyle name="Ergebnis 2 2" xfId="12070"/>
    <cellStyle name="Ergebnis 2 2 2" xfId="12071"/>
    <cellStyle name="Ergebnis 2 2 2 2" xfId="12072"/>
    <cellStyle name="Ergebnis 2 2 2 2 2" xfId="12073"/>
    <cellStyle name="Ergebnis 2 2 2 3" xfId="12074"/>
    <cellStyle name="Ergebnis 2 2 2 4" xfId="12075"/>
    <cellStyle name="Ergebnis 2 2 2 5" xfId="12076"/>
    <cellStyle name="Ergebnis 2 2 3" xfId="12077"/>
    <cellStyle name="Ergebnis 2 2 3 2" xfId="12078"/>
    <cellStyle name="Ergebnis 2 2 4" xfId="12079"/>
    <cellStyle name="Ergebnis 2 2 5" xfId="12080"/>
    <cellStyle name="Ergebnis 2 2 6" xfId="12081"/>
    <cellStyle name="Ergebnis 2 2 9" xfId="12082"/>
    <cellStyle name="Ergebnis 2 3" xfId="12083"/>
    <cellStyle name="Ergebnis 2 3 2" xfId="12084"/>
    <cellStyle name="Ergebnis 2 3 2 2" xfId="12085"/>
    <cellStyle name="Ergebnis 2 3 2 2 2" xfId="12086"/>
    <cellStyle name="Ergebnis 2 3 2 3" xfId="12087"/>
    <cellStyle name="Ergebnis 2 3 2 4" xfId="12088"/>
    <cellStyle name="Ergebnis 2 3 2 5" xfId="12089"/>
    <cellStyle name="Ergebnis 2 3 3" xfId="12090"/>
    <cellStyle name="Ergebnis 2 3 3 2" xfId="12091"/>
    <cellStyle name="Ergebnis 2 3 4" xfId="12092"/>
    <cellStyle name="Ergebnis 2 3 5" xfId="12093"/>
    <cellStyle name="Ergebnis 2 3 6" xfId="12094"/>
    <cellStyle name="Ergebnis 2 4" xfId="12095"/>
    <cellStyle name="Ergebnis 2 4 2" xfId="12096"/>
    <cellStyle name="Ergebnis 2 4 2 2" xfId="12097"/>
    <cellStyle name="Ergebnis 2 4 2 2 2" xfId="12098"/>
    <cellStyle name="Ergebnis 2 4 2 3" xfId="12099"/>
    <cellStyle name="Ergebnis 2 4 2 4" xfId="12100"/>
    <cellStyle name="Ergebnis 2 4 2 5" xfId="12101"/>
    <cellStyle name="Ergebnis 2 4 3" xfId="12102"/>
    <cellStyle name="Ergebnis 2 4 3 2" xfId="12103"/>
    <cellStyle name="Ergebnis 2 4 4" xfId="12104"/>
    <cellStyle name="Ergebnis 2 4 5" xfId="12105"/>
    <cellStyle name="Ergebnis 2 4 6" xfId="12106"/>
    <cellStyle name="Ergebnis 2 5" xfId="12107"/>
    <cellStyle name="Ergebnis 2 5 2" xfId="12108"/>
    <cellStyle name="Ergebnis 2 5 2 2" xfId="12109"/>
    <cellStyle name="Ergebnis 2 5 2 2 2" xfId="12110"/>
    <cellStyle name="Ergebnis 2 5 2 3" xfId="12111"/>
    <cellStyle name="Ergebnis 2 5 2 4" xfId="12112"/>
    <cellStyle name="Ergebnis 2 5 2 5" xfId="12113"/>
    <cellStyle name="Ergebnis 2 5 3" xfId="12114"/>
    <cellStyle name="Ergebnis 2 5 3 2" xfId="12115"/>
    <cellStyle name="Ergebnis 2 5 4" xfId="12116"/>
    <cellStyle name="Ergebnis 2 5 5" xfId="12117"/>
    <cellStyle name="Ergebnis 2 5 6" xfId="12118"/>
    <cellStyle name="Ergebnis 2 6" xfId="12119"/>
    <cellStyle name="Ergebnis 2 6 2" xfId="12120"/>
    <cellStyle name="Ergebnis 2 6 2 2" xfId="12121"/>
    <cellStyle name="Ergebnis 2 6 2 2 2" xfId="12122"/>
    <cellStyle name="Ergebnis 2 6 2 3" xfId="12123"/>
    <cellStyle name="Ergebnis 2 6 2 4" xfId="12124"/>
    <cellStyle name="Ergebnis 2 6 2 5" xfId="12125"/>
    <cellStyle name="Ergebnis 2 6 3" xfId="12126"/>
    <cellStyle name="Ergebnis 2 6 3 2" xfId="12127"/>
    <cellStyle name="Ergebnis 2 6 4" xfId="12128"/>
    <cellStyle name="Ergebnis 2 6 5" xfId="12129"/>
    <cellStyle name="Ergebnis 2 6 6" xfId="12130"/>
    <cellStyle name="Ergebnis 2 7" xfId="12131"/>
    <cellStyle name="Ergebnis 2 7 2" xfId="12132"/>
    <cellStyle name="Ergebnis 2 7 2 2" xfId="12133"/>
    <cellStyle name="Ergebnis 2 7 2 2 2" xfId="12134"/>
    <cellStyle name="Ergebnis 2 7 2 3" xfId="12135"/>
    <cellStyle name="Ergebnis 2 7 2 4" xfId="12136"/>
    <cellStyle name="Ergebnis 2 7 2 5" xfId="12137"/>
    <cellStyle name="Ergebnis 2 7 3" xfId="12138"/>
    <cellStyle name="Ergebnis 2 7 3 2" xfId="12139"/>
    <cellStyle name="Ergebnis 2 7 4" xfId="12140"/>
    <cellStyle name="Ergebnis 2 7 5" xfId="12141"/>
    <cellStyle name="Ergebnis 2 7 6" xfId="12142"/>
    <cellStyle name="Ergebnis 2 8" xfId="12143"/>
    <cellStyle name="Ergebnis 2 8 2" xfId="12144"/>
    <cellStyle name="Ergebnis 2 8 2 2" xfId="12145"/>
    <cellStyle name="Ergebnis 2 8 2 2 2" xfId="12146"/>
    <cellStyle name="Ergebnis 2 8 2 3" xfId="12147"/>
    <cellStyle name="Ergebnis 2 8 2 4" xfId="12148"/>
    <cellStyle name="Ergebnis 2 8 2 5" xfId="12149"/>
    <cellStyle name="Ergebnis 2 8 3" xfId="12150"/>
    <cellStyle name="Ergebnis 2 8 3 2" xfId="12151"/>
    <cellStyle name="Ergebnis 2 8 4" xfId="12152"/>
    <cellStyle name="Ergebnis 2 8 5" xfId="12153"/>
    <cellStyle name="Ergebnis 2 8 6" xfId="12154"/>
    <cellStyle name="Ergebnis 2 9" xfId="12155"/>
    <cellStyle name="Ergebnis 2 9 2" xfId="12156"/>
    <cellStyle name="Ergebnis 2 9 2 2" xfId="12157"/>
    <cellStyle name="Ergebnis 2 9 3" xfId="12158"/>
    <cellStyle name="Ergebnis 2 9 4" xfId="12159"/>
    <cellStyle name="Ergebnis 2 9 5" xfId="12160"/>
    <cellStyle name="Ergebnis 3" xfId="12161"/>
    <cellStyle name="Ergebnis 3 2" xfId="12162"/>
    <cellStyle name="Ergebnis 3 2 2" xfId="12163"/>
    <cellStyle name="Ergebnis 3 2 2 2" xfId="12164"/>
    <cellStyle name="Ergebnis 3 2 3" xfId="12165"/>
    <cellStyle name="Ergebnis 3 2 4" xfId="12166"/>
    <cellStyle name="Ergebnis 3 2 5" xfId="12167"/>
    <cellStyle name="Ergebnis 3 3" xfId="12168"/>
    <cellStyle name="Ergebnis 3 3 2" xfId="12169"/>
    <cellStyle name="Ergebnis 3 4" xfId="12170"/>
    <cellStyle name="Ergebnis 3 5" xfId="12171"/>
    <cellStyle name="Ergebnis 3 6" xfId="12172"/>
    <cellStyle name="Ergebnis 4" xfId="12173"/>
    <cellStyle name="Ergebnis 4 2" xfId="12174"/>
    <cellStyle name="Ergebnis 4 2 2" xfId="12175"/>
    <cellStyle name="Ergebnis 4 2 2 2" xfId="12176"/>
    <cellStyle name="Ergebnis 4 2 3" xfId="12177"/>
    <cellStyle name="Ergebnis 4 2 4" xfId="12178"/>
    <cellStyle name="Ergebnis 4 2 5" xfId="12179"/>
    <cellStyle name="Ergebnis 4 3" xfId="12180"/>
    <cellStyle name="Ergebnis 4 3 2" xfId="12181"/>
    <cellStyle name="Ergebnis 4 4" xfId="12182"/>
    <cellStyle name="Ergebnis 4 5" xfId="12183"/>
    <cellStyle name="Ergebnis 4 6" xfId="12184"/>
    <cellStyle name="Ergebnis 5" xfId="12185"/>
    <cellStyle name="Ergebnis 5 2" xfId="12186"/>
    <cellStyle name="Ergebnis 5 2 2" xfId="12187"/>
    <cellStyle name="Ergebnis 5 2 2 2" xfId="12188"/>
    <cellStyle name="Ergebnis 5 2 3" xfId="12189"/>
    <cellStyle name="Ergebnis 5 2 4" xfId="12190"/>
    <cellStyle name="Ergebnis 5 2 5" xfId="12191"/>
    <cellStyle name="Ergebnis 5 3" xfId="12192"/>
    <cellStyle name="Ergebnis 5 3 2" xfId="12193"/>
    <cellStyle name="Ergebnis 5 4" xfId="12194"/>
    <cellStyle name="Ergebnis 5 5" xfId="12195"/>
    <cellStyle name="Ergebnis 5 6" xfId="12196"/>
    <cellStyle name="Ergebnis 6" xfId="12197"/>
    <cellStyle name="Ergebnis 6 2" xfId="12198"/>
    <cellStyle name="Ergebnis 6 2 2" xfId="12199"/>
    <cellStyle name="Ergebnis 6 2 2 2" xfId="12200"/>
    <cellStyle name="Ergebnis 6 2 3" xfId="12201"/>
    <cellStyle name="Ergebnis 6 2 4" xfId="12202"/>
    <cellStyle name="Ergebnis 6 2 5" xfId="12203"/>
    <cellStyle name="Ergebnis 6 3" xfId="12204"/>
    <cellStyle name="Ergebnis 6 3 2" xfId="12205"/>
    <cellStyle name="Ergebnis 6 4" xfId="12206"/>
    <cellStyle name="Ergebnis 6 5" xfId="12207"/>
    <cellStyle name="Ergebnis 6 6" xfId="12208"/>
    <cellStyle name="Ergebnis 7" xfId="12209"/>
    <cellStyle name="Ergebnis 7 2" xfId="12210"/>
    <cellStyle name="Ergebnis 7 2 2" xfId="12211"/>
    <cellStyle name="Ergebnis 7 2 2 2" xfId="12212"/>
    <cellStyle name="Ergebnis 7 2 3" xfId="12213"/>
    <cellStyle name="Ergebnis 7 2 4" xfId="12214"/>
    <cellStyle name="Ergebnis 7 2 5" xfId="12215"/>
    <cellStyle name="Ergebnis 7 3" xfId="12216"/>
    <cellStyle name="Ergebnis 7 3 2" xfId="12217"/>
    <cellStyle name="Ergebnis 7 4" xfId="12218"/>
    <cellStyle name="Ergebnis 7 5" xfId="12219"/>
    <cellStyle name="Ergebnis 7 6" xfId="12220"/>
    <cellStyle name="Ergebnis 8" xfId="12221"/>
    <cellStyle name="Ergebnis 8 2" xfId="12222"/>
    <cellStyle name="Ergebnis 8 2 2" xfId="12223"/>
    <cellStyle name="Ergebnis 8 2 2 2" xfId="12224"/>
    <cellStyle name="Ergebnis 8 2 3" xfId="12225"/>
    <cellStyle name="Ergebnis 8 2 4" xfId="12226"/>
    <cellStyle name="Ergebnis 8 2 5" xfId="12227"/>
    <cellStyle name="Ergebnis 8 3" xfId="12228"/>
    <cellStyle name="Ergebnis 8 3 2" xfId="12229"/>
    <cellStyle name="Ergebnis 8 4" xfId="12230"/>
    <cellStyle name="Ergebnis 8 5" xfId="12231"/>
    <cellStyle name="Ergebnis 8 6" xfId="12232"/>
    <cellStyle name="Ergebnis 9" xfId="12233"/>
    <cellStyle name="Ergebnis 9 2" xfId="12234"/>
    <cellStyle name="Ergebnis 9 2 2" xfId="12235"/>
    <cellStyle name="Ergebnis 9 2 2 2" xfId="12236"/>
    <cellStyle name="Ergebnis 9 2 3" xfId="12237"/>
    <cellStyle name="Ergebnis 9 2 4" xfId="12238"/>
    <cellStyle name="Ergebnis 9 2 5" xfId="12239"/>
    <cellStyle name="Ergebnis 9 3" xfId="12240"/>
    <cellStyle name="Ergebnis 9 3 2" xfId="12241"/>
    <cellStyle name="Ergebnis 9 4" xfId="12242"/>
    <cellStyle name="Ergebnis 9 5" xfId="12243"/>
    <cellStyle name="Ergebnis 9 6" xfId="12244"/>
    <cellStyle name="Erklärender Text" xfId="12245"/>
    <cellStyle name="ERL" xfId="12246"/>
    <cellStyle name="Estilo 1" xfId="173"/>
    <cellStyle name="Estilo 1 10" xfId="12248"/>
    <cellStyle name="Estilo 1 10 2" xfId="12249"/>
    <cellStyle name="Estilo 1 11" xfId="12247"/>
    <cellStyle name="Estilo 1 2" xfId="12250"/>
    <cellStyle name="Estilo 1 2 10" xfId="12251"/>
    <cellStyle name="Estilo 1 2 11" xfId="12252"/>
    <cellStyle name="Estilo 1 2 12" xfId="12253"/>
    <cellStyle name="Estilo 1 2 13" xfId="12254"/>
    <cellStyle name="Estilo 1 2 14" xfId="12255"/>
    <cellStyle name="Estilo 1 2 2" xfId="12256"/>
    <cellStyle name="Estilo 1 2 2 12" xfId="12257"/>
    <cellStyle name="Estilo 1 2 2 13" xfId="12258"/>
    <cellStyle name="Estilo 1 2 2 2" xfId="12259"/>
    <cellStyle name="Estilo 1 2 2 2 2" xfId="12260"/>
    <cellStyle name="Estilo 1 2 2 2 2 2" xfId="12261"/>
    <cellStyle name="Estilo 1 2 2 2 2 2 2" xfId="12262"/>
    <cellStyle name="Estilo 1 2 2 2 2 3" xfId="12263"/>
    <cellStyle name="Estilo 1 2 2 2 2 4" xfId="12264"/>
    <cellStyle name="Estilo 1 2 2 2 2 5" xfId="12265"/>
    <cellStyle name="Estilo 1 2 2 2 2 6" xfId="12266"/>
    <cellStyle name="Estilo 1 2 2 2 3" xfId="12267"/>
    <cellStyle name="Estilo 1 2 2 2 3 2" xfId="12268"/>
    <cellStyle name="Estilo 1 2 2 2 4" xfId="12269"/>
    <cellStyle name="Estilo 1 2 2 2 5" xfId="12270"/>
    <cellStyle name="Estilo 1 2 2 2 6" xfId="12271"/>
    <cellStyle name="Estilo 1 2 2 3" xfId="12272"/>
    <cellStyle name="Estilo 1 2 2 3 2" xfId="12273"/>
    <cellStyle name="Estilo 1 2 2 4" xfId="12274"/>
    <cellStyle name="Estilo 1 2 2 5" xfId="12275"/>
    <cellStyle name="Estilo 1 2 2 6" xfId="12276"/>
    <cellStyle name="Estilo 1 2 2 7" xfId="12277"/>
    <cellStyle name="Estilo 1 2 2 9" xfId="12278"/>
    <cellStyle name="Estilo 1 2 3" xfId="12279"/>
    <cellStyle name="Estilo 1 2 3 2" xfId="12280"/>
    <cellStyle name="Estilo 1 2 3 3" xfId="12281"/>
    <cellStyle name="Estilo 1 2 4" xfId="12282"/>
    <cellStyle name="Estilo 1 2 4 2" xfId="12283"/>
    <cellStyle name="Estilo 1 2 4 3" xfId="12284"/>
    <cellStyle name="Estilo 1 2 5" xfId="12285"/>
    <cellStyle name="Estilo 1 2 5 2" xfId="12286"/>
    <cellStyle name="Estilo 1 2 6" xfId="12287"/>
    <cellStyle name="Estilo 1 2 7" xfId="12288"/>
    <cellStyle name="Estilo 1 2 7 2" xfId="12289"/>
    <cellStyle name="Estilo 1 2 8" xfId="12290"/>
    <cellStyle name="Estilo 1 2 9" xfId="12291"/>
    <cellStyle name="Estilo 1 3" xfId="12292"/>
    <cellStyle name="Estilo 1 3 10" xfId="12293"/>
    <cellStyle name="Estilo 1 3 11" xfId="12294"/>
    <cellStyle name="Estilo 1 3 13" xfId="12295"/>
    <cellStyle name="Estilo 1 3 2" xfId="12296"/>
    <cellStyle name="Estilo 1 3 2 2" xfId="12297"/>
    <cellStyle name="Estilo 1 3 3" xfId="12298"/>
    <cellStyle name="Estilo 1 3 4" xfId="12299"/>
    <cellStyle name="Estilo 1 3 5" xfId="12300"/>
    <cellStyle name="Estilo 1 3 6" xfId="12301"/>
    <cellStyle name="Estilo 1 3 7" xfId="12302"/>
    <cellStyle name="Estilo 1 3 8" xfId="12303"/>
    <cellStyle name="Estilo 1 4" xfId="12304"/>
    <cellStyle name="Estilo 1 4 10" xfId="12305"/>
    <cellStyle name="Estilo 1 4 11" xfId="12306"/>
    <cellStyle name="Estilo 1 4 12" xfId="12307"/>
    <cellStyle name="Estilo 1 4 2" xfId="12308"/>
    <cellStyle name="Estilo 1 4 3" xfId="12309"/>
    <cellStyle name="Estilo 1 4 4" xfId="12310"/>
    <cellStyle name="Estilo 1 4 5" xfId="12311"/>
    <cellStyle name="Estilo 1 4 6" xfId="12312"/>
    <cellStyle name="Estilo 1 4 7" xfId="12313"/>
    <cellStyle name="Estilo 1 4 8" xfId="12314"/>
    <cellStyle name="Estilo 1 5" xfId="12315"/>
    <cellStyle name="Estilo 1 5 10" xfId="12316"/>
    <cellStyle name="Estilo 1 5 11" xfId="12317"/>
    <cellStyle name="Estilo 1 5 12" xfId="12318"/>
    <cellStyle name="Estilo 1 5 2" xfId="12319"/>
    <cellStyle name="Estilo 1 5 3" xfId="12320"/>
    <cellStyle name="Estilo 1 5 4" xfId="12321"/>
    <cellStyle name="Estilo 1 5 5" xfId="12322"/>
    <cellStyle name="Estilo 1 5 6" xfId="12323"/>
    <cellStyle name="Estilo 1 5 7" xfId="12324"/>
    <cellStyle name="Estilo 1 5 8" xfId="12325"/>
    <cellStyle name="Estilo 1 6" xfId="12326"/>
    <cellStyle name="Estilo 1 6 10" xfId="12327"/>
    <cellStyle name="Estilo 1 6 11" xfId="12328"/>
    <cellStyle name="Estilo 1 6 2" xfId="12329"/>
    <cellStyle name="Estilo 1 6 3" xfId="12330"/>
    <cellStyle name="Estilo 1 6 4" xfId="12331"/>
    <cellStyle name="Estilo 1 6 5" xfId="12332"/>
    <cellStyle name="Estilo 1 6 6" xfId="12333"/>
    <cellStyle name="Estilo 1 6 7" xfId="12334"/>
    <cellStyle name="Estilo 1 6 8" xfId="12335"/>
    <cellStyle name="Estilo 1 7" xfId="12336"/>
    <cellStyle name="Estilo 1 7 2" xfId="12337"/>
    <cellStyle name="Estilo 1 8" xfId="12338"/>
    <cellStyle name="Estilo 1 8 2" xfId="12339"/>
    <cellStyle name="Estilo 1 9" xfId="12340"/>
    <cellStyle name="Estilo 1 9 2" xfId="12341"/>
    <cellStyle name="Estilo 1_Brechas y Oportunidades-OPEX_0Totales (ByO)_V3" xfId="12342"/>
    <cellStyle name="Estilo 10" xfId="12343"/>
    <cellStyle name="Estilo 11" xfId="12344"/>
    <cellStyle name="Estilo 12" xfId="12345"/>
    <cellStyle name="Estilo 13" xfId="12346"/>
    <cellStyle name="Estilo 14" xfId="12347"/>
    <cellStyle name="Estilo 15" xfId="12348"/>
    <cellStyle name="Estilo 16" xfId="12349"/>
    <cellStyle name="Estilo 17" xfId="12350"/>
    <cellStyle name="Estilo 18" xfId="12351"/>
    <cellStyle name="Estilo 19" xfId="12352"/>
    <cellStyle name="Estilo 2" xfId="12353"/>
    <cellStyle name="Estilo 2 2" xfId="12354"/>
    <cellStyle name="Estilo 2 3" xfId="12355"/>
    <cellStyle name="Estilo 20" xfId="12356"/>
    <cellStyle name="Estilo 21" xfId="12357"/>
    <cellStyle name="Estilo 22" xfId="12358"/>
    <cellStyle name="Estilo 23" xfId="12359"/>
    <cellStyle name="Estilo 24" xfId="12360"/>
    <cellStyle name="Estilo 25" xfId="12361"/>
    <cellStyle name="Estilo 26" xfId="12362"/>
    <cellStyle name="Estilo 27" xfId="12363"/>
    <cellStyle name="Estilo 28" xfId="12364"/>
    <cellStyle name="Estilo 29" xfId="12365"/>
    <cellStyle name="Estilo 3" xfId="12366"/>
    <cellStyle name="Estilo 30" xfId="12367"/>
    <cellStyle name="Estilo 31" xfId="12368"/>
    <cellStyle name="Estilo 32" xfId="12369"/>
    <cellStyle name="Estilo 33" xfId="12370"/>
    <cellStyle name="Estilo 34" xfId="12371"/>
    <cellStyle name="Estilo 35" xfId="12372"/>
    <cellStyle name="Estilo 4" xfId="12373"/>
    <cellStyle name="Estilo 5" xfId="12374"/>
    <cellStyle name="Estilo 5 2" xfId="12375"/>
    <cellStyle name="Estilo 6" xfId="12376"/>
    <cellStyle name="Estilo 7" xfId="12377"/>
    <cellStyle name="Estilo 8" xfId="12378"/>
    <cellStyle name="Estilo 9" xfId="12379"/>
    <cellStyle name="Euro" xfId="2"/>
    <cellStyle name="Euro 10" xfId="12380"/>
    <cellStyle name="Euro 10 2" xfId="12381"/>
    <cellStyle name="Euro 10 2 2" xfId="12382"/>
    <cellStyle name="Euro 10 3" xfId="12383"/>
    <cellStyle name="Euro 10 3 2" xfId="12384"/>
    <cellStyle name="Euro 10 4" xfId="12385"/>
    <cellStyle name="Euro 11" xfId="12386"/>
    <cellStyle name="Euro 11 2" xfId="12387"/>
    <cellStyle name="Euro 11 2 2" xfId="12388"/>
    <cellStyle name="Euro 11 3" xfId="12389"/>
    <cellStyle name="Euro 11 3 2" xfId="12390"/>
    <cellStyle name="Euro 11 4" xfId="12391"/>
    <cellStyle name="Euro 12" xfId="12392"/>
    <cellStyle name="Euro 12 2" xfId="12393"/>
    <cellStyle name="Euro 12 2 2" xfId="12394"/>
    <cellStyle name="Euro 12 3" xfId="12395"/>
    <cellStyle name="Euro 12 3 2" xfId="12396"/>
    <cellStyle name="Euro 12 4" xfId="12397"/>
    <cellStyle name="Euro 13" xfId="12398"/>
    <cellStyle name="Euro 13 2" xfId="12399"/>
    <cellStyle name="Euro 13 2 2" xfId="12400"/>
    <cellStyle name="Euro 13 3" xfId="12401"/>
    <cellStyle name="Euro 13 3 2" xfId="12402"/>
    <cellStyle name="Euro 13 4" xfId="12403"/>
    <cellStyle name="Euro 14" xfId="12404"/>
    <cellStyle name="Euro 14 2" xfId="12405"/>
    <cellStyle name="Euro 14 2 2" xfId="12406"/>
    <cellStyle name="Euro 14 3" xfId="12407"/>
    <cellStyle name="Euro 14 3 2" xfId="12408"/>
    <cellStyle name="Euro 14 4" xfId="12409"/>
    <cellStyle name="Euro 15" xfId="12410"/>
    <cellStyle name="Euro 15 2" xfId="12411"/>
    <cellStyle name="Euro 15 2 2" xfId="12412"/>
    <cellStyle name="Euro 15 3" xfId="12413"/>
    <cellStyle name="Euro 15 3 2" xfId="12414"/>
    <cellStyle name="Euro 15 4" xfId="12415"/>
    <cellStyle name="Euro 16" xfId="12416"/>
    <cellStyle name="Euro 16 2" xfId="12417"/>
    <cellStyle name="Euro 16 2 2" xfId="12418"/>
    <cellStyle name="Euro 16 3" xfId="12419"/>
    <cellStyle name="Euro 16 3 2" xfId="12420"/>
    <cellStyle name="Euro 16 4" xfId="12421"/>
    <cellStyle name="Euro 17" xfId="12422"/>
    <cellStyle name="Euro 17 2" xfId="12423"/>
    <cellStyle name="Euro 18" xfId="12424"/>
    <cellStyle name="Euro 18 2" xfId="12425"/>
    <cellStyle name="Euro 19" xfId="12426"/>
    <cellStyle name="Euro 19 2" xfId="12427"/>
    <cellStyle name="Euro 2" xfId="68"/>
    <cellStyle name="Euro 2 10" xfId="12428"/>
    <cellStyle name="Euro 2 11" xfId="12429"/>
    <cellStyle name="Euro 2 12" xfId="12430"/>
    <cellStyle name="Euro 2 13" xfId="12431"/>
    <cellStyle name="Euro 2 14" xfId="12432"/>
    <cellStyle name="Euro 2 15" xfId="12433"/>
    <cellStyle name="Euro 2 16" xfId="12434"/>
    <cellStyle name="Euro 2 17" xfId="12435"/>
    <cellStyle name="Euro 2 18" xfId="12436"/>
    <cellStyle name="Euro 2 19" xfId="12437"/>
    <cellStyle name="Euro 2 2" xfId="12438"/>
    <cellStyle name="Euro 2 2 2" xfId="12439"/>
    <cellStyle name="Euro 2 2 2 2" xfId="12440"/>
    <cellStyle name="Euro 2 2 3" xfId="12441"/>
    <cellStyle name="Euro 2 2 4" xfId="12442"/>
    <cellStyle name="Euro 2 2 5" xfId="12443"/>
    <cellStyle name="Euro 2 2 6" xfId="12444"/>
    <cellStyle name="Euro 2 2 7" xfId="12445"/>
    <cellStyle name="Euro 2 2 8" xfId="12446"/>
    <cellStyle name="Euro 2 21" xfId="12447"/>
    <cellStyle name="Euro 2 22" xfId="12448"/>
    <cellStyle name="Euro 2 3" xfId="12449"/>
    <cellStyle name="Euro 2 3 2" xfId="12450"/>
    <cellStyle name="Euro 2 3 3" xfId="12451"/>
    <cellStyle name="Euro 2 3 4" xfId="12452"/>
    <cellStyle name="Euro 2 4" xfId="12453"/>
    <cellStyle name="Euro 2 4 2" xfId="12454"/>
    <cellStyle name="Euro 2 5" xfId="12455"/>
    <cellStyle name="Euro 2 6" xfId="12456"/>
    <cellStyle name="Euro 2 7" xfId="12457"/>
    <cellStyle name="Euro 2 8" xfId="12458"/>
    <cellStyle name="Euro 2 9" xfId="12459"/>
    <cellStyle name="Euro 2_comunidad BREN" xfId="12460"/>
    <cellStyle name="Euro 20" xfId="12461"/>
    <cellStyle name="Euro 20 2" xfId="12462"/>
    <cellStyle name="Euro 20 2 2" xfId="12463"/>
    <cellStyle name="Euro 20 3" xfId="12464"/>
    <cellStyle name="Euro 21" xfId="12465"/>
    <cellStyle name="Euro 21 2" xfId="12466"/>
    <cellStyle name="Euro 22" xfId="12467"/>
    <cellStyle name="Euro 22 2" xfId="12468"/>
    <cellStyle name="Euro 23" xfId="12469"/>
    <cellStyle name="Euro 23 2" xfId="12470"/>
    <cellStyle name="Euro 24" xfId="12471"/>
    <cellStyle name="Euro 24 2" xfId="12472"/>
    <cellStyle name="Euro 25" xfId="12473"/>
    <cellStyle name="Euro 25 2" xfId="12474"/>
    <cellStyle name="Euro 26" xfId="12475"/>
    <cellStyle name="Euro 26 2" xfId="12476"/>
    <cellStyle name="Euro 27" xfId="12477"/>
    <cellStyle name="Euro 27 2" xfId="12478"/>
    <cellStyle name="Euro 28" xfId="12479"/>
    <cellStyle name="Euro 28 2" xfId="12480"/>
    <cellStyle name="Euro 29" xfId="12481"/>
    <cellStyle name="Euro 29 2" xfId="12482"/>
    <cellStyle name="Euro 3" xfId="12483"/>
    <cellStyle name="Euro 3 2" xfId="12484"/>
    <cellStyle name="Euro 3 2 2" xfId="12485"/>
    <cellStyle name="Euro 3 2 2 2" xfId="12486"/>
    <cellStyle name="Euro 3 2 2 2 2" xfId="12487"/>
    <cellStyle name="Euro 3 3" xfId="12488"/>
    <cellStyle name="Euro 3 3 2" xfId="12489"/>
    <cellStyle name="Euro 3 4" xfId="12490"/>
    <cellStyle name="Euro 3 5" xfId="12491"/>
    <cellStyle name="Euro 3 6" xfId="12492"/>
    <cellStyle name="Euro 3 7" xfId="12493"/>
    <cellStyle name="Euro 3_comunidad BREN" xfId="12494"/>
    <cellStyle name="Euro 30" xfId="12495"/>
    <cellStyle name="Euro 30 2" xfId="12496"/>
    <cellStyle name="Euro 31" xfId="12497"/>
    <cellStyle name="Euro 31 2" xfId="12498"/>
    <cellStyle name="Euro 32" xfId="12499"/>
    <cellStyle name="Euro 32 2" xfId="12500"/>
    <cellStyle name="Euro 33" xfId="12501"/>
    <cellStyle name="Euro 34" xfId="12502"/>
    <cellStyle name="Euro 35" xfId="12503"/>
    <cellStyle name="Euro 36" xfId="12504"/>
    <cellStyle name="Euro 37" xfId="12505"/>
    <cellStyle name="Euro 4" xfId="12506"/>
    <cellStyle name="Euro 4 2" xfId="12507"/>
    <cellStyle name="Euro 4 2 2" xfId="12508"/>
    <cellStyle name="Euro 4 3" xfId="12509"/>
    <cellStyle name="Euro 4 3 2" xfId="12510"/>
    <cellStyle name="Euro 4 4" xfId="12511"/>
    <cellStyle name="Euro 4 5" xfId="12512"/>
    <cellStyle name="Euro 4 6" xfId="12513"/>
    <cellStyle name="Euro 4 7" xfId="12514"/>
    <cellStyle name="Euro 4_comunidad BREN" xfId="12515"/>
    <cellStyle name="Euro 5" xfId="12516"/>
    <cellStyle name="Euro 5 2" xfId="12517"/>
    <cellStyle name="Euro 5 2 2" xfId="12518"/>
    <cellStyle name="Euro 5 3" xfId="12519"/>
    <cellStyle name="Euro 5 3 2" xfId="12520"/>
    <cellStyle name="Euro 5 4" xfId="12521"/>
    <cellStyle name="Euro 5 5" xfId="12522"/>
    <cellStyle name="Euro 5 6" xfId="12523"/>
    <cellStyle name="Euro 5 7" xfId="12524"/>
    <cellStyle name="Euro 5_comunidad BREN" xfId="12525"/>
    <cellStyle name="Euro 6" xfId="12526"/>
    <cellStyle name="Euro 6 2" xfId="12527"/>
    <cellStyle name="Euro 6 2 2" xfId="12528"/>
    <cellStyle name="Euro 6 3" xfId="12529"/>
    <cellStyle name="Euro 6 3 2" xfId="12530"/>
    <cellStyle name="Euro 6 4" xfId="12531"/>
    <cellStyle name="Euro 6 5" xfId="12532"/>
    <cellStyle name="Euro 6_comunidad BREN" xfId="12533"/>
    <cellStyle name="Euro 7" xfId="12534"/>
    <cellStyle name="Euro 7 2" xfId="12535"/>
    <cellStyle name="Euro 7 2 2" xfId="12536"/>
    <cellStyle name="Euro 7 3" xfId="12537"/>
    <cellStyle name="Euro 7 3 2" xfId="12538"/>
    <cellStyle name="Euro 7 4" xfId="12539"/>
    <cellStyle name="Euro 7 5" xfId="12540"/>
    <cellStyle name="Euro 7_comunidad BREN" xfId="12541"/>
    <cellStyle name="Euro 8" xfId="12542"/>
    <cellStyle name="Euro 8 2" xfId="12543"/>
    <cellStyle name="Euro 8 2 2" xfId="12544"/>
    <cellStyle name="Euro 8 3" xfId="12545"/>
    <cellStyle name="Euro 8 3 2" xfId="12546"/>
    <cellStyle name="Euro 8 4" xfId="12547"/>
    <cellStyle name="Euro 9" xfId="12548"/>
    <cellStyle name="Euro 9 2" xfId="12549"/>
    <cellStyle name="Euro 9 2 2" xfId="12550"/>
    <cellStyle name="Euro 9 3" xfId="12551"/>
    <cellStyle name="Euro 9 3 2" xfId="12552"/>
    <cellStyle name="Euro 9 4" xfId="12553"/>
    <cellStyle name="Euro_~2126537" xfId="12554"/>
    <cellStyle name="Explanatory Text" xfId="12555"/>
    <cellStyle name="Explanatory Text 2" xfId="12556"/>
    <cellStyle name="F2" xfId="69"/>
    <cellStyle name="F3" xfId="70"/>
    <cellStyle name="F4" xfId="71"/>
    <cellStyle name="F5" xfId="72"/>
    <cellStyle name="F6" xfId="73"/>
    <cellStyle name="F7" xfId="74"/>
    <cellStyle name="F8" xfId="75"/>
    <cellStyle name="FAB level" xfId="12557"/>
    <cellStyle name="FAB level 2" xfId="12558"/>
    <cellStyle name="FAB level_GesRed09 integrado" xfId="12559"/>
    <cellStyle name="FAB no" xfId="12560"/>
    <cellStyle name="FAB price" xfId="12561"/>
    <cellStyle name="Fecha" xfId="12562"/>
    <cellStyle name="Fecha1 - Estilo1" xfId="12563"/>
    <cellStyle name="fechaA" xfId="12564"/>
    <cellStyle name="Fijo" xfId="76"/>
    <cellStyle name="Financiero" xfId="77"/>
    <cellStyle name="Fixed" xfId="12565"/>
    <cellStyle name="Fixed 2" xfId="12566"/>
    <cellStyle name="Fixed 3" xfId="12567"/>
    <cellStyle name="Flechas" xfId="12568"/>
    <cellStyle name="Followed Hyperlink" xfId="12569"/>
    <cellStyle name="Formula10" xfId="12570"/>
    <cellStyle name="Formula10 2" xfId="12571"/>
    <cellStyle name="Formula10 2 2" xfId="12572"/>
    <cellStyle name="Formula10 2 2 2" xfId="12573"/>
    <cellStyle name="Formula10 2 3" xfId="12574"/>
    <cellStyle name="Formula10 2 4" xfId="12575"/>
    <cellStyle name="Formula10 2 5" xfId="12576"/>
    <cellStyle name="Formula10 2 6" xfId="12577"/>
    <cellStyle name="Formula10 3" xfId="12578"/>
    <cellStyle name="Formula10 3 2" xfId="12579"/>
    <cellStyle name="Formula10 4" xfId="12580"/>
    <cellStyle name="Formula10 5" xfId="12581"/>
    <cellStyle name="Formula10 6" xfId="12582"/>
    <cellStyle name="Formula10 8" xfId="12583"/>
    <cellStyle name="Formula10 9" xfId="12584"/>
    <cellStyle name="Formula8" xfId="12585"/>
    <cellStyle name="Gloria" xfId="12586"/>
    <cellStyle name="Gloria 2" xfId="12587"/>
    <cellStyle name="Gloria 2 2" xfId="12588"/>
    <cellStyle name="Gloria 3" xfId="12589"/>
    <cellStyle name="Good" xfId="12590"/>
    <cellStyle name="Good 2" xfId="12591"/>
    <cellStyle name="green" xfId="12592"/>
    <cellStyle name="Grey" xfId="78"/>
    <cellStyle name="Grey 2" xfId="12593"/>
    <cellStyle name="Gut" xfId="12594"/>
    <cellStyle name="HEADER" xfId="12595"/>
    <cellStyle name="Header - Style1" xfId="12596"/>
    <cellStyle name="Header_PPTO OPEX TDP 09_ajustes" xfId="12597"/>
    <cellStyle name="Header1" xfId="79"/>
    <cellStyle name="Header1 10" xfId="12598"/>
    <cellStyle name="Header1 10 2" xfId="12599"/>
    <cellStyle name="Header1 10 3" xfId="12600"/>
    <cellStyle name="Header1 11" xfId="12601"/>
    <cellStyle name="Header1 11 2" xfId="12602"/>
    <cellStyle name="Header1 12" xfId="12603"/>
    <cellStyle name="Header1 13" xfId="12604"/>
    <cellStyle name="Header1 14" xfId="12605"/>
    <cellStyle name="Header1 15" xfId="12606"/>
    <cellStyle name="Header1 16" xfId="62206"/>
    <cellStyle name="Header1 2" xfId="12607"/>
    <cellStyle name="Header1 2 2" xfId="12608"/>
    <cellStyle name="Header1 2 2 2" xfId="12609"/>
    <cellStyle name="Header1 2 2 3" xfId="12610"/>
    <cellStyle name="Header1 2 3" xfId="12611"/>
    <cellStyle name="Header1 2 3 2" xfId="12612"/>
    <cellStyle name="Header1 2 3 3" xfId="12613"/>
    <cellStyle name="Header1 2 4" xfId="12614"/>
    <cellStyle name="Header1 2 4 2" xfId="12615"/>
    <cellStyle name="Header1 2 5" xfId="12616"/>
    <cellStyle name="Header1 2 6" xfId="12617"/>
    <cellStyle name="Header1 2 7" xfId="12618"/>
    <cellStyle name="Header1 2 8" xfId="12619"/>
    <cellStyle name="Header1 2 9" xfId="12620"/>
    <cellStyle name="Header1 3" xfId="12621"/>
    <cellStyle name="Header1 3 2" xfId="12622"/>
    <cellStyle name="Header1 3 3" xfId="12623"/>
    <cellStyle name="Header1 3 5" xfId="12624"/>
    <cellStyle name="Header1 3 6" xfId="12625"/>
    <cellStyle name="Header1 3 7" xfId="12626"/>
    <cellStyle name="Header1 3 8" xfId="12627"/>
    <cellStyle name="Header1 4" xfId="12628"/>
    <cellStyle name="Header1 4 2" xfId="12629"/>
    <cellStyle name="Header1 4 3" xfId="12630"/>
    <cellStyle name="Header1 4 5" xfId="12631"/>
    <cellStyle name="Header1 4 7" xfId="12632"/>
    <cellStyle name="Header1 4 8" xfId="12633"/>
    <cellStyle name="Header1 5" xfId="12634"/>
    <cellStyle name="Header1 5 2" xfId="12635"/>
    <cellStyle name="Header1 5 3" xfId="12636"/>
    <cellStyle name="Header1 5 5" xfId="12637"/>
    <cellStyle name="Header1 5 7" xfId="12638"/>
    <cellStyle name="Header1 5 8" xfId="12639"/>
    <cellStyle name="Header1 6" xfId="12640"/>
    <cellStyle name="Header1 6 2" xfId="12641"/>
    <cellStyle name="Header1 6 3" xfId="12642"/>
    <cellStyle name="Header1 6 5" xfId="12643"/>
    <cellStyle name="Header1 6 7" xfId="12644"/>
    <cellStyle name="Header1 6 8" xfId="12645"/>
    <cellStyle name="Header1 7" xfId="12646"/>
    <cellStyle name="Header1 7 2" xfId="12647"/>
    <cellStyle name="Header1 7 3" xfId="12648"/>
    <cellStyle name="Header1 7 5" xfId="12649"/>
    <cellStyle name="Header1 7 7" xfId="12650"/>
    <cellStyle name="Header1 7 8" xfId="12651"/>
    <cellStyle name="Header1 8" xfId="12652"/>
    <cellStyle name="Header1 8 2" xfId="12653"/>
    <cellStyle name="Header1 8 3" xfId="12654"/>
    <cellStyle name="Header1 8 5" xfId="12655"/>
    <cellStyle name="Header1 8 7" xfId="12656"/>
    <cellStyle name="Header1 8 8" xfId="12657"/>
    <cellStyle name="Header1 9" xfId="12658"/>
    <cellStyle name="Header1 9 2" xfId="12659"/>
    <cellStyle name="Header1 9 3" xfId="12660"/>
    <cellStyle name="Header2" xfId="80"/>
    <cellStyle name="Header2 10" xfId="12661"/>
    <cellStyle name="Header2 10 2" xfId="12662"/>
    <cellStyle name="Header2 10 2 2" xfId="12663"/>
    <cellStyle name="Header2 10 2 2 2" xfId="12664"/>
    <cellStyle name="Header2 10 2 2 2 2" xfId="12665"/>
    <cellStyle name="Header2 10 2 2 3" xfId="12666"/>
    <cellStyle name="Header2 10 2 2 4" xfId="12667"/>
    <cellStyle name="Header2 10 2 2 5" xfId="12668"/>
    <cellStyle name="Header2 10 2 3" xfId="12669"/>
    <cellStyle name="Header2 10 2 3 2" xfId="12670"/>
    <cellStyle name="Header2 10 2 4" xfId="12671"/>
    <cellStyle name="Header2 10 2 5" xfId="12672"/>
    <cellStyle name="Header2 10 2 6" xfId="12673"/>
    <cellStyle name="Header2 10 3" xfId="12674"/>
    <cellStyle name="Header2 10 3 2" xfId="12675"/>
    <cellStyle name="Header2 10 4" xfId="12676"/>
    <cellStyle name="Header2 10 5" xfId="12677"/>
    <cellStyle name="Header2 10 6" xfId="12678"/>
    <cellStyle name="Header2 10 7" xfId="12679"/>
    <cellStyle name="Header2 10 8" xfId="12680"/>
    <cellStyle name="Header2 10 9" xfId="12681"/>
    <cellStyle name="Header2 11" xfId="12682"/>
    <cellStyle name="Header2 11 10" xfId="12683"/>
    <cellStyle name="Header2 11 2" xfId="12684"/>
    <cellStyle name="Header2 11 2 2" xfId="12685"/>
    <cellStyle name="Header2 11 2 2 2" xfId="12686"/>
    <cellStyle name="Header2 11 2 2 2 2" xfId="12687"/>
    <cellStyle name="Header2 11 2 2 2 2 2" xfId="12688"/>
    <cellStyle name="Header2 11 2 2 2 3" xfId="12689"/>
    <cellStyle name="Header2 11 2 2 2 4" xfId="12690"/>
    <cellStyle name="Header2 11 2 2 2 5" xfId="12691"/>
    <cellStyle name="Header2 11 2 2 3" xfId="12692"/>
    <cellStyle name="Header2 11 2 2 3 2" xfId="12693"/>
    <cellStyle name="Header2 11 2 2 4" xfId="12694"/>
    <cellStyle name="Header2 11 2 2 5" xfId="12695"/>
    <cellStyle name="Header2 11 2 2 6" xfId="12696"/>
    <cellStyle name="Header2 11 2 3" xfId="12697"/>
    <cellStyle name="Header2 11 2 3 2" xfId="12698"/>
    <cellStyle name="Header2 11 2 4" xfId="12699"/>
    <cellStyle name="Header2 11 3" xfId="12700"/>
    <cellStyle name="Header2 11 3 2" xfId="12701"/>
    <cellStyle name="Header2 11 3 2 2" xfId="12702"/>
    <cellStyle name="Header2 11 3 2 2 2" xfId="12703"/>
    <cellStyle name="Header2 11 3 2 3" xfId="12704"/>
    <cellStyle name="Header2 11 3 2 4" xfId="12705"/>
    <cellStyle name="Header2 11 3 2 5" xfId="12706"/>
    <cellStyle name="Header2 11 3 3" xfId="12707"/>
    <cellStyle name="Header2 11 3 3 2" xfId="12708"/>
    <cellStyle name="Header2 11 3 4" xfId="12709"/>
    <cellStyle name="Header2 11 3 5" xfId="12710"/>
    <cellStyle name="Header2 11 3 6" xfId="12711"/>
    <cellStyle name="Header2 11 4" xfId="12712"/>
    <cellStyle name="Header2 11 4 2" xfId="12713"/>
    <cellStyle name="Header2 11 5" xfId="12714"/>
    <cellStyle name="Header2 11 6" xfId="12715"/>
    <cellStyle name="Header2 11 7" xfId="12716"/>
    <cellStyle name="Header2 11 8" xfId="12717"/>
    <cellStyle name="Header2 11 9" xfId="12718"/>
    <cellStyle name="Header2 12" xfId="12719"/>
    <cellStyle name="Header2 12 2" xfId="12720"/>
    <cellStyle name="Header2 12 2 2" xfId="12721"/>
    <cellStyle name="Header2 12 2 2 2" xfId="12722"/>
    <cellStyle name="Header2 12 2 2 2 2" xfId="12723"/>
    <cellStyle name="Header2 12 2 2 3" xfId="12724"/>
    <cellStyle name="Header2 12 2 2 4" xfId="12725"/>
    <cellStyle name="Header2 12 2 2 5" xfId="12726"/>
    <cellStyle name="Header2 12 2 3" xfId="12727"/>
    <cellStyle name="Header2 12 2 3 2" xfId="12728"/>
    <cellStyle name="Header2 12 2 4" xfId="12729"/>
    <cellStyle name="Header2 12 2 5" xfId="12730"/>
    <cellStyle name="Header2 12 2 6" xfId="12731"/>
    <cellStyle name="Header2 12 3" xfId="12732"/>
    <cellStyle name="Header2 12 3 2" xfId="12733"/>
    <cellStyle name="Header2 12 4" xfId="12734"/>
    <cellStyle name="Header2 12 5" xfId="12735"/>
    <cellStyle name="Header2 12 7" xfId="12736"/>
    <cellStyle name="Header2 12 8" xfId="12737"/>
    <cellStyle name="Header2 13" xfId="12738"/>
    <cellStyle name="Header2 13 2" xfId="12739"/>
    <cellStyle name="Header2 13 2 2" xfId="12740"/>
    <cellStyle name="Header2 13 2 2 2" xfId="12741"/>
    <cellStyle name="Header2 13 2 3" xfId="12742"/>
    <cellStyle name="Header2 13 2 4" xfId="12743"/>
    <cellStyle name="Header2 13 2 5" xfId="12744"/>
    <cellStyle name="Header2 13 3" xfId="12745"/>
    <cellStyle name="Header2 13 3 2" xfId="12746"/>
    <cellStyle name="Header2 13 3 2 2" xfId="12747"/>
    <cellStyle name="Header2 13 3 3" xfId="12748"/>
    <cellStyle name="Header2 13 3 4" xfId="12749"/>
    <cellStyle name="Header2 13 3 5" xfId="12750"/>
    <cellStyle name="Header2 13 4" xfId="12751"/>
    <cellStyle name="Header2 13 4 2" xfId="12752"/>
    <cellStyle name="Header2 13 5" xfId="12753"/>
    <cellStyle name="Header2 13 6" xfId="12754"/>
    <cellStyle name="Header2 13 7" xfId="12755"/>
    <cellStyle name="Header2 13 8" xfId="12756"/>
    <cellStyle name="Header2 14" xfId="12757"/>
    <cellStyle name="Header2 14 2" xfId="12758"/>
    <cellStyle name="Header2 14 2 2" xfId="12759"/>
    <cellStyle name="Header2 14 2 2 2" xfId="12760"/>
    <cellStyle name="Header2 14 2 3" xfId="12761"/>
    <cellStyle name="Header2 14 2 4" xfId="12762"/>
    <cellStyle name="Header2 14 2 5" xfId="12763"/>
    <cellStyle name="Header2 14 3" xfId="12764"/>
    <cellStyle name="Header2 14 3 2" xfId="12765"/>
    <cellStyle name="Header2 14 4" xfId="12766"/>
    <cellStyle name="Header2 14 5" xfId="12767"/>
    <cellStyle name="Header2 14 6" xfId="12768"/>
    <cellStyle name="Header2 15" xfId="12769"/>
    <cellStyle name="Header2 15 2" xfId="12770"/>
    <cellStyle name="Header2 15 2 2" xfId="12771"/>
    <cellStyle name="Header2 15 3" xfId="12772"/>
    <cellStyle name="Header2 15 4" xfId="12773"/>
    <cellStyle name="Header2 15 6" xfId="12774"/>
    <cellStyle name="Header2 15 7" xfId="12775"/>
    <cellStyle name="Header2 16" xfId="12776"/>
    <cellStyle name="Header2 16 2" xfId="12777"/>
    <cellStyle name="Header2 16 2 2" xfId="12778"/>
    <cellStyle name="Header2 16 2 2 2" xfId="12779"/>
    <cellStyle name="Header2 16 2 3" xfId="12780"/>
    <cellStyle name="Header2 16 2 4" xfId="12781"/>
    <cellStyle name="Header2 16 2 5" xfId="12782"/>
    <cellStyle name="Header2 16 3" xfId="12783"/>
    <cellStyle name="Header2 16 3 2" xfId="12784"/>
    <cellStyle name="Header2 16 4" xfId="12785"/>
    <cellStyle name="Header2 16 5" xfId="12786"/>
    <cellStyle name="Header2 16 6" xfId="12787"/>
    <cellStyle name="Header2 16 7" xfId="12788"/>
    <cellStyle name="Header2 17" xfId="12789"/>
    <cellStyle name="Header2 17 2" xfId="12790"/>
    <cellStyle name="Header2 17 2 2" xfId="12791"/>
    <cellStyle name="Header2 17 2 2 2" xfId="12792"/>
    <cellStyle name="Header2 17 2 3" xfId="12793"/>
    <cellStyle name="Header2 17 2 4" xfId="12794"/>
    <cellStyle name="Header2 17 2 5" xfId="12795"/>
    <cellStyle name="Header2 17 3" xfId="12796"/>
    <cellStyle name="Header2 17 3 2" xfId="12797"/>
    <cellStyle name="Header2 17 4" xfId="12798"/>
    <cellStyle name="Header2 17 5" xfId="12799"/>
    <cellStyle name="Header2 17 6" xfId="12800"/>
    <cellStyle name="Header2 17 7" xfId="12801"/>
    <cellStyle name="Header2 18" xfId="12802"/>
    <cellStyle name="Header2 18 2" xfId="12803"/>
    <cellStyle name="Header2 18 2 2" xfId="12804"/>
    <cellStyle name="Header2 18 3" xfId="12805"/>
    <cellStyle name="Header2 18 4" xfId="12806"/>
    <cellStyle name="Header2 18 5" xfId="12807"/>
    <cellStyle name="Header2 18 6" xfId="12808"/>
    <cellStyle name="Header2 18 7" xfId="12809"/>
    <cellStyle name="Header2 19" xfId="12810"/>
    <cellStyle name="Header2 19 2" xfId="12811"/>
    <cellStyle name="Header2 19 2 2" xfId="12812"/>
    <cellStyle name="Header2 19 3" xfId="12813"/>
    <cellStyle name="Header2 19 5" xfId="12814"/>
    <cellStyle name="Header2 19 6" xfId="12815"/>
    <cellStyle name="Header2 2" xfId="156"/>
    <cellStyle name="Header2 2 10" xfId="12816"/>
    <cellStyle name="Header2 2 10 2" xfId="12817"/>
    <cellStyle name="Header2 2 10 2 2" xfId="12818"/>
    <cellStyle name="Header2 2 10 2 2 2" xfId="12819"/>
    <cellStyle name="Header2 2 10 2 3" xfId="12820"/>
    <cellStyle name="Header2 2 10 2 4" xfId="12821"/>
    <cellStyle name="Header2 2 10 2 5" xfId="12822"/>
    <cellStyle name="Header2 2 10 3" xfId="12823"/>
    <cellStyle name="Header2 2 10 3 2" xfId="12824"/>
    <cellStyle name="Header2 2 10 4" xfId="12825"/>
    <cellStyle name="Header2 2 10 5" xfId="12826"/>
    <cellStyle name="Header2 2 10 6" xfId="12827"/>
    <cellStyle name="Header2 2 11" xfId="12828"/>
    <cellStyle name="Header2 2 11 2" xfId="12829"/>
    <cellStyle name="Header2 2 12" xfId="12830"/>
    <cellStyle name="Header2 2 13" xfId="12831"/>
    <cellStyle name="Header2 2 14" xfId="12832"/>
    <cellStyle name="Header2 2 15" xfId="12833"/>
    <cellStyle name="Header2 2 16" xfId="12834"/>
    <cellStyle name="Header2 2 17" xfId="12835"/>
    <cellStyle name="Header2 2 18" xfId="12836"/>
    <cellStyle name="Header2 2 2" xfId="12837"/>
    <cellStyle name="Header2 2 2 10" xfId="12838"/>
    <cellStyle name="Header2 2 2 10 2" xfId="12839"/>
    <cellStyle name="Header2 2 2 10 2 2" xfId="12840"/>
    <cellStyle name="Header2 2 2 10 2 2 2" xfId="12841"/>
    <cellStyle name="Header2 2 2 10 2 3" xfId="12842"/>
    <cellStyle name="Header2 2 2 10 2 4" xfId="12843"/>
    <cellStyle name="Header2 2 2 10 2 5" xfId="12844"/>
    <cellStyle name="Header2 2 2 10 3" xfId="12845"/>
    <cellStyle name="Header2 2 2 10 3 2" xfId="12846"/>
    <cellStyle name="Header2 2 2 10 4" xfId="12847"/>
    <cellStyle name="Header2 2 2 10 5" xfId="12848"/>
    <cellStyle name="Header2 2 2 10 6" xfId="12849"/>
    <cellStyle name="Header2 2 2 11" xfId="12850"/>
    <cellStyle name="Header2 2 2 11 2" xfId="12851"/>
    <cellStyle name="Header2 2 2 11 2 2" xfId="12852"/>
    <cellStyle name="Header2 2 2 11 3" xfId="12853"/>
    <cellStyle name="Header2 2 2 12" xfId="12854"/>
    <cellStyle name="Header2 2 2 12 2" xfId="12855"/>
    <cellStyle name="Header2 2 2 12 2 2" xfId="12856"/>
    <cellStyle name="Header2 2 2 12 3" xfId="12857"/>
    <cellStyle name="Header2 2 2 13" xfId="12858"/>
    <cellStyle name="Header2 2 2 13 2" xfId="12859"/>
    <cellStyle name="Header2 2 2 14" xfId="12860"/>
    <cellStyle name="Header2 2 2 15" xfId="12861"/>
    <cellStyle name="Header2 2 2 16" xfId="12862"/>
    <cellStyle name="Header2 2 2 2" xfId="12863"/>
    <cellStyle name="Header2 2 2 2 2" xfId="12864"/>
    <cellStyle name="Header2 2 2 2 2 2" xfId="12865"/>
    <cellStyle name="Header2 2 2 2 2 2 2" xfId="12866"/>
    <cellStyle name="Header2 2 2 2 2 2 2 2" xfId="12867"/>
    <cellStyle name="Header2 2 2 2 2 2 2 2 2" xfId="12868"/>
    <cellStyle name="Header2 2 2 2 2 2 2 3" xfId="12869"/>
    <cellStyle name="Header2 2 2 2 2 2 2 4" xfId="12870"/>
    <cellStyle name="Header2 2 2 2 2 2 2 5" xfId="12871"/>
    <cellStyle name="Header2 2 2 2 2 2 3" xfId="12872"/>
    <cellStyle name="Header2 2 2 2 2 2 3 2" xfId="12873"/>
    <cellStyle name="Header2 2 2 2 2 2 4" xfId="12874"/>
    <cellStyle name="Header2 2 2 2 2 2 5" xfId="12875"/>
    <cellStyle name="Header2 2 2 2 2 2 6" xfId="12876"/>
    <cellStyle name="Header2 2 2 2 2 3" xfId="12877"/>
    <cellStyle name="Header2 2 2 2 2 3 2" xfId="12878"/>
    <cellStyle name="Header2 2 2 2 2 4" xfId="12879"/>
    <cellStyle name="Header2 2 2 2 3" xfId="12880"/>
    <cellStyle name="Header2 2 2 2 3 2" xfId="12881"/>
    <cellStyle name="Header2 2 2 2 3 2 2" xfId="12882"/>
    <cellStyle name="Header2 2 2 2 3 2 2 2" xfId="12883"/>
    <cellStyle name="Header2 2 2 2 3 2 3" xfId="12884"/>
    <cellStyle name="Header2 2 2 2 3 2 4" xfId="12885"/>
    <cellStyle name="Header2 2 2 2 3 2 5" xfId="12886"/>
    <cellStyle name="Header2 2 2 2 3 3" xfId="12887"/>
    <cellStyle name="Header2 2 2 2 3 3 2" xfId="12888"/>
    <cellStyle name="Header2 2 2 2 3 4" xfId="12889"/>
    <cellStyle name="Header2 2 2 2 3 5" xfId="12890"/>
    <cellStyle name="Header2 2 2 2 3 6" xfId="12891"/>
    <cellStyle name="Header2 2 2 2 4" xfId="12892"/>
    <cellStyle name="Header2 2 2 2 4 2" xfId="12893"/>
    <cellStyle name="Header2 2 2 2 5" xfId="12894"/>
    <cellStyle name="Header2 2 2 3" xfId="12895"/>
    <cellStyle name="Header2 2 2 3 2" xfId="12896"/>
    <cellStyle name="Header2 2 2 3 2 2" xfId="12897"/>
    <cellStyle name="Header2 2 2 3 2 2 2" xfId="12898"/>
    <cellStyle name="Header2 2 2 3 2 2 2 2" xfId="12899"/>
    <cellStyle name="Header2 2 2 3 2 2 3" xfId="12900"/>
    <cellStyle name="Header2 2 2 3 2 2 4" xfId="12901"/>
    <cellStyle name="Header2 2 2 3 2 2 5" xfId="12902"/>
    <cellStyle name="Header2 2 2 3 2 3" xfId="12903"/>
    <cellStyle name="Header2 2 2 3 2 3 2" xfId="12904"/>
    <cellStyle name="Header2 2 2 3 2 4" xfId="12905"/>
    <cellStyle name="Header2 2 2 3 2 5" xfId="12906"/>
    <cellStyle name="Header2 2 2 3 2 6" xfId="12907"/>
    <cellStyle name="Header2 2 2 3 3" xfId="12908"/>
    <cellStyle name="Header2 2 2 3 3 2" xfId="12909"/>
    <cellStyle name="Header2 2 2 3 4" xfId="12910"/>
    <cellStyle name="Header2 2 2 4" xfId="12911"/>
    <cellStyle name="Header2 2 2 4 2" xfId="12912"/>
    <cellStyle name="Header2 2 2 4 2 2" xfId="12913"/>
    <cellStyle name="Header2 2 2 4 2 2 2" xfId="12914"/>
    <cellStyle name="Header2 2 2 4 2 2 2 2" xfId="12915"/>
    <cellStyle name="Header2 2 2 4 2 2 3" xfId="12916"/>
    <cellStyle name="Header2 2 2 4 2 2 4" xfId="12917"/>
    <cellStyle name="Header2 2 2 4 2 2 5" xfId="12918"/>
    <cellStyle name="Header2 2 2 4 2 3" xfId="12919"/>
    <cellStyle name="Header2 2 2 4 2 3 2" xfId="12920"/>
    <cellStyle name="Header2 2 2 4 2 4" xfId="12921"/>
    <cellStyle name="Header2 2 2 4 2 5" xfId="12922"/>
    <cellStyle name="Header2 2 2 4 2 6" xfId="12923"/>
    <cellStyle name="Header2 2 2 4 3" xfId="12924"/>
    <cellStyle name="Header2 2 2 4 3 2" xfId="12925"/>
    <cellStyle name="Header2 2 2 4 4" xfId="12926"/>
    <cellStyle name="Header2 2 2 5" xfId="12927"/>
    <cellStyle name="Header2 2 2 5 2" xfId="12928"/>
    <cellStyle name="Header2 2 2 5 2 2" xfId="12929"/>
    <cellStyle name="Header2 2 2 5 2 2 2" xfId="12930"/>
    <cellStyle name="Header2 2 2 5 2 2 2 2" xfId="12931"/>
    <cellStyle name="Header2 2 2 5 2 2 3" xfId="12932"/>
    <cellStyle name="Header2 2 2 5 2 2 4" xfId="12933"/>
    <cellStyle name="Header2 2 2 5 2 2 5" xfId="12934"/>
    <cellStyle name="Header2 2 2 5 2 3" xfId="12935"/>
    <cellStyle name="Header2 2 2 5 2 3 2" xfId="12936"/>
    <cellStyle name="Header2 2 2 5 2 4" xfId="12937"/>
    <cellStyle name="Header2 2 2 5 2 5" xfId="12938"/>
    <cellStyle name="Header2 2 2 5 2 6" xfId="12939"/>
    <cellStyle name="Header2 2 2 5 3" xfId="12940"/>
    <cellStyle name="Header2 2 2 5 3 2" xfId="12941"/>
    <cellStyle name="Header2 2 2 5 4" xfId="12942"/>
    <cellStyle name="Header2 2 2 6" xfId="12943"/>
    <cellStyle name="Header2 2 2 6 2" xfId="12944"/>
    <cellStyle name="Header2 2 2 6 2 2" xfId="12945"/>
    <cellStyle name="Header2 2 2 6 2 2 2" xfId="12946"/>
    <cellStyle name="Header2 2 2 6 2 3" xfId="12947"/>
    <cellStyle name="Header2 2 2 6 2 4" xfId="12948"/>
    <cellStyle name="Header2 2 2 6 2 5" xfId="12949"/>
    <cellStyle name="Header2 2 2 6 3" xfId="12950"/>
    <cellStyle name="Header2 2 2 6 3 2" xfId="12951"/>
    <cellStyle name="Header2 2 2 6 3 2 2" xfId="12952"/>
    <cellStyle name="Header2 2 2 6 3 3" xfId="12953"/>
    <cellStyle name="Header2 2 2 6 3 4" xfId="12954"/>
    <cellStyle name="Header2 2 2 6 3 5" xfId="12955"/>
    <cellStyle name="Header2 2 2 6 4" xfId="12956"/>
    <cellStyle name="Header2 2 2 6 4 2" xfId="12957"/>
    <cellStyle name="Header2 2 2 6 5" xfId="12958"/>
    <cellStyle name="Header2 2 2 7" xfId="12959"/>
    <cellStyle name="Header2 2 2 7 2" xfId="12960"/>
    <cellStyle name="Header2 2 2 7 2 2" xfId="12961"/>
    <cellStyle name="Header2 2 2 7 2 2 2" xfId="12962"/>
    <cellStyle name="Header2 2 2 7 2 3" xfId="12963"/>
    <cellStyle name="Header2 2 2 7 2 4" xfId="12964"/>
    <cellStyle name="Header2 2 2 7 2 5" xfId="12965"/>
    <cellStyle name="Header2 2 2 7 3" xfId="12966"/>
    <cellStyle name="Header2 2 2 7 3 2" xfId="12967"/>
    <cellStyle name="Header2 2 2 7 4" xfId="12968"/>
    <cellStyle name="Header2 2 2 7 5" xfId="12969"/>
    <cellStyle name="Header2 2 2 7 6" xfId="12970"/>
    <cellStyle name="Header2 2 2 8" xfId="12971"/>
    <cellStyle name="Header2 2 2 8 2" xfId="12972"/>
    <cellStyle name="Header2 2 2 8 2 2" xfId="12973"/>
    <cellStyle name="Header2 2 2 8 3" xfId="12974"/>
    <cellStyle name="Header2 2 2 9" xfId="12975"/>
    <cellStyle name="Header2 2 2 9 2" xfId="12976"/>
    <cellStyle name="Header2 2 2 9 2 2" xfId="12977"/>
    <cellStyle name="Header2 2 2 9 2 2 2" xfId="12978"/>
    <cellStyle name="Header2 2 2 9 2 3" xfId="12979"/>
    <cellStyle name="Header2 2 2 9 2 4" xfId="12980"/>
    <cellStyle name="Header2 2 2 9 2 5" xfId="12981"/>
    <cellStyle name="Header2 2 2 9 3" xfId="12982"/>
    <cellStyle name="Header2 2 2 9 3 2" xfId="12983"/>
    <cellStyle name="Header2 2 2 9 4" xfId="12984"/>
    <cellStyle name="Header2 2 2 9 5" xfId="12985"/>
    <cellStyle name="Header2 2 2 9 6" xfId="12986"/>
    <cellStyle name="Header2 2 20" xfId="12987"/>
    <cellStyle name="Header2 2 21" xfId="12988"/>
    <cellStyle name="Header2 2 22" xfId="12989"/>
    <cellStyle name="Header2 2 23" xfId="12990"/>
    <cellStyle name="Header2 2 3" xfId="12991"/>
    <cellStyle name="Header2 2 3 2" xfId="12992"/>
    <cellStyle name="Header2 2 3 2 2" xfId="12993"/>
    <cellStyle name="Header2 2 3 2 2 2" xfId="12994"/>
    <cellStyle name="Header2 2 3 2 2 2 2" xfId="12995"/>
    <cellStyle name="Header2 2 3 2 2 2 2 2" xfId="12996"/>
    <cellStyle name="Header2 2 3 2 2 2 3" xfId="12997"/>
    <cellStyle name="Header2 2 3 2 2 2 4" xfId="12998"/>
    <cellStyle name="Header2 2 3 2 2 2 5" xfId="12999"/>
    <cellStyle name="Header2 2 3 2 2 3" xfId="13000"/>
    <cellStyle name="Header2 2 3 2 2 3 2" xfId="13001"/>
    <cellStyle name="Header2 2 3 2 2 4" xfId="13002"/>
    <cellStyle name="Header2 2 3 2 2 5" xfId="13003"/>
    <cellStyle name="Header2 2 3 2 2 6" xfId="13004"/>
    <cellStyle name="Header2 2 3 2 3" xfId="13005"/>
    <cellStyle name="Header2 2 3 2 3 2" xfId="13006"/>
    <cellStyle name="Header2 2 3 2 4" xfId="13007"/>
    <cellStyle name="Header2 2 3 3" xfId="13008"/>
    <cellStyle name="Header2 2 3 3 2" xfId="13009"/>
    <cellStyle name="Header2 2 3 3 2 2" xfId="13010"/>
    <cellStyle name="Header2 2 3 3 2 2 2" xfId="13011"/>
    <cellStyle name="Header2 2 3 3 2 3" xfId="13012"/>
    <cellStyle name="Header2 2 3 3 2 4" xfId="13013"/>
    <cellStyle name="Header2 2 3 3 2 5" xfId="13014"/>
    <cellStyle name="Header2 2 3 3 3" xfId="13015"/>
    <cellStyle name="Header2 2 3 3 3 2" xfId="13016"/>
    <cellStyle name="Header2 2 3 3 4" xfId="13017"/>
    <cellStyle name="Header2 2 3 3 5" xfId="13018"/>
    <cellStyle name="Header2 2 3 3 6" xfId="13019"/>
    <cellStyle name="Header2 2 3 4" xfId="13020"/>
    <cellStyle name="Header2 2 3 4 2" xfId="13021"/>
    <cellStyle name="Header2 2 3 5" xfId="13022"/>
    <cellStyle name="Header2 2 4" xfId="13023"/>
    <cellStyle name="Header2 2 4 2" xfId="13024"/>
    <cellStyle name="Header2 2 4 2 2" xfId="13025"/>
    <cellStyle name="Header2 2 4 2 2 2" xfId="13026"/>
    <cellStyle name="Header2 2 4 2 2 2 2" xfId="13027"/>
    <cellStyle name="Header2 2 4 2 2 2 2 2" xfId="13028"/>
    <cellStyle name="Header2 2 4 2 2 2 3" xfId="13029"/>
    <cellStyle name="Header2 2 4 2 2 2 4" xfId="13030"/>
    <cellStyle name="Header2 2 4 2 2 2 5" xfId="13031"/>
    <cellStyle name="Header2 2 4 2 2 3" xfId="13032"/>
    <cellStyle name="Header2 2 4 2 2 3 2" xfId="13033"/>
    <cellStyle name="Header2 2 4 2 2 4" xfId="13034"/>
    <cellStyle name="Header2 2 4 2 2 5" xfId="13035"/>
    <cellStyle name="Header2 2 4 2 2 6" xfId="13036"/>
    <cellStyle name="Header2 2 4 2 3" xfId="13037"/>
    <cellStyle name="Header2 2 4 2 3 2" xfId="13038"/>
    <cellStyle name="Header2 2 4 2 4" xfId="13039"/>
    <cellStyle name="Header2 2 4 3" xfId="13040"/>
    <cellStyle name="Header2 2 4 3 2" xfId="13041"/>
    <cellStyle name="Header2 2 4 3 2 2" xfId="13042"/>
    <cellStyle name="Header2 2 4 3 2 2 2" xfId="13043"/>
    <cellStyle name="Header2 2 4 3 2 3" xfId="13044"/>
    <cellStyle name="Header2 2 4 3 2 4" xfId="13045"/>
    <cellStyle name="Header2 2 4 3 2 5" xfId="13046"/>
    <cellStyle name="Header2 2 4 3 3" xfId="13047"/>
    <cellStyle name="Header2 2 4 3 3 2" xfId="13048"/>
    <cellStyle name="Header2 2 4 3 4" xfId="13049"/>
    <cellStyle name="Header2 2 4 3 5" xfId="13050"/>
    <cellStyle name="Header2 2 4 3 6" xfId="13051"/>
    <cellStyle name="Header2 2 4 4" xfId="13052"/>
    <cellStyle name="Header2 2 4 4 2" xfId="13053"/>
    <cellStyle name="Header2 2 4 5" xfId="13054"/>
    <cellStyle name="Header2 2 5" xfId="13055"/>
    <cellStyle name="Header2 2 5 2" xfId="13056"/>
    <cellStyle name="Header2 2 5 2 2" xfId="13057"/>
    <cellStyle name="Header2 2 5 2 2 2" xfId="13058"/>
    <cellStyle name="Header2 2 5 2 2 2 2" xfId="13059"/>
    <cellStyle name="Header2 2 5 2 2 2 2 2" xfId="13060"/>
    <cellStyle name="Header2 2 5 2 2 2 3" xfId="13061"/>
    <cellStyle name="Header2 2 5 2 2 2 4" xfId="13062"/>
    <cellStyle name="Header2 2 5 2 2 2 5" xfId="13063"/>
    <cellStyle name="Header2 2 5 2 2 3" xfId="13064"/>
    <cellStyle name="Header2 2 5 2 2 3 2" xfId="13065"/>
    <cellStyle name="Header2 2 5 2 2 4" xfId="13066"/>
    <cellStyle name="Header2 2 5 2 2 5" xfId="13067"/>
    <cellStyle name="Header2 2 5 2 2 6" xfId="13068"/>
    <cellStyle name="Header2 2 5 2 3" xfId="13069"/>
    <cellStyle name="Header2 2 5 2 3 2" xfId="13070"/>
    <cellStyle name="Header2 2 5 2 4" xfId="13071"/>
    <cellStyle name="Header2 2 5 3" xfId="13072"/>
    <cellStyle name="Header2 2 5 3 2" xfId="13073"/>
    <cellStyle name="Header2 2 5 3 2 2" xfId="13074"/>
    <cellStyle name="Header2 2 5 3 2 2 2" xfId="13075"/>
    <cellStyle name="Header2 2 5 3 2 3" xfId="13076"/>
    <cellStyle name="Header2 2 5 3 2 4" xfId="13077"/>
    <cellStyle name="Header2 2 5 3 2 5" xfId="13078"/>
    <cellStyle name="Header2 2 5 3 3" xfId="13079"/>
    <cellStyle name="Header2 2 5 3 3 2" xfId="13080"/>
    <cellStyle name="Header2 2 5 3 4" xfId="13081"/>
    <cellStyle name="Header2 2 5 3 5" xfId="13082"/>
    <cellStyle name="Header2 2 5 3 6" xfId="13083"/>
    <cellStyle name="Header2 2 5 4" xfId="13084"/>
    <cellStyle name="Header2 2 5 4 2" xfId="13085"/>
    <cellStyle name="Header2 2 5 5" xfId="13086"/>
    <cellStyle name="Header2 2 6" xfId="13087"/>
    <cellStyle name="Header2 2 6 2" xfId="13088"/>
    <cellStyle name="Header2 2 6 2 2" xfId="13089"/>
    <cellStyle name="Header2 2 6 2 2 2" xfId="13090"/>
    <cellStyle name="Header2 2 6 2 2 2 2" xfId="13091"/>
    <cellStyle name="Header2 2 6 2 2 2 2 2" xfId="13092"/>
    <cellStyle name="Header2 2 6 2 2 2 3" xfId="13093"/>
    <cellStyle name="Header2 2 6 2 2 2 4" xfId="13094"/>
    <cellStyle name="Header2 2 6 2 2 2 5" xfId="13095"/>
    <cellStyle name="Header2 2 6 2 2 2 7" xfId="13096"/>
    <cellStyle name="Header2 2 6 2 2 3" xfId="13097"/>
    <cellStyle name="Header2 2 6 2 2 3 2" xfId="13098"/>
    <cellStyle name="Header2 2 6 2 2 4" xfId="13099"/>
    <cellStyle name="Header2 2 6 2 2 5" xfId="13100"/>
    <cellStyle name="Header2 2 6 2 2 6" xfId="13101"/>
    <cellStyle name="Header2 2 6 2 3" xfId="13102"/>
    <cellStyle name="Header2 2 6 2 3 2" xfId="13103"/>
    <cellStyle name="Header2 2 6 2 4" xfId="13104"/>
    <cellStyle name="Header2 2 6 3" xfId="13105"/>
    <cellStyle name="Header2 2 6 3 2" xfId="13106"/>
    <cellStyle name="Header2 2 6 3 2 2" xfId="13107"/>
    <cellStyle name="Header2 2 6 3 2 2 2" xfId="13108"/>
    <cellStyle name="Header2 2 6 3 2 3" xfId="13109"/>
    <cellStyle name="Header2 2 6 3 2 4" xfId="13110"/>
    <cellStyle name="Header2 2 6 3 2 5" xfId="13111"/>
    <cellStyle name="Header2 2 6 3 3" xfId="13112"/>
    <cellStyle name="Header2 2 6 3 3 2" xfId="13113"/>
    <cellStyle name="Header2 2 6 3 4" xfId="13114"/>
    <cellStyle name="Header2 2 6 3 5" xfId="13115"/>
    <cellStyle name="Header2 2 6 3 6" xfId="13116"/>
    <cellStyle name="Header2 2 6 4" xfId="13117"/>
    <cellStyle name="Header2 2 6 4 2" xfId="13118"/>
    <cellStyle name="Header2 2 6 5" xfId="13119"/>
    <cellStyle name="Header2 2 7" xfId="13120"/>
    <cellStyle name="Header2 2 7 10" xfId="13121"/>
    <cellStyle name="Header2 2 7 10 2" xfId="13122"/>
    <cellStyle name="Header2 2 7 11" xfId="13123"/>
    <cellStyle name="Header2 2 7 12" xfId="13124"/>
    <cellStyle name="Header2 2 7 13" xfId="13125"/>
    <cellStyle name="Header2 2 7 2" xfId="13126"/>
    <cellStyle name="Header2 2 7 2 2" xfId="13127"/>
    <cellStyle name="Header2 2 7 2 2 2" xfId="13128"/>
    <cellStyle name="Header2 2 7 2 2 2 2" xfId="13129"/>
    <cellStyle name="Header2 2 7 2 2 2 2 2" xfId="13130"/>
    <cellStyle name="Header2 2 7 2 2 2 3" xfId="13131"/>
    <cellStyle name="Header2 2 7 2 2 2 4" xfId="13132"/>
    <cellStyle name="Header2 2 7 2 2 2 5" xfId="13133"/>
    <cellStyle name="Header2 2 7 2 2 3" xfId="13134"/>
    <cellStyle name="Header2 2 7 2 2 3 2" xfId="13135"/>
    <cellStyle name="Header2 2 7 2 2 4" xfId="13136"/>
    <cellStyle name="Header2 2 7 2 2 5" xfId="13137"/>
    <cellStyle name="Header2 2 7 2 2 6" xfId="13138"/>
    <cellStyle name="Header2 2 7 2 3" xfId="13139"/>
    <cellStyle name="Header2 2 7 2 3 2" xfId="13140"/>
    <cellStyle name="Header2 2 7 2 4" xfId="13141"/>
    <cellStyle name="Header2 2 7 3" xfId="13142"/>
    <cellStyle name="Header2 2 7 3 2" xfId="13143"/>
    <cellStyle name="Header2 2 7 3 2 2" xfId="13144"/>
    <cellStyle name="Header2 2 7 3 2 2 2" xfId="13145"/>
    <cellStyle name="Header2 2 7 3 2 3" xfId="13146"/>
    <cellStyle name="Header2 2 7 3 2 4" xfId="13147"/>
    <cellStyle name="Header2 2 7 3 2 5" xfId="13148"/>
    <cellStyle name="Header2 2 7 3 3" xfId="13149"/>
    <cellStyle name="Header2 2 7 3 3 2" xfId="13150"/>
    <cellStyle name="Header2 2 7 3 3 2 2" xfId="13151"/>
    <cellStyle name="Header2 2 7 3 3 3" xfId="13152"/>
    <cellStyle name="Header2 2 7 3 3 4" xfId="13153"/>
    <cellStyle name="Header2 2 7 3 3 5" xfId="13154"/>
    <cellStyle name="Header2 2 7 3 4" xfId="13155"/>
    <cellStyle name="Header2 2 7 3 4 2" xfId="13156"/>
    <cellStyle name="Header2 2 7 3 5" xfId="13157"/>
    <cellStyle name="Header2 2 7 4" xfId="13158"/>
    <cellStyle name="Header2 2 7 4 2" xfId="13159"/>
    <cellStyle name="Header2 2 7 4 2 2" xfId="13160"/>
    <cellStyle name="Header2 2 7 4 2 2 2" xfId="13161"/>
    <cellStyle name="Header2 2 7 4 2 3" xfId="13162"/>
    <cellStyle name="Header2 2 7 4 2 4" xfId="13163"/>
    <cellStyle name="Header2 2 7 4 2 5" xfId="13164"/>
    <cellStyle name="Header2 2 7 4 3" xfId="13165"/>
    <cellStyle name="Header2 2 7 4 3 2" xfId="13166"/>
    <cellStyle name="Header2 2 7 4 4" xfId="13167"/>
    <cellStyle name="Header2 2 7 4 5" xfId="13168"/>
    <cellStyle name="Header2 2 7 4 6" xfId="13169"/>
    <cellStyle name="Header2 2 7 5" xfId="13170"/>
    <cellStyle name="Header2 2 7 5 2" xfId="13171"/>
    <cellStyle name="Header2 2 7 5 2 2" xfId="13172"/>
    <cellStyle name="Header2 2 7 5 3" xfId="13173"/>
    <cellStyle name="Header2 2 7 6" xfId="13174"/>
    <cellStyle name="Header2 2 7 6 2" xfId="13175"/>
    <cellStyle name="Header2 2 7 6 2 2" xfId="13176"/>
    <cellStyle name="Header2 2 7 6 2 2 2" xfId="13177"/>
    <cellStyle name="Header2 2 7 6 2 3" xfId="13178"/>
    <cellStyle name="Header2 2 7 6 2 4" xfId="13179"/>
    <cellStyle name="Header2 2 7 6 2 5" xfId="13180"/>
    <cellStyle name="Header2 2 7 6 3" xfId="13181"/>
    <cellStyle name="Header2 2 7 6 3 2" xfId="13182"/>
    <cellStyle name="Header2 2 7 6 4" xfId="13183"/>
    <cellStyle name="Header2 2 7 6 5" xfId="13184"/>
    <cellStyle name="Header2 2 7 6 6" xfId="13185"/>
    <cellStyle name="Header2 2 7 7" xfId="13186"/>
    <cellStyle name="Header2 2 7 7 2" xfId="13187"/>
    <cellStyle name="Header2 2 7 7 2 2" xfId="13188"/>
    <cellStyle name="Header2 2 7 7 2 2 2" xfId="13189"/>
    <cellStyle name="Header2 2 7 7 2 3" xfId="13190"/>
    <cellStyle name="Header2 2 7 7 2 4" xfId="13191"/>
    <cellStyle name="Header2 2 7 7 2 5" xfId="13192"/>
    <cellStyle name="Header2 2 7 7 3" xfId="13193"/>
    <cellStyle name="Header2 2 7 7 3 2" xfId="13194"/>
    <cellStyle name="Header2 2 7 7 4" xfId="13195"/>
    <cellStyle name="Header2 2 7 7 5" xfId="13196"/>
    <cellStyle name="Header2 2 7 7 6" xfId="13197"/>
    <cellStyle name="Header2 2 7 8" xfId="13198"/>
    <cellStyle name="Header2 2 7 8 2" xfId="13199"/>
    <cellStyle name="Header2 2 7 8 2 2" xfId="13200"/>
    <cellStyle name="Header2 2 7 8 3" xfId="13201"/>
    <cellStyle name="Header2 2 7 9" xfId="13202"/>
    <cellStyle name="Header2 2 7 9 2" xfId="13203"/>
    <cellStyle name="Header2 2 7 9 2 2" xfId="13204"/>
    <cellStyle name="Header2 2 7 9 3" xfId="13205"/>
    <cellStyle name="Header2 2 8" xfId="13206"/>
    <cellStyle name="Header2 2 8 10" xfId="13207"/>
    <cellStyle name="Header2 2 8 10 2" xfId="13208"/>
    <cellStyle name="Header2 2 8 11" xfId="13209"/>
    <cellStyle name="Header2 2 8 12" xfId="13210"/>
    <cellStyle name="Header2 2 8 13" xfId="13211"/>
    <cellStyle name="Header2 2 8 2" xfId="13212"/>
    <cellStyle name="Header2 2 8 2 2" xfId="13213"/>
    <cellStyle name="Header2 2 8 2 2 2" xfId="13214"/>
    <cellStyle name="Header2 2 8 2 2 2 2" xfId="13215"/>
    <cellStyle name="Header2 2 8 2 2 2 2 2" xfId="13216"/>
    <cellStyle name="Header2 2 8 2 2 2 3" xfId="13217"/>
    <cellStyle name="Header2 2 8 2 2 2 4" xfId="13218"/>
    <cellStyle name="Header2 2 8 2 2 2 5" xfId="13219"/>
    <cellStyle name="Header2 2 8 2 2 3" xfId="13220"/>
    <cellStyle name="Header2 2 8 2 2 3 2" xfId="13221"/>
    <cellStyle name="Header2 2 8 2 2 4" xfId="13222"/>
    <cellStyle name="Header2 2 8 2 2 5" xfId="13223"/>
    <cellStyle name="Header2 2 8 2 2 6" xfId="13224"/>
    <cellStyle name="Header2 2 8 2 3" xfId="13225"/>
    <cellStyle name="Header2 2 8 2 3 2" xfId="13226"/>
    <cellStyle name="Header2 2 8 2 4" xfId="13227"/>
    <cellStyle name="Header2 2 8 3" xfId="13228"/>
    <cellStyle name="Header2 2 8 3 2" xfId="13229"/>
    <cellStyle name="Header2 2 8 3 2 2" xfId="13230"/>
    <cellStyle name="Header2 2 8 3 2 2 2" xfId="13231"/>
    <cellStyle name="Header2 2 8 3 2 3" xfId="13232"/>
    <cellStyle name="Header2 2 8 3 2 4" xfId="13233"/>
    <cellStyle name="Header2 2 8 3 2 5" xfId="13234"/>
    <cellStyle name="Header2 2 8 3 3" xfId="13235"/>
    <cellStyle name="Header2 2 8 3 3 2" xfId="13236"/>
    <cellStyle name="Header2 2 8 3 3 2 2" xfId="13237"/>
    <cellStyle name="Header2 2 8 3 3 3" xfId="13238"/>
    <cellStyle name="Header2 2 8 3 3 4" xfId="13239"/>
    <cellStyle name="Header2 2 8 3 3 5" xfId="13240"/>
    <cellStyle name="Header2 2 8 3 4" xfId="13241"/>
    <cellStyle name="Header2 2 8 3 4 2" xfId="13242"/>
    <cellStyle name="Header2 2 8 3 5" xfId="13243"/>
    <cellStyle name="Header2 2 8 4" xfId="13244"/>
    <cellStyle name="Header2 2 8 4 2" xfId="13245"/>
    <cellStyle name="Header2 2 8 4 2 2" xfId="13246"/>
    <cellStyle name="Header2 2 8 4 2 2 2" xfId="13247"/>
    <cellStyle name="Header2 2 8 4 2 3" xfId="13248"/>
    <cellStyle name="Header2 2 8 4 2 4" xfId="13249"/>
    <cellStyle name="Header2 2 8 4 2 5" xfId="13250"/>
    <cellStyle name="Header2 2 8 4 3" xfId="13251"/>
    <cellStyle name="Header2 2 8 4 3 2" xfId="13252"/>
    <cellStyle name="Header2 2 8 4 4" xfId="13253"/>
    <cellStyle name="Header2 2 8 4 5" xfId="13254"/>
    <cellStyle name="Header2 2 8 4 6" xfId="13255"/>
    <cellStyle name="Header2 2 8 5" xfId="13256"/>
    <cellStyle name="Header2 2 8 5 2" xfId="13257"/>
    <cellStyle name="Header2 2 8 5 2 2" xfId="13258"/>
    <cellStyle name="Header2 2 8 5 3" xfId="13259"/>
    <cellStyle name="Header2 2 8 6" xfId="13260"/>
    <cellStyle name="Header2 2 8 6 2" xfId="13261"/>
    <cellStyle name="Header2 2 8 6 2 2" xfId="13262"/>
    <cellStyle name="Header2 2 8 6 2 2 2" xfId="13263"/>
    <cellStyle name="Header2 2 8 6 2 3" xfId="13264"/>
    <cellStyle name="Header2 2 8 6 2 4" xfId="13265"/>
    <cellStyle name="Header2 2 8 6 2 5" xfId="13266"/>
    <cellStyle name="Header2 2 8 6 3" xfId="13267"/>
    <cellStyle name="Header2 2 8 6 3 2" xfId="13268"/>
    <cellStyle name="Header2 2 8 6 4" xfId="13269"/>
    <cellStyle name="Header2 2 8 6 5" xfId="13270"/>
    <cellStyle name="Header2 2 8 6 6" xfId="13271"/>
    <cellStyle name="Header2 2 8 7" xfId="13272"/>
    <cellStyle name="Header2 2 8 7 2" xfId="13273"/>
    <cellStyle name="Header2 2 8 7 2 2" xfId="13274"/>
    <cellStyle name="Header2 2 8 7 2 2 2" xfId="13275"/>
    <cellStyle name="Header2 2 8 7 2 3" xfId="13276"/>
    <cellStyle name="Header2 2 8 7 2 4" xfId="13277"/>
    <cellStyle name="Header2 2 8 7 2 5" xfId="13278"/>
    <cellStyle name="Header2 2 8 7 3" xfId="13279"/>
    <cellStyle name="Header2 2 8 7 3 2" xfId="13280"/>
    <cellStyle name="Header2 2 8 7 4" xfId="13281"/>
    <cellStyle name="Header2 2 8 7 5" xfId="13282"/>
    <cellStyle name="Header2 2 8 7 6" xfId="13283"/>
    <cellStyle name="Header2 2 8 8" xfId="13284"/>
    <cellStyle name="Header2 2 8 8 2" xfId="13285"/>
    <cellStyle name="Header2 2 8 8 2 2" xfId="13286"/>
    <cellStyle name="Header2 2 8 8 3" xfId="13287"/>
    <cellStyle name="Header2 2 8 9" xfId="13288"/>
    <cellStyle name="Header2 2 8 9 2" xfId="13289"/>
    <cellStyle name="Header2 2 8 9 2 2" xfId="13290"/>
    <cellStyle name="Header2 2 8 9 3" xfId="13291"/>
    <cellStyle name="Header2 2 9" xfId="13292"/>
    <cellStyle name="Header2 2 9 10" xfId="13293"/>
    <cellStyle name="Header2 2 9 11" xfId="13294"/>
    <cellStyle name="Header2 2 9 12" xfId="13295"/>
    <cellStyle name="Header2 2 9 2" xfId="13296"/>
    <cellStyle name="Header2 2 9 2 2" xfId="13297"/>
    <cellStyle name="Header2 2 9 2 2 2" xfId="13298"/>
    <cellStyle name="Header2 2 9 2 2 2 2" xfId="13299"/>
    <cellStyle name="Header2 2 9 2 2 3" xfId="13300"/>
    <cellStyle name="Header2 2 9 2 2 4" xfId="13301"/>
    <cellStyle name="Header2 2 9 2 2 5" xfId="13302"/>
    <cellStyle name="Header2 2 9 2 3" xfId="13303"/>
    <cellStyle name="Header2 2 9 2 3 2" xfId="13304"/>
    <cellStyle name="Header2 2 9 2 3 2 2" xfId="13305"/>
    <cellStyle name="Header2 2 9 2 3 3" xfId="13306"/>
    <cellStyle name="Header2 2 9 2 3 4" xfId="13307"/>
    <cellStyle name="Header2 2 9 2 3 5" xfId="13308"/>
    <cellStyle name="Header2 2 9 2 4" xfId="13309"/>
    <cellStyle name="Header2 2 9 2 4 2" xfId="13310"/>
    <cellStyle name="Header2 2 9 2 5" xfId="13311"/>
    <cellStyle name="Header2 2 9 3" xfId="13312"/>
    <cellStyle name="Header2 2 9 3 2" xfId="13313"/>
    <cellStyle name="Header2 2 9 3 2 2" xfId="13314"/>
    <cellStyle name="Header2 2 9 3 2 2 2" xfId="13315"/>
    <cellStyle name="Header2 2 9 3 2 3" xfId="13316"/>
    <cellStyle name="Header2 2 9 3 2 4" xfId="13317"/>
    <cellStyle name="Header2 2 9 3 2 5" xfId="13318"/>
    <cellStyle name="Header2 2 9 3 3" xfId="13319"/>
    <cellStyle name="Header2 2 9 3 3 2" xfId="13320"/>
    <cellStyle name="Header2 2 9 3 4" xfId="13321"/>
    <cellStyle name="Header2 2 9 3 5" xfId="13322"/>
    <cellStyle name="Header2 2 9 3 6" xfId="13323"/>
    <cellStyle name="Header2 2 9 4" xfId="13324"/>
    <cellStyle name="Header2 2 9 4 2" xfId="13325"/>
    <cellStyle name="Header2 2 9 4 2 2" xfId="13326"/>
    <cellStyle name="Header2 2 9 4 3" xfId="13327"/>
    <cellStyle name="Header2 2 9 5" xfId="13328"/>
    <cellStyle name="Header2 2 9 5 2" xfId="13329"/>
    <cellStyle name="Header2 2 9 5 2 2" xfId="13330"/>
    <cellStyle name="Header2 2 9 5 2 2 2" xfId="13331"/>
    <cellStyle name="Header2 2 9 5 2 3" xfId="13332"/>
    <cellStyle name="Header2 2 9 5 2 4" xfId="13333"/>
    <cellStyle name="Header2 2 9 5 2 5" xfId="13334"/>
    <cellStyle name="Header2 2 9 5 3" xfId="13335"/>
    <cellStyle name="Header2 2 9 5 3 2" xfId="13336"/>
    <cellStyle name="Header2 2 9 5 4" xfId="13337"/>
    <cellStyle name="Header2 2 9 5 5" xfId="13338"/>
    <cellStyle name="Header2 2 9 5 6" xfId="13339"/>
    <cellStyle name="Header2 2 9 6" xfId="13340"/>
    <cellStyle name="Header2 2 9 6 2" xfId="13341"/>
    <cellStyle name="Header2 2 9 6 2 2" xfId="13342"/>
    <cellStyle name="Header2 2 9 6 2 2 2" xfId="13343"/>
    <cellStyle name="Header2 2 9 6 2 3" xfId="13344"/>
    <cellStyle name="Header2 2 9 6 2 4" xfId="13345"/>
    <cellStyle name="Header2 2 9 6 2 5" xfId="13346"/>
    <cellStyle name="Header2 2 9 6 2 7" xfId="13347"/>
    <cellStyle name="Header2 2 9 6 3" xfId="13348"/>
    <cellStyle name="Header2 2 9 6 3 2" xfId="13349"/>
    <cellStyle name="Header2 2 9 6 4" xfId="13350"/>
    <cellStyle name="Header2 2 9 6 5" xfId="13351"/>
    <cellStyle name="Header2 2 9 6 6" xfId="13352"/>
    <cellStyle name="Header2 2 9 7" xfId="13353"/>
    <cellStyle name="Header2 2 9 7 2" xfId="13354"/>
    <cellStyle name="Header2 2 9 7 2 2" xfId="13355"/>
    <cellStyle name="Header2 2 9 7 3" xfId="13356"/>
    <cellStyle name="Header2 2 9 8" xfId="13357"/>
    <cellStyle name="Header2 2 9 8 2" xfId="13358"/>
    <cellStyle name="Header2 2 9 8 2 2" xfId="13359"/>
    <cellStyle name="Header2 2 9 8 3" xfId="13360"/>
    <cellStyle name="Header2 2 9 9" xfId="13361"/>
    <cellStyle name="Header2 2 9 9 2" xfId="13362"/>
    <cellStyle name="Header2 20" xfId="13363"/>
    <cellStyle name="Header2 20 2" xfId="13364"/>
    <cellStyle name="Header2 20 2 2" xfId="13365"/>
    <cellStyle name="Header2 20 3" xfId="13366"/>
    <cellStyle name="Header2 20 4" xfId="13367"/>
    <cellStyle name="Header2 20 5" xfId="13368"/>
    <cellStyle name="Header2 20 6" xfId="13369"/>
    <cellStyle name="Header2 21" xfId="13370"/>
    <cellStyle name="Header2 21 2" xfId="13371"/>
    <cellStyle name="Header2 21 2 2" xfId="13372"/>
    <cellStyle name="Header2 21 3" xfId="13373"/>
    <cellStyle name="Header2 21 4" xfId="13374"/>
    <cellStyle name="Header2 21 5" xfId="13375"/>
    <cellStyle name="Header2 21 6" xfId="13376"/>
    <cellStyle name="Header2 22" xfId="13377"/>
    <cellStyle name="Header2 22 2" xfId="13378"/>
    <cellStyle name="Header2 22 3" xfId="13379"/>
    <cellStyle name="Header2 22 4" xfId="13380"/>
    <cellStyle name="Header2 22 5" xfId="13381"/>
    <cellStyle name="Header2 23" xfId="13382"/>
    <cellStyle name="Header2 24" xfId="13383"/>
    <cellStyle name="Header2 25" xfId="13384"/>
    <cellStyle name="Header2 26" xfId="13385"/>
    <cellStyle name="Header2 27" xfId="13386"/>
    <cellStyle name="Header2 28" xfId="13387"/>
    <cellStyle name="Header2 29" xfId="13388"/>
    <cellStyle name="Header2 3" xfId="13389"/>
    <cellStyle name="Header2 3 10" xfId="13390"/>
    <cellStyle name="Header2 3 10 2" xfId="13391"/>
    <cellStyle name="Header2 3 11" xfId="13392"/>
    <cellStyle name="Header2 3 12" xfId="13393"/>
    <cellStyle name="Header2 3 13" xfId="13394"/>
    <cellStyle name="Header2 3 14" xfId="13395"/>
    <cellStyle name="Header2 3 15" xfId="13396"/>
    <cellStyle name="Header2 3 16" xfId="13397"/>
    <cellStyle name="Header2 3 18" xfId="13398"/>
    <cellStyle name="Header2 3 19" xfId="13399"/>
    <cellStyle name="Header2 3 2" xfId="13400"/>
    <cellStyle name="Header2 3 2 10" xfId="13401"/>
    <cellStyle name="Header2 3 2 10 2" xfId="13402"/>
    <cellStyle name="Header2 3 2 10 2 2" xfId="13403"/>
    <cellStyle name="Header2 3 2 10 2 2 2" xfId="13404"/>
    <cellStyle name="Header2 3 2 10 2 3" xfId="13405"/>
    <cellStyle name="Header2 3 2 10 2 4" xfId="13406"/>
    <cellStyle name="Header2 3 2 10 2 5" xfId="13407"/>
    <cellStyle name="Header2 3 2 10 2 7" xfId="13408"/>
    <cellStyle name="Header2 3 2 10 3" xfId="13409"/>
    <cellStyle name="Header2 3 2 10 3 2" xfId="13410"/>
    <cellStyle name="Header2 3 2 10 4" xfId="13411"/>
    <cellStyle name="Header2 3 2 10 5" xfId="13412"/>
    <cellStyle name="Header2 3 2 10 6" xfId="13413"/>
    <cellStyle name="Header2 3 2 11" xfId="13414"/>
    <cellStyle name="Header2 3 2 11 2" xfId="13415"/>
    <cellStyle name="Header2 3 2 11 2 2" xfId="13416"/>
    <cellStyle name="Header2 3 2 11 3" xfId="13417"/>
    <cellStyle name="Header2 3 2 12" xfId="13418"/>
    <cellStyle name="Header2 3 2 12 2" xfId="13419"/>
    <cellStyle name="Header2 3 2 12 2 2" xfId="13420"/>
    <cellStyle name="Header2 3 2 12 3" xfId="13421"/>
    <cellStyle name="Header2 3 2 13" xfId="13422"/>
    <cellStyle name="Header2 3 2 13 2" xfId="13423"/>
    <cellStyle name="Header2 3 2 14" xfId="13424"/>
    <cellStyle name="Header2 3 2 15" xfId="13425"/>
    <cellStyle name="Header2 3 2 16" xfId="13426"/>
    <cellStyle name="Header2 3 2 2" xfId="13427"/>
    <cellStyle name="Header2 3 2 2 2" xfId="13428"/>
    <cellStyle name="Header2 3 2 2 2 2" xfId="13429"/>
    <cellStyle name="Header2 3 2 2 2 2 2" xfId="13430"/>
    <cellStyle name="Header2 3 2 2 2 2 2 2" xfId="13431"/>
    <cellStyle name="Header2 3 2 2 2 2 2 2 2" xfId="13432"/>
    <cellStyle name="Header2 3 2 2 2 2 2 3" xfId="13433"/>
    <cellStyle name="Header2 3 2 2 2 2 2 4" xfId="13434"/>
    <cellStyle name="Header2 3 2 2 2 2 2 5" xfId="13435"/>
    <cellStyle name="Header2 3 2 2 2 2 3" xfId="13436"/>
    <cellStyle name="Header2 3 2 2 2 2 3 2" xfId="13437"/>
    <cellStyle name="Header2 3 2 2 2 2 4" xfId="13438"/>
    <cellStyle name="Header2 3 2 2 2 2 5" xfId="13439"/>
    <cellStyle name="Header2 3 2 2 2 2 6" xfId="13440"/>
    <cellStyle name="Header2 3 2 2 2 3" xfId="13441"/>
    <cellStyle name="Header2 3 2 2 2 3 2" xfId="13442"/>
    <cellStyle name="Header2 3 2 2 2 4" xfId="13443"/>
    <cellStyle name="Header2 3 2 2 3" xfId="13444"/>
    <cellStyle name="Header2 3 2 2 3 2" xfId="13445"/>
    <cellStyle name="Header2 3 2 2 3 2 2" xfId="13446"/>
    <cellStyle name="Header2 3 2 2 3 2 2 2" xfId="13447"/>
    <cellStyle name="Header2 3 2 2 3 2 3" xfId="13448"/>
    <cellStyle name="Header2 3 2 2 3 2 4" xfId="13449"/>
    <cellStyle name="Header2 3 2 2 3 2 5" xfId="13450"/>
    <cellStyle name="Header2 3 2 2 3 3" xfId="13451"/>
    <cellStyle name="Header2 3 2 2 3 3 2" xfId="13452"/>
    <cellStyle name="Header2 3 2 2 3 4" xfId="13453"/>
    <cellStyle name="Header2 3 2 2 3 5" xfId="13454"/>
    <cellStyle name="Header2 3 2 2 3 6" xfId="13455"/>
    <cellStyle name="Header2 3 2 2 4" xfId="13456"/>
    <cellStyle name="Header2 3 2 2 4 2" xfId="13457"/>
    <cellStyle name="Header2 3 2 2 5" xfId="13458"/>
    <cellStyle name="Header2 3 2 3" xfId="13459"/>
    <cellStyle name="Header2 3 2 3 2" xfId="13460"/>
    <cellStyle name="Header2 3 2 3 2 2" xfId="13461"/>
    <cellStyle name="Header2 3 2 3 2 2 2" xfId="13462"/>
    <cellStyle name="Header2 3 2 3 2 2 2 2" xfId="13463"/>
    <cellStyle name="Header2 3 2 3 2 2 3" xfId="13464"/>
    <cellStyle name="Header2 3 2 3 2 2 4" xfId="13465"/>
    <cellStyle name="Header2 3 2 3 2 2 5" xfId="13466"/>
    <cellStyle name="Header2 3 2 3 2 3" xfId="13467"/>
    <cellStyle name="Header2 3 2 3 2 3 2" xfId="13468"/>
    <cellStyle name="Header2 3 2 3 2 4" xfId="13469"/>
    <cellStyle name="Header2 3 2 3 2 5" xfId="13470"/>
    <cellStyle name="Header2 3 2 3 2 6" xfId="13471"/>
    <cellStyle name="Header2 3 2 3 3" xfId="13472"/>
    <cellStyle name="Header2 3 2 3 3 2" xfId="13473"/>
    <cellStyle name="Header2 3 2 3 4" xfId="13474"/>
    <cellStyle name="Header2 3 2 4" xfId="13475"/>
    <cellStyle name="Header2 3 2 4 2" xfId="13476"/>
    <cellStyle name="Header2 3 2 4 2 2" xfId="13477"/>
    <cellStyle name="Header2 3 2 4 2 2 2" xfId="13478"/>
    <cellStyle name="Header2 3 2 4 2 2 2 2" xfId="13479"/>
    <cellStyle name="Header2 3 2 4 2 2 3" xfId="13480"/>
    <cellStyle name="Header2 3 2 4 2 2 4" xfId="13481"/>
    <cellStyle name="Header2 3 2 4 2 2 5" xfId="13482"/>
    <cellStyle name="Header2 3 2 4 2 3" xfId="13483"/>
    <cellStyle name="Header2 3 2 4 2 3 2" xfId="13484"/>
    <cellStyle name="Header2 3 2 4 2 4" xfId="13485"/>
    <cellStyle name="Header2 3 2 4 2 5" xfId="13486"/>
    <cellStyle name="Header2 3 2 4 2 6" xfId="13487"/>
    <cellStyle name="Header2 3 2 4 3" xfId="13488"/>
    <cellStyle name="Header2 3 2 4 3 2" xfId="13489"/>
    <cellStyle name="Header2 3 2 4 4" xfId="13490"/>
    <cellStyle name="Header2 3 2 5" xfId="13491"/>
    <cellStyle name="Header2 3 2 5 2" xfId="13492"/>
    <cellStyle name="Header2 3 2 5 2 2" xfId="13493"/>
    <cellStyle name="Header2 3 2 5 2 2 2" xfId="13494"/>
    <cellStyle name="Header2 3 2 5 2 2 2 2" xfId="13495"/>
    <cellStyle name="Header2 3 2 5 2 2 3" xfId="13496"/>
    <cellStyle name="Header2 3 2 5 2 2 4" xfId="13497"/>
    <cellStyle name="Header2 3 2 5 2 2 5" xfId="13498"/>
    <cellStyle name="Header2 3 2 5 2 3" xfId="13499"/>
    <cellStyle name="Header2 3 2 5 2 3 2" xfId="13500"/>
    <cellStyle name="Header2 3 2 5 2 4" xfId="13501"/>
    <cellStyle name="Header2 3 2 5 2 5" xfId="13502"/>
    <cellStyle name="Header2 3 2 5 2 6" xfId="13503"/>
    <cellStyle name="Header2 3 2 5 3" xfId="13504"/>
    <cellStyle name="Header2 3 2 5 3 2" xfId="13505"/>
    <cellStyle name="Header2 3 2 5 4" xfId="13506"/>
    <cellStyle name="Header2 3 2 6" xfId="13507"/>
    <cellStyle name="Header2 3 2 6 2" xfId="13508"/>
    <cellStyle name="Header2 3 2 6 2 2" xfId="13509"/>
    <cellStyle name="Header2 3 2 6 2 2 2" xfId="13510"/>
    <cellStyle name="Header2 3 2 6 2 3" xfId="13511"/>
    <cellStyle name="Header2 3 2 6 2 4" xfId="13512"/>
    <cellStyle name="Header2 3 2 6 2 5" xfId="13513"/>
    <cellStyle name="Header2 3 2 6 3" xfId="13514"/>
    <cellStyle name="Header2 3 2 6 3 2" xfId="13515"/>
    <cellStyle name="Header2 3 2 6 3 2 2" xfId="13516"/>
    <cellStyle name="Header2 3 2 6 3 3" xfId="13517"/>
    <cellStyle name="Header2 3 2 6 3 4" xfId="13518"/>
    <cellStyle name="Header2 3 2 6 3 5" xfId="13519"/>
    <cellStyle name="Header2 3 2 6 4" xfId="13520"/>
    <cellStyle name="Header2 3 2 6 4 2" xfId="13521"/>
    <cellStyle name="Header2 3 2 6 5" xfId="13522"/>
    <cellStyle name="Header2 3 2 7" xfId="13523"/>
    <cellStyle name="Header2 3 2 7 2" xfId="13524"/>
    <cellStyle name="Header2 3 2 7 2 2" xfId="13525"/>
    <cellStyle name="Header2 3 2 7 2 2 2" xfId="13526"/>
    <cellStyle name="Header2 3 2 7 2 3" xfId="13527"/>
    <cellStyle name="Header2 3 2 7 2 4" xfId="13528"/>
    <cellStyle name="Header2 3 2 7 2 5" xfId="13529"/>
    <cellStyle name="Header2 3 2 7 3" xfId="13530"/>
    <cellStyle name="Header2 3 2 7 3 2" xfId="13531"/>
    <cellStyle name="Header2 3 2 7 4" xfId="13532"/>
    <cellStyle name="Header2 3 2 7 5" xfId="13533"/>
    <cellStyle name="Header2 3 2 7 6" xfId="13534"/>
    <cellStyle name="Header2 3 2 8" xfId="13535"/>
    <cellStyle name="Header2 3 2 8 2" xfId="13536"/>
    <cellStyle name="Header2 3 2 8 2 2" xfId="13537"/>
    <cellStyle name="Header2 3 2 8 3" xfId="13538"/>
    <cellStyle name="Header2 3 2 9" xfId="13539"/>
    <cellStyle name="Header2 3 2 9 2" xfId="13540"/>
    <cellStyle name="Header2 3 2 9 2 2" xfId="13541"/>
    <cellStyle name="Header2 3 2 9 2 2 2" xfId="13542"/>
    <cellStyle name="Header2 3 2 9 2 3" xfId="13543"/>
    <cellStyle name="Header2 3 2 9 2 4" xfId="13544"/>
    <cellStyle name="Header2 3 2 9 2 5" xfId="13545"/>
    <cellStyle name="Header2 3 2 9 3" xfId="13546"/>
    <cellStyle name="Header2 3 2 9 3 2" xfId="13547"/>
    <cellStyle name="Header2 3 2 9 4" xfId="13548"/>
    <cellStyle name="Header2 3 2 9 5" xfId="13549"/>
    <cellStyle name="Header2 3 2 9 6" xfId="13550"/>
    <cellStyle name="Header2 3 20" xfId="13551"/>
    <cellStyle name="Header2 3 21" xfId="13552"/>
    <cellStyle name="Header2 3 22" xfId="13553"/>
    <cellStyle name="Header2 3 3" xfId="13554"/>
    <cellStyle name="Header2 3 3 2" xfId="13555"/>
    <cellStyle name="Header2 3 3 2 2" xfId="13556"/>
    <cellStyle name="Header2 3 3 2 2 2" xfId="13557"/>
    <cellStyle name="Header2 3 3 2 2 2 2" xfId="13558"/>
    <cellStyle name="Header2 3 3 2 2 2 2 2" xfId="13559"/>
    <cellStyle name="Header2 3 3 2 2 2 3" xfId="13560"/>
    <cellStyle name="Header2 3 3 2 2 2 4" xfId="13561"/>
    <cellStyle name="Header2 3 3 2 2 2 5" xfId="13562"/>
    <cellStyle name="Header2 3 3 2 2 3" xfId="13563"/>
    <cellStyle name="Header2 3 3 2 2 3 2" xfId="13564"/>
    <cellStyle name="Header2 3 3 2 2 4" xfId="13565"/>
    <cellStyle name="Header2 3 3 2 2 5" xfId="13566"/>
    <cellStyle name="Header2 3 3 2 2 6" xfId="13567"/>
    <cellStyle name="Header2 3 3 2 3" xfId="13568"/>
    <cellStyle name="Header2 3 3 2 3 2" xfId="13569"/>
    <cellStyle name="Header2 3 3 2 4" xfId="13570"/>
    <cellStyle name="Header2 3 3 3" xfId="13571"/>
    <cellStyle name="Header2 3 3 3 2" xfId="13572"/>
    <cellStyle name="Header2 3 3 3 2 2" xfId="13573"/>
    <cellStyle name="Header2 3 3 3 2 2 2" xfId="13574"/>
    <cellStyle name="Header2 3 3 3 2 3" xfId="13575"/>
    <cellStyle name="Header2 3 3 3 2 4" xfId="13576"/>
    <cellStyle name="Header2 3 3 3 2 5" xfId="13577"/>
    <cellStyle name="Header2 3 3 3 3" xfId="13578"/>
    <cellStyle name="Header2 3 3 3 3 2" xfId="13579"/>
    <cellStyle name="Header2 3 3 3 4" xfId="13580"/>
    <cellStyle name="Header2 3 3 3 5" xfId="13581"/>
    <cellStyle name="Header2 3 3 3 6" xfId="13582"/>
    <cellStyle name="Header2 3 3 4" xfId="13583"/>
    <cellStyle name="Header2 3 3 4 2" xfId="13584"/>
    <cellStyle name="Header2 3 3 5" xfId="13585"/>
    <cellStyle name="Header2 3 4" xfId="13586"/>
    <cellStyle name="Header2 3 4 2" xfId="13587"/>
    <cellStyle name="Header2 3 4 2 2" xfId="13588"/>
    <cellStyle name="Header2 3 4 2 2 2" xfId="13589"/>
    <cellStyle name="Header2 3 4 2 2 2 2" xfId="13590"/>
    <cellStyle name="Header2 3 4 2 2 2 2 2" xfId="13591"/>
    <cellStyle name="Header2 3 4 2 2 2 3" xfId="13592"/>
    <cellStyle name="Header2 3 4 2 2 2 4" xfId="13593"/>
    <cellStyle name="Header2 3 4 2 2 2 5" xfId="13594"/>
    <cellStyle name="Header2 3 4 2 2 2 7" xfId="13595"/>
    <cellStyle name="Header2 3 4 2 2 3" xfId="13596"/>
    <cellStyle name="Header2 3 4 2 2 3 2" xfId="13597"/>
    <cellStyle name="Header2 3 4 2 2 4" xfId="13598"/>
    <cellStyle name="Header2 3 4 2 2 5" xfId="13599"/>
    <cellStyle name="Header2 3 4 2 2 6" xfId="13600"/>
    <cellStyle name="Header2 3 4 2 3" xfId="13601"/>
    <cellStyle name="Header2 3 4 2 3 2" xfId="13602"/>
    <cellStyle name="Header2 3 4 2 4" xfId="13603"/>
    <cellStyle name="Header2 3 4 3" xfId="13604"/>
    <cellStyle name="Header2 3 4 3 2" xfId="13605"/>
    <cellStyle name="Header2 3 4 3 2 2" xfId="13606"/>
    <cellStyle name="Header2 3 4 3 2 2 2" xfId="13607"/>
    <cellStyle name="Header2 3 4 3 2 3" xfId="13608"/>
    <cellStyle name="Header2 3 4 3 2 4" xfId="13609"/>
    <cellStyle name="Header2 3 4 3 2 5" xfId="13610"/>
    <cellStyle name="Header2 3 4 3 3" xfId="13611"/>
    <cellStyle name="Header2 3 4 3 3 2" xfId="13612"/>
    <cellStyle name="Header2 3 4 3 4" xfId="13613"/>
    <cellStyle name="Header2 3 4 3 5" xfId="13614"/>
    <cellStyle name="Header2 3 4 3 6" xfId="13615"/>
    <cellStyle name="Header2 3 4 4" xfId="13616"/>
    <cellStyle name="Header2 3 4 4 2" xfId="13617"/>
    <cellStyle name="Header2 3 4 5" xfId="13618"/>
    <cellStyle name="Header2 3 5" xfId="13619"/>
    <cellStyle name="Header2 3 5 2" xfId="13620"/>
    <cellStyle name="Header2 3 5 2 2" xfId="13621"/>
    <cellStyle name="Header2 3 5 2 2 2" xfId="13622"/>
    <cellStyle name="Header2 3 5 2 2 2 2" xfId="13623"/>
    <cellStyle name="Header2 3 5 2 2 2 2 2" xfId="13624"/>
    <cellStyle name="Header2 3 5 2 2 2 3" xfId="13625"/>
    <cellStyle name="Header2 3 5 2 2 2 4" xfId="13626"/>
    <cellStyle name="Header2 3 5 2 2 2 5" xfId="13627"/>
    <cellStyle name="Header2 3 5 2 2 2 7" xfId="13628"/>
    <cellStyle name="Header2 3 5 2 2 3" xfId="13629"/>
    <cellStyle name="Header2 3 5 2 2 3 2" xfId="13630"/>
    <cellStyle name="Header2 3 5 2 2 4" xfId="13631"/>
    <cellStyle name="Header2 3 5 2 2 5" xfId="13632"/>
    <cellStyle name="Header2 3 5 2 2 6" xfId="13633"/>
    <cellStyle name="Header2 3 5 2 3" xfId="13634"/>
    <cellStyle name="Header2 3 5 2 3 2" xfId="13635"/>
    <cellStyle name="Header2 3 5 2 4" xfId="13636"/>
    <cellStyle name="Header2 3 5 3" xfId="13637"/>
    <cellStyle name="Header2 3 5 3 2" xfId="13638"/>
    <cellStyle name="Header2 3 5 3 2 2" xfId="13639"/>
    <cellStyle name="Header2 3 5 3 2 2 2" xfId="13640"/>
    <cellStyle name="Header2 3 5 3 2 3" xfId="13641"/>
    <cellStyle name="Header2 3 5 3 2 4" xfId="13642"/>
    <cellStyle name="Header2 3 5 3 2 5" xfId="13643"/>
    <cellStyle name="Header2 3 5 3 3" xfId="13644"/>
    <cellStyle name="Header2 3 5 3 3 2" xfId="13645"/>
    <cellStyle name="Header2 3 5 3 4" xfId="13646"/>
    <cellStyle name="Header2 3 5 3 5" xfId="13647"/>
    <cellStyle name="Header2 3 5 3 6" xfId="13648"/>
    <cellStyle name="Header2 3 5 4" xfId="13649"/>
    <cellStyle name="Header2 3 5 4 2" xfId="13650"/>
    <cellStyle name="Header2 3 5 5" xfId="13651"/>
    <cellStyle name="Header2 3 6" xfId="13652"/>
    <cellStyle name="Header2 3 6 10" xfId="13653"/>
    <cellStyle name="Header2 3 6 10 2" xfId="13654"/>
    <cellStyle name="Header2 3 6 11" xfId="13655"/>
    <cellStyle name="Header2 3 6 12" xfId="13656"/>
    <cellStyle name="Header2 3 6 13" xfId="13657"/>
    <cellStyle name="Header2 3 6 2" xfId="13658"/>
    <cellStyle name="Header2 3 6 2 2" xfId="13659"/>
    <cellStyle name="Header2 3 6 2 2 2" xfId="13660"/>
    <cellStyle name="Header2 3 6 2 2 2 2" xfId="13661"/>
    <cellStyle name="Header2 3 6 2 2 2 2 2" xfId="13662"/>
    <cellStyle name="Header2 3 6 2 2 2 3" xfId="13663"/>
    <cellStyle name="Header2 3 6 2 2 2 4" xfId="13664"/>
    <cellStyle name="Header2 3 6 2 2 2 5" xfId="13665"/>
    <cellStyle name="Header2 3 6 2 2 3" xfId="13666"/>
    <cellStyle name="Header2 3 6 2 2 3 2" xfId="13667"/>
    <cellStyle name="Header2 3 6 2 2 4" xfId="13668"/>
    <cellStyle name="Header2 3 6 2 2 5" xfId="13669"/>
    <cellStyle name="Header2 3 6 2 2 6" xfId="13670"/>
    <cellStyle name="Header2 3 6 2 3" xfId="13671"/>
    <cellStyle name="Header2 3 6 2 3 2" xfId="13672"/>
    <cellStyle name="Header2 3 6 2 4" xfId="13673"/>
    <cellStyle name="Header2 3 6 3" xfId="13674"/>
    <cellStyle name="Header2 3 6 3 2" xfId="13675"/>
    <cellStyle name="Header2 3 6 3 2 2" xfId="13676"/>
    <cellStyle name="Header2 3 6 3 2 2 2" xfId="13677"/>
    <cellStyle name="Header2 3 6 3 2 3" xfId="13678"/>
    <cellStyle name="Header2 3 6 3 2 4" xfId="13679"/>
    <cellStyle name="Header2 3 6 3 2 5" xfId="13680"/>
    <cellStyle name="Header2 3 6 3 3" xfId="13681"/>
    <cellStyle name="Header2 3 6 3 3 2" xfId="13682"/>
    <cellStyle name="Header2 3 6 3 3 2 2" xfId="13683"/>
    <cellStyle name="Header2 3 6 3 3 3" xfId="13684"/>
    <cellStyle name="Header2 3 6 3 3 4" xfId="13685"/>
    <cellStyle name="Header2 3 6 3 3 5" xfId="13686"/>
    <cellStyle name="Header2 3 6 3 4" xfId="13687"/>
    <cellStyle name="Header2 3 6 3 4 2" xfId="13688"/>
    <cellStyle name="Header2 3 6 3 5" xfId="13689"/>
    <cellStyle name="Header2 3 6 4" xfId="13690"/>
    <cellStyle name="Header2 3 6 4 2" xfId="13691"/>
    <cellStyle name="Header2 3 6 4 2 2" xfId="13692"/>
    <cellStyle name="Header2 3 6 4 2 2 2" xfId="13693"/>
    <cellStyle name="Header2 3 6 4 2 3" xfId="13694"/>
    <cellStyle name="Header2 3 6 4 2 4" xfId="13695"/>
    <cellStyle name="Header2 3 6 4 2 5" xfId="13696"/>
    <cellStyle name="Header2 3 6 4 3" xfId="13697"/>
    <cellStyle name="Header2 3 6 4 3 2" xfId="13698"/>
    <cellStyle name="Header2 3 6 4 4" xfId="13699"/>
    <cellStyle name="Header2 3 6 4 5" xfId="13700"/>
    <cellStyle name="Header2 3 6 4 6" xfId="13701"/>
    <cellStyle name="Header2 3 6 5" xfId="13702"/>
    <cellStyle name="Header2 3 6 5 2" xfId="13703"/>
    <cellStyle name="Header2 3 6 5 2 2" xfId="13704"/>
    <cellStyle name="Header2 3 6 5 3" xfId="13705"/>
    <cellStyle name="Header2 3 6 6" xfId="13706"/>
    <cellStyle name="Header2 3 6 6 2" xfId="13707"/>
    <cellStyle name="Header2 3 6 6 2 2" xfId="13708"/>
    <cellStyle name="Header2 3 6 6 2 2 2" xfId="13709"/>
    <cellStyle name="Header2 3 6 6 2 3" xfId="13710"/>
    <cellStyle name="Header2 3 6 6 2 4" xfId="13711"/>
    <cellStyle name="Header2 3 6 6 2 5" xfId="13712"/>
    <cellStyle name="Header2 3 6 6 3" xfId="13713"/>
    <cellStyle name="Header2 3 6 6 3 2" xfId="13714"/>
    <cellStyle name="Header2 3 6 6 4" xfId="13715"/>
    <cellStyle name="Header2 3 6 6 5" xfId="13716"/>
    <cellStyle name="Header2 3 6 6 6" xfId="13717"/>
    <cellStyle name="Header2 3 6 7" xfId="13718"/>
    <cellStyle name="Header2 3 6 7 2" xfId="13719"/>
    <cellStyle name="Header2 3 6 7 2 2" xfId="13720"/>
    <cellStyle name="Header2 3 6 7 2 2 2" xfId="13721"/>
    <cellStyle name="Header2 3 6 7 2 3" xfId="13722"/>
    <cellStyle name="Header2 3 6 7 2 4" xfId="13723"/>
    <cellStyle name="Header2 3 6 7 2 5" xfId="13724"/>
    <cellStyle name="Header2 3 6 7 3" xfId="13725"/>
    <cellStyle name="Header2 3 6 7 3 2" xfId="13726"/>
    <cellStyle name="Header2 3 6 7 4" xfId="13727"/>
    <cellStyle name="Header2 3 6 7 5" xfId="13728"/>
    <cellStyle name="Header2 3 6 7 6" xfId="13729"/>
    <cellStyle name="Header2 3 6 8" xfId="13730"/>
    <cellStyle name="Header2 3 6 8 2" xfId="13731"/>
    <cellStyle name="Header2 3 6 8 2 2" xfId="13732"/>
    <cellStyle name="Header2 3 6 8 3" xfId="13733"/>
    <cellStyle name="Header2 3 6 9" xfId="13734"/>
    <cellStyle name="Header2 3 6 9 2" xfId="13735"/>
    <cellStyle name="Header2 3 6 9 2 2" xfId="13736"/>
    <cellStyle name="Header2 3 6 9 3" xfId="13737"/>
    <cellStyle name="Header2 3 7" xfId="13738"/>
    <cellStyle name="Header2 3 7 10" xfId="13739"/>
    <cellStyle name="Header2 3 7 10 2" xfId="13740"/>
    <cellStyle name="Header2 3 7 11" xfId="13741"/>
    <cellStyle name="Header2 3 7 12" xfId="13742"/>
    <cellStyle name="Header2 3 7 13" xfId="13743"/>
    <cellStyle name="Header2 3 7 2" xfId="13744"/>
    <cellStyle name="Header2 3 7 2 2" xfId="13745"/>
    <cellStyle name="Header2 3 7 2 2 2" xfId="13746"/>
    <cellStyle name="Header2 3 7 2 2 2 2" xfId="13747"/>
    <cellStyle name="Header2 3 7 2 2 2 2 2" xfId="13748"/>
    <cellStyle name="Header2 3 7 2 2 2 3" xfId="13749"/>
    <cellStyle name="Header2 3 7 2 2 2 4" xfId="13750"/>
    <cellStyle name="Header2 3 7 2 2 2 5" xfId="13751"/>
    <cellStyle name="Header2 3 7 2 2 3" xfId="13752"/>
    <cellStyle name="Header2 3 7 2 2 3 2" xfId="13753"/>
    <cellStyle name="Header2 3 7 2 2 4" xfId="13754"/>
    <cellStyle name="Header2 3 7 2 2 5" xfId="13755"/>
    <cellStyle name="Header2 3 7 2 2 6" xfId="13756"/>
    <cellStyle name="Header2 3 7 2 3" xfId="13757"/>
    <cellStyle name="Header2 3 7 2 3 2" xfId="13758"/>
    <cellStyle name="Header2 3 7 2 4" xfId="13759"/>
    <cellStyle name="Header2 3 7 3" xfId="13760"/>
    <cellStyle name="Header2 3 7 3 2" xfId="13761"/>
    <cellStyle name="Header2 3 7 3 2 2" xfId="13762"/>
    <cellStyle name="Header2 3 7 3 2 2 2" xfId="13763"/>
    <cellStyle name="Header2 3 7 3 2 3" xfId="13764"/>
    <cellStyle name="Header2 3 7 3 2 4" xfId="13765"/>
    <cellStyle name="Header2 3 7 3 2 5" xfId="13766"/>
    <cellStyle name="Header2 3 7 3 3" xfId="13767"/>
    <cellStyle name="Header2 3 7 3 3 2" xfId="13768"/>
    <cellStyle name="Header2 3 7 3 3 2 2" xfId="13769"/>
    <cellStyle name="Header2 3 7 3 3 3" xfId="13770"/>
    <cellStyle name="Header2 3 7 3 3 4" xfId="13771"/>
    <cellStyle name="Header2 3 7 3 3 5" xfId="13772"/>
    <cellStyle name="Header2 3 7 3 4" xfId="13773"/>
    <cellStyle name="Header2 3 7 3 4 2" xfId="13774"/>
    <cellStyle name="Header2 3 7 3 5" xfId="13775"/>
    <cellStyle name="Header2 3 7 4" xfId="13776"/>
    <cellStyle name="Header2 3 7 4 2" xfId="13777"/>
    <cellStyle name="Header2 3 7 4 2 2" xfId="13778"/>
    <cellStyle name="Header2 3 7 4 2 2 2" xfId="13779"/>
    <cellStyle name="Header2 3 7 4 2 3" xfId="13780"/>
    <cellStyle name="Header2 3 7 4 2 4" xfId="13781"/>
    <cellStyle name="Header2 3 7 4 2 5" xfId="13782"/>
    <cellStyle name="Header2 3 7 4 3" xfId="13783"/>
    <cellStyle name="Header2 3 7 4 3 2" xfId="13784"/>
    <cellStyle name="Header2 3 7 4 4" xfId="13785"/>
    <cellStyle name="Header2 3 7 4 5" xfId="13786"/>
    <cellStyle name="Header2 3 7 4 6" xfId="13787"/>
    <cellStyle name="Header2 3 7 5" xfId="13788"/>
    <cellStyle name="Header2 3 7 5 2" xfId="13789"/>
    <cellStyle name="Header2 3 7 5 2 2" xfId="13790"/>
    <cellStyle name="Header2 3 7 5 3" xfId="13791"/>
    <cellStyle name="Header2 3 7 6" xfId="13792"/>
    <cellStyle name="Header2 3 7 6 2" xfId="13793"/>
    <cellStyle name="Header2 3 7 6 2 2" xfId="13794"/>
    <cellStyle name="Header2 3 7 6 2 2 2" xfId="13795"/>
    <cellStyle name="Header2 3 7 6 2 3" xfId="13796"/>
    <cellStyle name="Header2 3 7 6 2 4" xfId="13797"/>
    <cellStyle name="Header2 3 7 6 2 5" xfId="13798"/>
    <cellStyle name="Header2 3 7 6 3" xfId="13799"/>
    <cellStyle name="Header2 3 7 6 3 2" xfId="13800"/>
    <cellStyle name="Header2 3 7 6 4" xfId="13801"/>
    <cellStyle name="Header2 3 7 6 5" xfId="13802"/>
    <cellStyle name="Header2 3 7 6 6" xfId="13803"/>
    <cellStyle name="Header2 3 7 7" xfId="13804"/>
    <cellStyle name="Header2 3 7 7 2" xfId="13805"/>
    <cellStyle name="Header2 3 7 7 2 2" xfId="13806"/>
    <cellStyle name="Header2 3 7 7 2 2 2" xfId="13807"/>
    <cellStyle name="Header2 3 7 7 2 3" xfId="13808"/>
    <cellStyle name="Header2 3 7 7 2 4" xfId="13809"/>
    <cellStyle name="Header2 3 7 7 2 5" xfId="13810"/>
    <cellStyle name="Header2 3 7 7 3" xfId="13811"/>
    <cellStyle name="Header2 3 7 7 3 2" xfId="13812"/>
    <cellStyle name="Header2 3 7 7 4" xfId="13813"/>
    <cellStyle name="Header2 3 7 7 5" xfId="13814"/>
    <cellStyle name="Header2 3 7 7 6" xfId="13815"/>
    <cellStyle name="Header2 3 7 8" xfId="13816"/>
    <cellStyle name="Header2 3 7 8 2" xfId="13817"/>
    <cellStyle name="Header2 3 7 8 2 2" xfId="13818"/>
    <cellStyle name="Header2 3 7 8 3" xfId="13819"/>
    <cellStyle name="Header2 3 7 9" xfId="13820"/>
    <cellStyle name="Header2 3 7 9 2" xfId="13821"/>
    <cellStyle name="Header2 3 7 9 2 2" xfId="13822"/>
    <cellStyle name="Header2 3 7 9 3" xfId="13823"/>
    <cellStyle name="Header2 3 8" xfId="13824"/>
    <cellStyle name="Header2 3 8 10" xfId="13825"/>
    <cellStyle name="Header2 3 8 11" xfId="13826"/>
    <cellStyle name="Header2 3 8 12" xfId="13827"/>
    <cellStyle name="Header2 3 8 2" xfId="13828"/>
    <cellStyle name="Header2 3 8 2 2" xfId="13829"/>
    <cellStyle name="Header2 3 8 2 2 2" xfId="13830"/>
    <cellStyle name="Header2 3 8 2 2 2 2" xfId="13831"/>
    <cellStyle name="Header2 3 8 2 2 3" xfId="13832"/>
    <cellStyle name="Header2 3 8 2 2 4" xfId="13833"/>
    <cellStyle name="Header2 3 8 2 2 5" xfId="13834"/>
    <cellStyle name="Header2 3 8 2 3" xfId="13835"/>
    <cellStyle name="Header2 3 8 2 3 2" xfId="13836"/>
    <cellStyle name="Header2 3 8 2 3 2 2" xfId="13837"/>
    <cellStyle name="Header2 3 8 2 3 3" xfId="13838"/>
    <cellStyle name="Header2 3 8 2 3 4" xfId="13839"/>
    <cellStyle name="Header2 3 8 2 3 5" xfId="13840"/>
    <cellStyle name="Header2 3 8 2 4" xfId="13841"/>
    <cellStyle name="Header2 3 8 2 4 2" xfId="13842"/>
    <cellStyle name="Header2 3 8 2 5" xfId="13843"/>
    <cellStyle name="Header2 3 8 3" xfId="13844"/>
    <cellStyle name="Header2 3 8 3 2" xfId="13845"/>
    <cellStyle name="Header2 3 8 3 2 2" xfId="13846"/>
    <cellStyle name="Header2 3 8 3 2 2 2" xfId="13847"/>
    <cellStyle name="Header2 3 8 3 2 3" xfId="13848"/>
    <cellStyle name="Header2 3 8 3 2 4" xfId="13849"/>
    <cellStyle name="Header2 3 8 3 2 5" xfId="13850"/>
    <cellStyle name="Header2 3 8 3 3" xfId="13851"/>
    <cellStyle name="Header2 3 8 3 3 2" xfId="13852"/>
    <cellStyle name="Header2 3 8 3 4" xfId="13853"/>
    <cellStyle name="Header2 3 8 3 5" xfId="13854"/>
    <cellStyle name="Header2 3 8 3 6" xfId="13855"/>
    <cellStyle name="Header2 3 8 4" xfId="13856"/>
    <cellStyle name="Header2 3 8 4 2" xfId="13857"/>
    <cellStyle name="Header2 3 8 4 2 2" xfId="13858"/>
    <cellStyle name="Header2 3 8 4 3" xfId="13859"/>
    <cellStyle name="Header2 3 8 5" xfId="13860"/>
    <cellStyle name="Header2 3 8 5 2" xfId="13861"/>
    <cellStyle name="Header2 3 8 5 2 2" xfId="13862"/>
    <cellStyle name="Header2 3 8 5 2 2 2" xfId="13863"/>
    <cellStyle name="Header2 3 8 5 2 3" xfId="13864"/>
    <cellStyle name="Header2 3 8 5 2 4" xfId="13865"/>
    <cellStyle name="Header2 3 8 5 2 5" xfId="13866"/>
    <cellStyle name="Header2 3 8 5 3" xfId="13867"/>
    <cellStyle name="Header2 3 8 5 3 2" xfId="13868"/>
    <cellStyle name="Header2 3 8 5 4" xfId="13869"/>
    <cellStyle name="Header2 3 8 5 5" xfId="13870"/>
    <cellStyle name="Header2 3 8 5 6" xfId="13871"/>
    <cellStyle name="Header2 3 8 6" xfId="13872"/>
    <cellStyle name="Header2 3 8 6 2" xfId="13873"/>
    <cellStyle name="Header2 3 8 6 2 2" xfId="13874"/>
    <cellStyle name="Header2 3 8 6 2 2 2" xfId="13875"/>
    <cellStyle name="Header2 3 8 6 2 3" xfId="13876"/>
    <cellStyle name="Header2 3 8 6 2 4" xfId="13877"/>
    <cellStyle name="Header2 3 8 6 2 5" xfId="13878"/>
    <cellStyle name="Header2 3 8 6 2 7" xfId="13879"/>
    <cellStyle name="Header2 3 8 6 3" xfId="13880"/>
    <cellStyle name="Header2 3 8 6 3 2" xfId="13881"/>
    <cellStyle name="Header2 3 8 6 4" xfId="13882"/>
    <cellStyle name="Header2 3 8 6 5" xfId="13883"/>
    <cellStyle name="Header2 3 8 6 6" xfId="13884"/>
    <cellStyle name="Header2 3 8 7" xfId="13885"/>
    <cellStyle name="Header2 3 8 7 2" xfId="13886"/>
    <cellStyle name="Header2 3 8 7 2 2" xfId="13887"/>
    <cellStyle name="Header2 3 8 7 3" xfId="13888"/>
    <cellStyle name="Header2 3 8 8" xfId="13889"/>
    <cellStyle name="Header2 3 8 8 2" xfId="13890"/>
    <cellStyle name="Header2 3 8 8 2 2" xfId="13891"/>
    <cellStyle name="Header2 3 8 8 3" xfId="13892"/>
    <cellStyle name="Header2 3 8 9" xfId="13893"/>
    <cellStyle name="Header2 3 8 9 2" xfId="13894"/>
    <cellStyle name="Header2 3 9" xfId="13895"/>
    <cellStyle name="Header2 3 9 2" xfId="13896"/>
    <cellStyle name="Header2 3 9 2 2" xfId="13897"/>
    <cellStyle name="Header2 3 9 2 2 2" xfId="13898"/>
    <cellStyle name="Header2 3 9 2 3" xfId="13899"/>
    <cellStyle name="Header2 3 9 2 4" xfId="13900"/>
    <cellStyle name="Header2 3 9 2 5" xfId="13901"/>
    <cellStyle name="Header2 3 9 3" xfId="13902"/>
    <cellStyle name="Header2 3 9 3 2" xfId="13903"/>
    <cellStyle name="Header2 3 9 4" xfId="13904"/>
    <cellStyle name="Header2 3 9 5" xfId="13905"/>
    <cellStyle name="Header2 3 9 6" xfId="13906"/>
    <cellStyle name="Header2 30" xfId="62174"/>
    <cellStyle name="Header2 31" xfId="13907"/>
    <cellStyle name="Header2 32" xfId="13908"/>
    <cellStyle name="Header2 33" xfId="62175"/>
    <cellStyle name="Header2 34" xfId="13909"/>
    <cellStyle name="Header2 35" xfId="62207"/>
    <cellStyle name="Header2 4" xfId="13910"/>
    <cellStyle name="Header2 4 10" xfId="13911"/>
    <cellStyle name="Header2 4 11" xfId="13912"/>
    <cellStyle name="Header2 4 12" xfId="13913"/>
    <cellStyle name="Header2 4 13" xfId="13914"/>
    <cellStyle name="Header2 4 15" xfId="13915"/>
    <cellStyle name="Header2 4 17" xfId="13916"/>
    <cellStyle name="Header2 4 18" xfId="13917"/>
    <cellStyle name="Header2 4 19" xfId="13918"/>
    <cellStyle name="Header2 4 2" xfId="13919"/>
    <cellStyle name="Header2 4 2 2" xfId="13920"/>
    <cellStyle name="Header2 4 2 2 2" xfId="13921"/>
    <cellStyle name="Header2 4 2 2 2 2" xfId="13922"/>
    <cellStyle name="Header2 4 2 2 2 2 2" xfId="13923"/>
    <cellStyle name="Header2 4 2 2 2 2 2 2" xfId="13924"/>
    <cellStyle name="Header2 4 2 2 2 2 3" xfId="13925"/>
    <cellStyle name="Header2 4 2 2 2 2 4" xfId="13926"/>
    <cellStyle name="Header2 4 2 2 2 2 5" xfId="13927"/>
    <cellStyle name="Header2 4 2 2 2 3" xfId="13928"/>
    <cellStyle name="Header2 4 2 2 2 3 2" xfId="13929"/>
    <cellStyle name="Header2 4 2 2 2 4" xfId="13930"/>
    <cellStyle name="Header2 4 2 2 2 5" xfId="13931"/>
    <cellStyle name="Header2 4 2 2 2 6" xfId="13932"/>
    <cellStyle name="Header2 4 2 2 3" xfId="13933"/>
    <cellStyle name="Header2 4 2 2 3 2" xfId="13934"/>
    <cellStyle name="Header2 4 2 2 4" xfId="13935"/>
    <cellStyle name="Header2 4 2 3" xfId="13936"/>
    <cellStyle name="Header2 4 2 3 2" xfId="13937"/>
    <cellStyle name="Header2 4 2 3 2 2" xfId="13938"/>
    <cellStyle name="Header2 4 2 3 2 2 2" xfId="13939"/>
    <cellStyle name="Header2 4 2 3 2 3" xfId="13940"/>
    <cellStyle name="Header2 4 2 3 2 4" xfId="13941"/>
    <cellStyle name="Header2 4 2 3 2 5" xfId="13942"/>
    <cellStyle name="Header2 4 2 3 3" xfId="13943"/>
    <cellStyle name="Header2 4 2 3 3 2" xfId="13944"/>
    <cellStyle name="Header2 4 2 3 4" xfId="13945"/>
    <cellStyle name="Header2 4 2 3 5" xfId="13946"/>
    <cellStyle name="Header2 4 2 3 6" xfId="13947"/>
    <cellStyle name="Header2 4 2 4" xfId="13948"/>
    <cellStyle name="Header2 4 2 4 2" xfId="13949"/>
    <cellStyle name="Header2 4 2 5" xfId="13950"/>
    <cellStyle name="Header2 4 3" xfId="13951"/>
    <cellStyle name="Header2 4 3 2" xfId="13952"/>
    <cellStyle name="Header2 4 3 2 2" xfId="13953"/>
    <cellStyle name="Header2 4 3 2 2 2" xfId="13954"/>
    <cellStyle name="Header2 4 3 2 2 2 2" xfId="13955"/>
    <cellStyle name="Header2 4 3 2 2 2 2 2" xfId="13956"/>
    <cellStyle name="Header2 4 3 2 2 2 3" xfId="13957"/>
    <cellStyle name="Header2 4 3 2 2 2 4" xfId="13958"/>
    <cellStyle name="Header2 4 3 2 2 2 5" xfId="13959"/>
    <cellStyle name="Header2 4 3 2 2 3" xfId="13960"/>
    <cellStyle name="Header2 4 3 2 2 3 2" xfId="13961"/>
    <cellStyle name="Header2 4 3 2 2 4" xfId="13962"/>
    <cellStyle name="Header2 4 3 2 2 5" xfId="13963"/>
    <cellStyle name="Header2 4 3 2 2 6" xfId="13964"/>
    <cellStyle name="Header2 4 3 2 3" xfId="13965"/>
    <cellStyle name="Header2 4 3 2 3 2" xfId="13966"/>
    <cellStyle name="Header2 4 3 2 4" xfId="13967"/>
    <cellStyle name="Header2 4 3 3" xfId="13968"/>
    <cellStyle name="Header2 4 3 3 2" xfId="13969"/>
    <cellStyle name="Header2 4 3 3 2 2" xfId="13970"/>
    <cellStyle name="Header2 4 3 3 2 2 2" xfId="13971"/>
    <cellStyle name="Header2 4 3 3 2 3" xfId="13972"/>
    <cellStyle name="Header2 4 3 3 2 4" xfId="13973"/>
    <cellStyle name="Header2 4 3 3 2 5" xfId="13974"/>
    <cellStyle name="Header2 4 3 3 3" xfId="13975"/>
    <cellStyle name="Header2 4 3 3 3 2" xfId="13976"/>
    <cellStyle name="Header2 4 3 3 4" xfId="13977"/>
    <cellStyle name="Header2 4 3 3 5" xfId="13978"/>
    <cellStyle name="Header2 4 3 3 6" xfId="13979"/>
    <cellStyle name="Header2 4 3 4" xfId="13980"/>
    <cellStyle name="Header2 4 3 4 2" xfId="13981"/>
    <cellStyle name="Header2 4 3 5" xfId="13982"/>
    <cellStyle name="Header2 4 4" xfId="13983"/>
    <cellStyle name="Header2 4 4 2" xfId="13984"/>
    <cellStyle name="Header2 4 4 2 2" xfId="13985"/>
    <cellStyle name="Header2 4 4 2 2 2" xfId="13986"/>
    <cellStyle name="Header2 4 4 2 2 2 2" xfId="13987"/>
    <cellStyle name="Header2 4 4 2 2 2 2 2" xfId="13988"/>
    <cellStyle name="Header2 4 4 2 2 2 3" xfId="13989"/>
    <cellStyle name="Header2 4 4 2 2 2 4" xfId="13990"/>
    <cellStyle name="Header2 4 4 2 2 2 5" xfId="13991"/>
    <cellStyle name="Header2 4 4 2 2 2 7" xfId="13992"/>
    <cellStyle name="Header2 4 4 2 2 3" xfId="13993"/>
    <cellStyle name="Header2 4 4 2 2 3 2" xfId="13994"/>
    <cellStyle name="Header2 4 4 2 2 4" xfId="13995"/>
    <cellStyle name="Header2 4 4 2 2 5" xfId="13996"/>
    <cellStyle name="Header2 4 4 2 2 6" xfId="13997"/>
    <cellStyle name="Header2 4 4 2 3" xfId="13998"/>
    <cellStyle name="Header2 4 4 2 3 2" xfId="13999"/>
    <cellStyle name="Header2 4 4 2 4" xfId="14000"/>
    <cellStyle name="Header2 4 4 3" xfId="14001"/>
    <cellStyle name="Header2 4 4 3 2" xfId="14002"/>
    <cellStyle name="Header2 4 4 3 2 2" xfId="14003"/>
    <cellStyle name="Header2 4 4 3 2 2 2" xfId="14004"/>
    <cellStyle name="Header2 4 4 3 2 3" xfId="14005"/>
    <cellStyle name="Header2 4 4 3 2 4" xfId="14006"/>
    <cellStyle name="Header2 4 4 3 2 5" xfId="14007"/>
    <cellStyle name="Header2 4 4 3 3" xfId="14008"/>
    <cellStyle name="Header2 4 4 3 3 2" xfId="14009"/>
    <cellStyle name="Header2 4 4 3 4" xfId="14010"/>
    <cellStyle name="Header2 4 4 3 5" xfId="14011"/>
    <cellStyle name="Header2 4 4 3 6" xfId="14012"/>
    <cellStyle name="Header2 4 4 4" xfId="14013"/>
    <cellStyle name="Header2 4 4 4 2" xfId="14014"/>
    <cellStyle name="Header2 4 4 5" xfId="14015"/>
    <cellStyle name="Header2 4 5" xfId="14016"/>
    <cellStyle name="Header2 4 5 2" xfId="14017"/>
    <cellStyle name="Header2 4 5 2 2" xfId="14018"/>
    <cellStyle name="Header2 4 5 2 2 2" xfId="14019"/>
    <cellStyle name="Header2 4 5 2 2 2 2" xfId="14020"/>
    <cellStyle name="Header2 4 5 2 2 2 2 2" xfId="14021"/>
    <cellStyle name="Header2 4 5 2 2 2 3" xfId="14022"/>
    <cellStyle name="Header2 4 5 2 2 2 4" xfId="14023"/>
    <cellStyle name="Header2 4 5 2 2 2 5" xfId="14024"/>
    <cellStyle name="Header2 4 5 2 2 2 7" xfId="14025"/>
    <cellStyle name="Header2 4 5 2 2 3" xfId="14026"/>
    <cellStyle name="Header2 4 5 2 2 3 2" xfId="14027"/>
    <cellStyle name="Header2 4 5 2 2 4" xfId="14028"/>
    <cellStyle name="Header2 4 5 2 2 5" xfId="14029"/>
    <cellStyle name="Header2 4 5 2 2 6" xfId="14030"/>
    <cellStyle name="Header2 4 5 2 3" xfId="14031"/>
    <cellStyle name="Header2 4 5 2 3 2" xfId="14032"/>
    <cellStyle name="Header2 4 5 2 4" xfId="14033"/>
    <cellStyle name="Header2 4 5 3" xfId="14034"/>
    <cellStyle name="Header2 4 5 3 2" xfId="14035"/>
    <cellStyle name="Header2 4 5 3 2 2" xfId="14036"/>
    <cellStyle name="Header2 4 5 3 2 2 2" xfId="14037"/>
    <cellStyle name="Header2 4 5 3 2 3" xfId="14038"/>
    <cellStyle name="Header2 4 5 3 2 4" xfId="14039"/>
    <cellStyle name="Header2 4 5 3 2 5" xfId="14040"/>
    <cellStyle name="Header2 4 5 3 3" xfId="14041"/>
    <cellStyle name="Header2 4 5 3 3 2" xfId="14042"/>
    <cellStyle name="Header2 4 5 3 4" xfId="14043"/>
    <cellStyle name="Header2 4 5 3 5" xfId="14044"/>
    <cellStyle name="Header2 4 5 3 6" xfId="14045"/>
    <cellStyle name="Header2 4 5 4" xfId="14046"/>
    <cellStyle name="Header2 4 5 4 2" xfId="14047"/>
    <cellStyle name="Header2 4 5 5" xfId="14048"/>
    <cellStyle name="Header2 4 6" xfId="14049"/>
    <cellStyle name="Header2 4 6 2" xfId="14050"/>
    <cellStyle name="Header2 4 6 2 2" xfId="14051"/>
    <cellStyle name="Header2 4 6 2 2 2" xfId="14052"/>
    <cellStyle name="Header2 4 6 2 3" xfId="14053"/>
    <cellStyle name="Header2 4 6 2 4" xfId="14054"/>
    <cellStyle name="Header2 4 6 2 5" xfId="14055"/>
    <cellStyle name="Header2 4 6 3" xfId="14056"/>
    <cellStyle name="Header2 4 6 3 2" xfId="14057"/>
    <cellStyle name="Header2 4 6 4" xfId="14058"/>
    <cellStyle name="Header2 4 6 5" xfId="14059"/>
    <cellStyle name="Header2 4 6 6" xfId="14060"/>
    <cellStyle name="Header2 4 7" xfId="14061"/>
    <cellStyle name="Header2 4 7 2" xfId="14062"/>
    <cellStyle name="Header2 4 8" xfId="14063"/>
    <cellStyle name="Header2 4 9" xfId="14064"/>
    <cellStyle name="Header2 45" xfId="14065"/>
    <cellStyle name="Header2 47" xfId="14066"/>
    <cellStyle name="Header2 49" xfId="14067"/>
    <cellStyle name="Header2 5" xfId="14068"/>
    <cellStyle name="Header2 5 10" xfId="14069"/>
    <cellStyle name="Header2 5 11" xfId="14070"/>
    <cellStyle name="Header2 5 12" xfId="14071"/>
    <cellStyle name="Header2 5 14" xfId="14072"/>
    <cellStyle name="Header2 5 16" xfId="14073"/>
    <cellStyle name="Header2 5 17" xfId="14074"/>
    <cellStyle name="Header2 5 18" xfId="14075"/>
    <cellStyle name="Header2 5 2" xfId="14076"/>
    <cellStyle name="Header2 5 2 2" xfId="14077"/>
    <cellStyle name="Header2 5 2 2 2" xfId="14078"/>
    <cellStyle name="Header2 5 2 2 2 2" xfId="14079"/>
    <cellStyle name="Header2 5 2 2 2 2 2" xfId="14080"/>
    <cellStyle name="Header2 5 2 2 2 2 2 2" xfId="14081"/>
    <cellStyle name="Header2 5 2 2 2 2 3" xfId="14082"/>
    <cellStyle name="Header2 5 2 2 2 2 4" xfId="14083"/>
    <cellStyle name="Header2 5 2 2 2 2 5" xfId="14084"/>
    <cellStyle name="Header2 5 2 2 2 3" xfId="14085"/>
    <cellStyle name="Header2 5 2 2 2 3 2" xfId="14086"/>
    <cellStyle name="Header2 5 2 2 2 4" xfId="14087"/>
    <cellStyle name="Header2 5 2 2 2 5" xfId="14088"/>
    <cellStyle name="Header2 5 2 2 2 6" xfId="14089"/>
    <cellStyle name="Header2 5 2 2 3" xfId="14090"/>
    <cellStyle name="Header2 5 2 2 3 2" xfId="14091"/>
    <cellStyle name="Header2 5 2 2 4" xfId="14092"/>
    <cellStyle name="Header2 5 2 3" xfId="14093"/>
    <cellStyle name="Header2 5 2 3 2" xfId="14094"/>
    <cellStyle name="Header2 5 2 3 2 2" xfId="14095"/>
    <cellStyle name="Header2 5 2 3 2 2 2" xfId="14096"/>
    <cellStyle name="Header2 5 2 3 2 3" xfId="14097"/>
    <cellStyle name="Header2 5 2 3 2 4" xfId="14098"/>
    <cellStyle name="Header2 5 2 3 2 5" xfId="14099"/>
    <cellStyle name="Header2 5 2 3 3" xfId="14100"/>
    <cellStyle name="Header2 5 2 3 3 2" xfId="14101"/>
    <cellStyle name="Header2 5 2 3 4" xfId="14102"/>
    <cellStyle name="Header2 5 2 3 5" xfId="14103"/>
    <cellStyle name="Header2 5 2 3 6" xfId="14104"/>
    <cellStyle name="Header2 5 2 4" xfId="14105"/>
    <cellStyle name="Header2 5 2 4 2" xfId="14106"/>
    <cellStyle name="Header2 5 2 5" xfId="14107"/>
    <cellStyle name="Header2 5 2 6" xfId="14108"/>
    <cellStyle name="Header2 5 3" xfId="14109"/>
    <cellStyle name="Header2 5 3 2" xfId="14110"/>
    <cellStyle name="Header2 5 3 2 2" xfId="14111"/>
    <cellStyle name="Header2 5 3 2 2 2" xfId="14112"/>
    <cellStyle name="Header2 5 3 2 2 2 2" xfId="14113"/>
    <cellStyle name="Header2 5 3 2 2 2 2 2" xfId="14114"/>
    <cellStyle name="Header2 5 3 2 2 2 3" xfId="14115"/>
    <cellStyle name="Header2 5 3 2 2 2 4" xfId="14116"/>
    <cellStyle name="Header2 5 3 2 2 2 5" xfId="14117"/>
    <cellStyle name="Header2 5 3 2 2 3" xfId="14118"/>
    <cellStyle name="Header2 5 3 2 2 3 2" xfId="14119"/>
    <cellStyle name="Header2 5 3 2 2 4" xfId="14120"/>
    <cellStyle name="Header2 5 3 2 2 5" xfId="14121"/>
    <cellStyle name="Header2 5 3 2 2 6" xfId="14122"/>
    <cellStyle name="Header2 5 3 2 3" xfId="14123"/>
    <cellStyle name="Header2 5 3 2 3 2" xfId="14124"/>
    <cellStyle name="Header2 5 3 2 4" xfId="14125"/>
    <cellStyle name="Header2 5 3 3" xfId="14126"/>
    <cellStyle name="Header2 5 3 3 2" xfId="14127"/>
    <cellStyle name="Header2 5 3 3 2 2" xfId="14128"/>
    <cellStyle name="Header2 5 3 3 2 2 2" xfId="14129"/>
    <cellStyle name="Header2 5 3 3 2 3" xfId="14130"/>
    <cellStyle name="Header2 5 3 3 2 4" xfId="14131"/>
    <cellStyle name="Header2 5 3 3 2 5" xfId="14132"/>
    <cellStyle name="Header2 5 3 3 3" xfId="14133"/>
    <cellStyle name="Header2 5 3 3 3 2" xfId="14134"/>
    <cellStyle name="Header2 5 3 3 4" xfId="14135"/>
    <cellStyle name="Header2 5 3 3 5" xfId="14136"/>
    <cellStyle name="Header2 5 3 3 6" xfId="14137"/>
    <cellStyle name="Header2 5 3 4" xfId="14138"/>
    <cellStyle name="Header2 5 3 4 2" xfId="14139"/>
    <cellStyle name="Header2 5 3 5" xfId="14140"/>
    <cellStyle name="Header2 5 4" xfId="14141"/>
    <cellStyle name="Header2 5 4 2" xfId="14142"/>
    <cellStyle name="Header2 5 4 2 2" xfId="14143"/>
    <cellStyle name="Header2 5 4 2 2 2" xfId="14144"/>
    <cellStyle name="Header2 5 4 2 2 2 2" xfId="14145"/>
    <cellStyle name="Header2 5 4 2 2 2 2 2" xfId="14146"/>
    <cellStyle name="Header2 5 4 2 2 2 3" xfId="14147"/>
    <cellStyle name="Header2 5 4 2 2 2 4" xfId="14148"/>
    <cellStyle name="Header2 5 4 2 2 2 5" xfId="14149"/>
    <cellStyle name="Header2 5 4 2 2 3" xfId="14150"/>
    <cellStyle name="Header2 5 4 2 2 3 2" xfId="14151"/>
    <cellStyle name="Header2 5 4 2 2 4" xfId="14152"/>
    <cellStyle name="Header2 5 4 2 2 5" xfId="14153"/>
    <cellStyle name="Header2 5 4 2 2 6" xfId="14154"/>
    <cellStyle name="Header2 5 4 2 3" xfId="14155"/>
    <cellStyle name="Header2 5 4 2 3 2" xfId="14156"/>
    <cellStyle name="Header2 5 4 2 4" xfId="14157"/>
    <cellStyle name="Header2 5 4 3" xfId="14158"/>
    <cellStyle name="Header2 5 4 3 2" xfId="14159"/>
    <cellStyle name="Header2 5 4 3 2 2" xfId="14160"/>
    <cellStyle name="Header2 5 4 3 2 2 2" xfId="14161"/>
    <cellStyle name="Header2 5 4 3 2 3" xfId="14162"/>
    <cellStyle name="Header2 5 4 3 2 4" xfId="14163"/>
    <cellStyle name="Header2 5 4 3 2 5" xfId="14164"/>
    <cellStyle name="Header2 5 4 3 3" xfId="14165"/>
    <cellStyle name="Header2 5 4 3 3 2" xfId="14166"/>
    <cellStyle name="Header2 5 4 3 4" xfId="14167"/>
    <cellStyle name="Header2 5 4 3 5" xfId="14168"/>
    <cellStyle name="Header2 5 4 3 6" xfId="14169"/>
    <cellStyle name="Header2 5 4 4" xfId="14170"/>
    <cellStyle name="Header2 5 4 4 2" xfId="14171"/>
    <cellStyle name="Header2 5 4 5" xfId="14172"/>
    <cellStyle name="Header2 5 5" xfId="14173"/>
    <cellStyle name="Header2 5 5 2" xfId="14174"/>
    <cellStyle name="Header2 5 5 2 2" xfId="14175"/>
    <cellStyle name="Header2 5 5 2 2 2" xfId="14176"/>
    <cellStyle name="Header2 5 5 2 3" xfId="14177"/>
    <cellStyle name="Header2 5 5 2 4" xfId="14178"/>
    <cellStyle name="Header2 5 5 2 5" xfId="14179"/>
    <cellStyle name="Header2 5 5 3" xfId="14180"/>
    <cellStyle name="Header2 5 5 3 2" xfId="14181"/>
    <cellStyle name="Header2 5 5 4" xfId="14182"/>
    <cellStyle name="Header2 5 5 5" xfId="14183"/>
    <cellStyle name="Header2 5 5 6" xfId="14184"/>
    <cellStyle name="Header2 5 6" xfId="14185"/>
    <cellStyle name="Header2 5 6 2" xfId="14186"/>
    <cellStyle name="Header2 5 7" xfId="14187"/>
    <cellStyle name="Header2 5 8" xfId="14188"/>
    <cellStyle name="Header2 5 9" xfId="14189"/>
    <cellStyle name="Header2 50" xfId="14190"/>
    <cellStyle name="Header2 6" xfId="14191"/>
    <cellStyle name="Header2 6 10" xfId="14192"/>
    <cellStyle name="Header2 6 11" xfId="14193"/>
    <cellStyle name="Header2 6 12" xfId="14194"/>
    <cellStyle name="Header2 6 13" xfId="14195"/>
    <cellStyle name="Header2 6 2" xfId="14196"/>
    <cellStyle name="Header2 6 2 2" xfId="14197"/>
    <cellStyle name="Header2 6 2 2 2" xfId="14198"/>
    <cellStyle name="Header2 6 2 2 2 2" xfId="14199"/>
    <cellStyle name="Header2 6 2 2 2 2 2" xfId="14200"/>
    <cellStyle name="Header2 6 2 2 2 3" xfId="14201"/>
    <cellStyle name="Header2 6 2 2 2 4" xfId="14202"/>
    <cellStyle name="Header2 6 2 2 2 5" xfId="14203"/>
    <cellStyle name="Header2 6 2 2 3" xfId="14204"/>
    <cellStyle name="Header2 6 2 2 3 2" xfId="14205"/>
    <cellStyle name="Header2 6 2 2 4" xfId="14206"/>
    <cellStyle name="Header2 6 2 2 5" xfId="14207"/>
    <cellStyle name="Header2 6 2 2 6" xfId="14208"/>
    <cellStyle name="Header2 6 2 3" xfId="14209"/>
    <cellStyle name="Header2 6 2 3 2" xfId="14210"/>
    <cellStyle name="Header2 6 2 4" xfId="14211"/>
    <cellStyle name="Header2 6 3" xfId="14212"/>
    <cellStyle name="Header2 6 3 2" xfId="14213"/>
    <cellStyle name="Header2 6 3 2 2" xfId="14214"/>
    <cellStyle name="Header2 6 3 2 2 2" xfId="14215"/>
    <cellStyle name="Header2 6 3 2 3" xfId="14216"/>
    <cellStyle name="Header2 6 3 2 4" xfId="14217"/>
    <cellStyle name="Header2 6 3 2 5" xfId="14218"/>
    <cellStyle name="Header2 6 3 3" xfId="14219"/>
    <cellStyle name="Header2 6 3 3 2" xfId="14220"/>
    <cellStyle name="Header2 6 3 4" xfId="14221"/>
    <cellStyle name="Header2 6 3 5" xfId="14222"/>
    <cellStyle name="Header2 6 3 6" xfId="14223"/>
    <cellStyle name="Header2 6 4" xfId="14224"/>
    <cellStyle name="Header2 6 4 2" xfId="14225"/>
    <cellStyle name="Header2 6 5" xfId="14226"/>
    <cellStyle name="Header2 6 6" xfId="14227"/>
    <cellStyle name="Header2 6 9" xfId="14228"/>
    <cellStyle name="Header2 7" xfId="14229"/>
    <cellStyle name="Header2 7 10" xfId="14230"/>
    <cellStyle name="Header2 7 11" xfId="14231"/>
    <cellStyle name="Header2 7 12" xfId="14232"/>
    <cellStyle name="Header2 7 2" xfId="14233"/>
    <cellStyle name="Header2 7 2 2" xfId="14234"/>
    <cellStyle name="Header2 7 2 2 2" xfId="14235"/>
    <cellStyle name="Header2 7 2 2 2 2" xfId="14236"/>
    <cellStyle name="Header2 7 2 2 2 2 2" xfId="14237"/>
    <cellStyle name="Header2 7 2 2 2 3" xfId="14238"/>
    <cellStyle name="Header2 7 2 2 2 4" xfId="14239"/>
    <cellStyle name="Header2 7 2 2 2 5" xfId="14240"/>
    <cellStyle name="Header2 7 2 2 3" xfId="14241"/>
    <cellStyle name="Header2 7 2 2 3 2" xfId="14242"/>
    <cellStyle name="Header2 7 2 2 4" xfId="14243"/>
    <cellStyle name="Header2 7 2 2 5" xfId="14244"/>
    <cellStyle name="Header2 7 2 2 6" xfId="14245"/>
    <cellStyle name="Header2 7 2 3" xfId="14246"/>
    <cellStyle name="Header2 7 2 3 2" xfId="14247"/>
    <cellStyle name="Header2 7 2 4" xfId="14248"/>
    <cellStyle name="Header2 7 3" xfId="14249"/>
    <cellStyle name="Header2 7 3 2" xfId="14250"/>
    <cellStyle name="Header2 7 3 2 2" xfId="14251"/>
    <cellStyle name="Header2 7 3 2 2 2" xfId="14252"/>
    <cellStyle name="Header2 7 3 2 3" xfId="14253"/>
    <cellStyle name="Header2 7 3 2 4" xfId="14254"/>
    <cellStyle name="Header2 7 3 2 5" xfId="14255"/>
    <cellStyle name="Header2 7 3 3" xfId="14256"/>
    <cellStyle name="Header2 7 3 3 2" xfId="14257"/>
    <cellStyle name="Header2 7 3 4" xfId="14258"/>
    <cellStyle name="Header2 7 3 5" xfId="14259"/>
    <cellStyle name="Header2 7 3 6" xfId="14260"/>
    <cellStyle name="Header2 7 4" xfId="14261"/>
    <cellStyle name="Header2 7 4 2" xfId="14262"/>
    <cellStyle name="Header2 7 5" xfId="14263"/>
    <cellStyle name="Header2 7 6" xfId="14264"/>
    <cellStyle name="Header2 7 9" xfId="14265"/>
    <cellStyle name="Header2 8" xfId="14266"/>
    <cellStyle name="Header2 8 10" xfId="14267"/>
    <cellStyle name="Header2 8 2" xfId="14268"/>
    <cellStyle name="Header2 8 2 2" xfId="14269"/>
    <cellStyle name="Header2 8 2 2 2" xfId="14270"/>
    <cellStyle name="Header2 8 2 2 2 2" xfId="14271"/>
    <cellStyle name="Header2 8 2 2 2 2 2" xfId="14272"/>
    <cellStyle name="Header2 8 2 2 2 3" xfId="14273"/>
    <cellStyle name="Header2 8 2 2 2 4" xfId="14274"/>
    <cellStyle name="Header2 8 2 2 2 5" xfId="14275"/>
    <cellStyle name="Header2 8 2 2 3" xfId="14276"/>
    <cellStyle name="Header2 8 2 2 3 2" xfId="14277"/>
    <cellStyle name="Header2 8 2 2 4" xfId="14278"/>
    <cellStyle name="Header2 8 2 2 5" xfId="14279"/>
    <cellStyle name="Header2 8 2 2 6" xfId="14280"/>
    <cellStyle name="Header2 8 2 3" xfId="14281"/>
    <cellStyle name="Header2 8 2 3 2" xfId="14282"/>
    <cellStyle name="Header2 8 2 4" xfId="14283"/>
    <cellStyle name="Header2 8 3" xfId="14284"/>
    <cellStyle name="Header2 8 3 2" xfId="14285"/>
    <cellStyle name="Header2 8 3 2 2" xfId="14286"/>
    <cellStyle name="Header2 8 3 2 2 2" xfId="14287"/>
    <cellStyle name="Header2 8 3 2 3" xfId="14288"/>
    <cellStyle name="Header2 8 3 2 4" xfId="14289"/>
    <cellStyle name="Header2 8 3 2 5" xfId="14290"/>
    <cellStyle name="Header2 8 3 3" xfId="14291"/>
    <cellStyle name="Header2 8 3 3 2" xfId="14292"/>
    <cellStyle name="Header2 8 3 4" xfId="14293"/>
    <cellStyle name="Header2 8 3 5" xfId="14294"/>
    <cellStyle name="Header2 8 3 6" xfId="14295"/>
    <cellStyle name="Header2 8 4" xfId="14296"/>
    <cellStyle name="Header2 8 4 2" xfId="14297"/>
    <cellStyle name="Header2 8 5" xfId="14298"/>
    <cellStyle name="Header2 8 7" xfId="14299"/>
    <cellStyle name="Header2 8 8" xfId="14300"/>
    <cellStyle name="Header2 8 9" xfId="14301"/>
    <cellStyle name="Header2 9" xfId="14302"/>
    <cellStyle name="Header2 9 2" xfId="14303"/>
    <cellStyle name="Header2 9 2 2" xfId="14304"/>
    <cellStyle name="Header2 9 2 2 2" xfId="14305"/>
    <cellStyle name="Header2 9 2 2 2 2" xfId="14306"/>
    <cellStyle name="Header2 9 2 2 3" xfId="14307"/>
    <cellStyle name="Header2 9 2 2 4" xfId="14308"/>
    <cellStyle name="Header2 9 2 2 5" xfId="14309"/>
    <cellStyle name="Header2 9 2 3" xfId="14310"/>
    <cellStyle name="Header2 9 2 3 2" xfId="14311"/>
    <cellStyle name="Header2 9 2 4" xfId="14312"/>
    <cellStyle name="Header2 9 2 5" xfId="14313"/>
    <cellStyle name="Header2 9 2 6" xfId="14314"/>
    <cellStyle name="Header2 9 3" xfId="14315"/>
    <cellStyle name="Header2 9 3 2" xfId="14316"/>
    <cellStyle name="Header2 9 4" xfId="14317"/>
    <cellStyle name="Header2 9 6" xfId="14318"/>
    <cellStyle name="Header2 9 7" xfId="14319"/>
    <cellStyle name="Header2 9 8" xfId="14320"/>
    <cellStyle name="Header2 9 9" xfId="14321"/>
    <cellStyle name="Heading" xfId="14322"/>
    <cellStyle name="Heading 1" xfId="14323"/>
    <cellStyle name="Heading 1 2" xfId="14324"/>
    <cellStyle name="Heading 1 3" xfId="14325"/>
    <cellStyle name="Heading 2" xfId="14326"/>
    <cellStyle name="Heading 2 2" xfId="14327"/>
    <cellStyle name="Heading 2 3" xfId="14328"/>
    <cellStyle name="Heading 2 4" xfId="14329"/>
    <cellStyle name="Heading 2_Circuito Telefonica-Plumas" xfId="14330"/>
    <cellStyle name="Heading 3" xfId="14331"/>
    <cellStyle name="Heading 3 10" xfId="14332"/>
    <cellStyle name="Heading 3 11" xfId="14333"/>
    <cellStyle name="Heading 3 12" xfId="14334"/>
    <cellStyle name="Heading 3 13" xfId="14335"/>
    <cellStyle name="Heading 3 14" xfId="14336"/>
    <cellStyle name="Heading 3 17" xfId="14337"/>
    <cellStyle name="Heading 3 18" xfId="14338"/>
    <cellStyle name="Heading 3 2" xfId="14339"/>
    <cellStyle name="Heading 3 2 10" xfId="14340"/>
    <cellStyle name="Heading 3 2 11" xfId="14341"/>
    <cellStyle name="Heading 3 2 12" xfId="14342"/>
    <cellStyle name="Heading 3 2 13" xfId="14343"/>
    <cellStyle name="Heading 3 2 15" xfId="14344"/>
    <cellStyle name="Heading 3 2 16" xfId="14345"/>
    <cellStyle name="Heading 3 2 2" xfId="14346"/>
    <cellStyle name="Heading 3 2 2 2" xfId="14347"/>
    <cellStyle name="Heading 3 2 2 2 2" xfId="14348"/>
    <cellStyle name="Heading 3 2 3" xfId="14349"/>
    <cellStyle name="Heading 3 2 3 2" xfId="14350"/>
    <cellStyle name="Heading 3 2 3 2 2" xfId="14351"/>
    <cellStyle name="Heading 3 2 4" xfId="14352"/>
    <cellStyle name="Heading 3 2 4 2" xfId="14353"/>
    <cellStyle name="Heading 3 2 4 2 2" xfId="14354"/>
    <cellStyle name="Heading 3 2 5" xfId="14355"/>
    <cellStyle name="Heading 3 2 6" xfId="14356"/>
    <cellStyle name="Heading 3 2 7" xfId="14357"/>
    <cellStyle name="Heading 3 2 8" xfId="14358"/>
    <cellStyle name="Heading 3 2 9" xfId="14359"/>
    <cellStyle name="Heading 3 3" xfId="14360"/>
    <cellStyle name="Heading 3 3 2" xfId="14361"/>
    <cellStyle name="Heading 3 3 2 2" xfId="14362"/>
    <cellStyle name="Heading 3 3 2 2 2" xfId="14363"/>
    <cellStyle name="Heading 3 3 3" xfId="14364"/>
    <cellStyle name="Heading 3 3 3 2" xfId="14365"/>
    <cellStyle name="Heading 3 3 3 2 2" xfId="14366"/>
    <cellStyle name="Heading 3 3 4 2" xfId="14367"/>
    <cellStyle name="Heading 3 3 4 2 2" xfId="14368"/>
    <cellStyle name="Heading 3 3 5" xfId="14369"/>
    <cellStyle name="Heading 3 3 5 2" xfId="14370"/>
    <cellStyle name="Heading 3 4" xfId="14371"/>
    <cellStyle name="Heading 3 4 2" xfId="14372"/>
    <cellStyle name="Heading 3 4 2 2" xfId="14373"/>
    <cellStyle name="Heading 3 4 2 2 2" xfId="14374"/>
    <cellStyle name="Heading 3 4 3" xfId="14375"/>
    <cellStyle name="Heading 3 4 3 2" xfId="14376"/>
    <cellStyle name="Heading 3 4 4 2" xfId="14377"/>
    <cellStyle name="Heading 3 4 4 2 2" xfId="14378"/>
    <cellStyle name="Heading 3 4 5" xfId="14379"/>
    <cellStyle name="Heading 3 4 5 2" xfId="14380"/>
    <cellStyle name="Heading 3 5" xfId="14381"/>
    <cellStyle name="Heading 3 5 2" xfId="14382"/>
    <cellStyle name="Heading 3 5 2 2" xfId="14383"/>
    <cellStyle name="Heading 3 5 2 2 2" xfId="14384"/>
    <cellStyle name="Heading 3 5 3" xfId="14385"/>
    <cellStyle name="Heading 3 5 3 2" xfId="14386"/>
    <cellStyle name="Heading 3 5 3 2 2" xfId="14387"/>
    <cellStyle name="Heading 3 5 4" xfId="14388"/>
    <cellStyle name="Heading 3 5 4 2" xfId="14389"/>
    <cellStyle name="Heading 3 5 4 2 2" xfId="14390"/>
    <cellStyle name="Heading 3 5 5" xfId="14391"/>
    <cellStyle name="Heading 3 5 5 2" xfId="14392"/>
    <cellStyle name="Heading 3 6" xfId="14393"/>
    <cellStyle name="Heading 3 6 2" xfId="14394"/>
    <cellStyle name="Heading 3 6 2 2" xfId="14395"/>
    <cellStyle name="Heading 3 6 2 2 2" xfId="14396"/>
    <cellStyle name="Heading 3 6 3" xfId="14397"/>
    <cellStyle name="Heading 3 6 3 2" xfId="14398"/>
    <cellStyle name="Heading 3 6 3 2 2" xfId="14399"/>
    <cellStyle name="Heading 3 6 4 2" xfId="14400"/>
    <cellStyle name="Heading 3 6 5 2" xfId="14401"/>
    <cellStyle name="Heading 3 7" xfId="14402"/>
    <cellStyle name="Heading 3 7 2" xfId="14403"/>
    <cellStyle name="Heading 3 7 2 2" xfId="14404"/>
    <cellStyle name="Heading 3 7 2 2 2" xfId="14405"/>
    <cellStyle name="Heading 3 7 3" xfId="14406"/>
    <cellStyle name="Heading 3 7 3 2" xfId="14407"/>
    <cellStyle name="Heading 3 7 3 2 2" xfId="14408"/>
    <cellStyle name="Heading 3 7 4 2" xfId="14409"/>
    <cellStyle name="Heading 3 7 4 2 2" xfId="14410"/>
    <cellStyle name="Heading 3 7 5" xfId="14411"/>
    <cellStyle name="Heading 3 7 5 2" xfId="14412"/>
    <cellStyle name="Heading 3 8" xfId="14413"/>
    <cellStyle name="Heading 3 8 2" xfId="14414"/>
    <cellStyle name="Heading 3 8 2 2" xfId="14415"/>
    <cellStyle name="Heading 3 8 2 2 2" xfId="14416"/>
    <cellStyle name="Heading 3 8 3" xfId="14417"/>
    <cellStyle name="Heading 3 8 3 2" xfId="14418"/>
    <cellStyle name="Heading 3 8 3 2 2" xfId="14419"/>
    <cellStyle name="Heading 3 8 4 2" xfId="14420"/>
    <cellStyle name="Heading 3 8 4 2 2" xfId="14421"/>
    <cellStyle name="Heading 3 8 5" xfId="14422"/>
    <cellStyle name="Heading 3 8 5 2" xfId="14423"/>
    <cellStyle name="Heading 3 9" xfId="14424"/>
    <cellStyle name="Heading 3 9 2" xfId="14425"/>
    <cellStyle name="Heading 3 9 2 2" xfId="14426"/>
    <cellStyle name="Heading 3 9 2 2 2" xfId="14427"/>
    <cellStyle name="Heading 3 9 3" xfId="14428"/>
    <cellStyle name="Heading 3 9 3 2" xfId="14429"/>
    <cellStyle name="Heading 3 9 3 2 2" xfId="14430"/>
    <cellStyle name="Heading 3 9 4 2" xfId="14431"/>
    <cellStyle name="Heading 3 9 4 2 2" xfId="14432"/>
    <cellStyle name="Heading 3 9 5" xfId="14433"/>
    <cellStyle name="Heading 3 9 5 2" xfId="14434"/>
    <cellStyle name="Heading 3_TUP" xfId="14435"/>
    <cellStyle name="Heading 4" xfId="14436"/>
    <cellStyle name="Heading 4 2" xfId="14437"/>
    <cellStyle name="HEADING1" xfId="14438"/>
    <cellStyle name="HEADING2" xfId="14439"/>
    <cellStyle name="Hidden" xfId="14440"/>
    <cellStyle name="Hiden_Formula" xfId="14441"/>
    <cellStyle name="HIGHLIGHT" xfId="14442"/>
    <cellStyle name="Highlight 2" xfId="14443"/>
    <cellStyle name="Hipervínculo" xfId="267" builtinId="8"/>
    <cellStyle name="Hipervínculo 2" xfId="14444"/>
    <cellStyle name="Hipervínculo 2 10" xfId="14445"/>
    <cellStyle name="Hipervínculo 2 12" xfId="14446"/>
    <cellStyle name="Hipervínculo 2 2" xfId="14447"/>
    <cellStyle name="Hipervínculo 2 2 4" xfId="14448"/>
    <cellStyle name="Hipervínculo 2 2 5" xfId="14449"/>
    <cellStyle name="Hipervínculo 2 2 6" xfId="14450"/>
    <cellStyle name="Hipervínculo 2 2 7" xfId="14451"/>
    <cellStyle name="Hipervínculo 2 3" xfId="14452"/>
    <cellStyle name="Hipervínculo 2 4" xfId="14453"/>
    <cellStyle name="Hipervínculo 2 5" xfId="14454"/>
    <cellStyle name="Hipervínculo 2 6" xfId="14455"/>
    <cellStyle name="Hipervínculo 2 7" xfId="14456"/>
    <cellStyle name="Hipervínculo 2 8" xfId="14457"/>
    <cellStyle name="Hipervínculo 3" xfId="14458"/>
    <cellStyle name="Hyperlink" xfId="14459"/>
    <cellStyle name="Hyperlink 2" xfId="14460"/>
    <cellStyle name="Hyperlink_CSC Servicios Cia Final" xfId="14461"/>
    <cellStyle name="Incorrecto" xfId="17" builtinId="27" customBuiltin="1"/>
    <cellStyle name="Incorrecto 10" xfId="14462"/>
    <cellStyle name="Incorrecto 11" xfId="14463"/>
    <cellStyle name="Incorrecto 12" xfId="14464"/>
    <cellStyle name="Incorrecto 13" xfId="14465"/>
    <cellStyle name="Incorrecto 14" xfId="14466"/>
    <cellStyle name="Incorrecto 15" xfId="14467"/>
    <cellStyle name="Incorrecto 16" xfId="14468"/>
    <cellStyle name="Incorrecto 2" xfId="178"/>
    <cellStyle name="Incorrecto 2 10" xfId="14469"/>
    <cellStyle name="Incorrecto 2 10 2" xfId="14470"/>
    <cellStyle name="Incorrecto 2 10 3" xfId="14471"/>
    <cellStyle name="Incorrecto 2 10 4" xfId="14472"/>
    <cellStyle name="Incorrecto 2 10 5" xfId="14473"/>
    <cellStyle name="Incorrecto 2 10 6" xfId="14474"/>
    <cellStyle name="Incorrecto 2 11" xfId="14475"/>
    <cellStyle name="Incorrecto 2 11 2" xfId="14476"/>
    <cellStyle name="Incorrecto 2 12" xfId="14477"/>
    <cellStyle name="Incorrecto 2 13" xfId="14478"/>
    <cellStyle name="Incorrecto 2 14" xfId="14479"/>
    <cellStyle name="Incorrecto 2 2" xfId="14480"/>
    <cellStyle name="Incorrecto 2 2 2" xfId="14481"/>
    <cellStyle name="Incorrecto 2 2 2 2" xfId="14482"/>
    <cellStyle name="Incorrecto 2 2 2 2 2" xfId="14483"/>
    <cellStyle name="Incorrecto 2 2 2 3" xfId="14484"/>
    <cellStyle name="Incorrecto 2 2 2 4" xfId="14485"/>
    <cellStyle name="Incorrecto 2 2 2 5" xfId="14486"/>
    <cellStyle name="Incorrecto 2 2 2 6" xfId="14487"/>
    <cellStyle name="Incorrecto 2 2 3" xfId="14488"/>
    <cellStyle name="Incorrecto 2 2 4" xfId="14489"/>
    <cellStyle name="Incorrecto 2 2 4 2" xfId="14490"/>
    <cellStyle name="Incorrecto 2 2 4 4" xfId="14491"/>
    <cellStyle name="Incorrecto 2 2 4 5" xfId="14492"/>
    <cellStyle name="Incorrecto 2 2 5" xfId="14493"/>
    <cellStyle name="Incorrecto 2 2 5 2" xfId="14494"/>
    <cellStyle name="Incorrecto 2 2 5 3" xfId="14495"/>
    <cellStyle name="Incorrecto 2 2 5 4" xfId="14496"/>
    <cellStyle name="Incorrecto 2 2 6" xfId="14497"/>
    <cellStyle name="Incorrecto 2 2 7" xfId="14498"/>
    <cellStyle name="Incorrecto 2 3" xfId="14499"/>
    <cellStyle name="Incorrecto 2 4" xfId="14500"/>
    <cellStyle name="Incorrecto 2 5" xfId="14501"/>
    <cellStyle name="Incorrecto 2 6" xfId="14502"/>
    <cellStyle name="Incorrecto 2 7" xfId="14503"/>
    <cellStyle name="Incorrecto 2 8" xfId="14504"/>
    <cellStyle name="Incorrecto 2 9" xfId="14505"/>
    <cellStyle name="Incorrecto 2 9 3" xfId="14506"/>
    <cellStyle name="Incorrecto 2_TUP" xfId="14507"/>
    <cellStyle name="Incorrecto 3" xfId="14508"/>
    <cellStyle name="Incorrecto 3 2" xfId="14509"/>
    <cellStyle name="Incorrecto 3 2 3" xfId="14510"/>
    <cellStyle name="Incorrecto 3 2 4" xfId="14511"/>
    <cellStyle name="Incorrecto 3 3" xfId="14512"/>
    <cellStyle name="Incorrecto 3 3 4" xfId="14513"/>
    <cellStyle name="Incorrecto 3 3 6" xfId="14514"/>
    <cellStyle name="Incorrecto 3 3 7" xfId="14515"/>
    <cellStyle name="Incorrecto 3 4" xfId="14516"/>
    <cellStyle name="Incorrecto 3 5" xfId="14517"/>
    <cellStyle name="Incorrecto 3 6" xfId="14518"/>
    <cellStyle name="Incorrecto 3 8" xfId="14519"/>
    <cellStyle name="Incorrecto 4" xfId="14520"/>
    <cellStyle name="Incorrecto 4 11" xfId="14521"/>
    <cellStyle name="Incorrecto 4 13" xfId="14522"/>
    <cellStyle name="Incorrecto 4 2" xfId="14523"/>
    <cellStyle name="Incorrecto 4 3" xfId="14524"/>
    <cellStyle name="Incorrecto 4 4" xfId="14525"/>
    <cellStyle name="Incorrecto 4 5" xfId="14526"/>
    <cellStyle name="Incorrecto 4 6" xfId="14527"/>
    <cellStyle name="Incorrecto 4 7" xfId="14528"/>
    <cellStyle name="Incorrecto 4 8" xfId="14529"/>
    <cellStyle name="Incorrecto 4 9" xfId="14530"/>
    <cellStyle name="Incorrecto 5" xfId="14531"/>
    <cellStyle name="Incorrecto 5 10" xfId="14532"/>
    <cellStyle name="Incorrecto 5 11" xfId="14533"/>
    <cellStyle name="Incorrecto 5 13" xfId="14534"/>
    <cellStyle name="Incorrecto 5 2" xfId="14535"/>
    <cellStyle name="Incorrecto 5 3" xfId="14536"/>
    <cellStyle name="Incorrecto 5 4" xfId="14537"/>
    <cellStyle name="Incorrecto 5 6" xfId="14538"/>
    <cellStyle name="Incorrecto 5 7" xfId="14539"/>
    <cellStyle name="Incorrecto 5 8" xfId="14540"/>
    <cellStyle name="Incorrecto 6" xfId="14541"/>
    <cellStyle name="Incorrecto 6 11" xfId="14542"/>
    <cellStyle name="Incorrecto 6 13" xfId="14543"/>
    <cellStyle name="Incorrecto 6 2" xfId="14544"/>
    <cellStyle name="Incorrecto 6 3" xfId="14545"/>
    <cellStyle name="Incorrecto 6 4" xfId="14546"/>
    <cellStyle name="Incorrecto 6 5" xfId="14547"/>
    <cellStyle name="Incorrecto 6 6" xfId="14548"/>
    <cellStyle name="Incorrecto 6 7" xfId="14549"/>
    <cellStyle name="Incorrecto 6 8" xfId="14550"/>
    <cellStyle name="Incorrecto 6 9" xfId="14551"/>
    <cellStyle name="Incorrecto 7" xfId="14552"/>
    <cellStyle name="Incorrecto 7 11" xfId="14553"/>
    <cellStyle name="Incorrecto 7 13" xfId="14554"/>
    <cellStyle name="Incorrecto 7 2" xfId="14555"/>
    <cellStyle name="Incorrecto 7 3" xfId="14556"/>
    <cellStyle name="Incorrecto 7 4" xfId="14557"/>
    <cellStyle name="Incorrecto 7 5" xfId="14558"/>
    <cellStyle name="Incorrecto 7 6" xfId="14559"/>
    <cellStyle name="Incorrecto 7 8" xfId="14560"/>
    <cellStyle name="Incorrecto 7 9" xfId="14561"/>
    <cellStyle name="Incorrecto 8" xfId="14562"/>
    <cellStyle name="Incorrecto 8 2" xfId="14563"/>
    <cellStyle name="Incorrecto 9" xfId="14564"/>
    <cellStyle name="Indefinido" xfId="14565"/>
    <cellStyle name="Index" xfId="14566"/>
    <cellStyle name="Input" xfId="14567"/>
    <cellStyle name="Input %" xfId="14568"/>
    <cellStyle name="Input [yellow]" xfId="81"/>
    <cellStyle name="Input [yellow] 10" xfId="14569"/>
    <cellStyle name="Input [yellow] 10 10" xfId="14570"/>
    <cellStyle name="Input [yellow] 10 10 2" xfId="14571"/>
    <cellStyle name="Input [yellow] 10 11" xfId="14572"/>
    <cellStyle name="Input [yellow] 10 12" xfId="14573"/>
    <cellStyle name="Input [yellow] 10 13" xfId="14574"/>
    <cellStyle name="Input [yellow] 10 14" xfId="14575"/>
    <cellStyle name="Input [yellow] 10 15" xfId="14576"/>
    <cellStyle name="Input [yellow] 10 2" xfId="14577"/>
    <cellStyle name="Input [yellow] 10 2 10" xfId="14578"/>
    <cellStyle name="Input [yellow] 10 2 11" xfId="14579"/>
    <cellStyle name="Input [yellow] 10 2 12" xfId="14580"/>
    <cellStyle name="Input [yellow] 10 2 2" xfId="14581"/>
    <cellStyle name="Input [yellow] 10 2 2 2" xfId="14582"/>
    <cellStyle name="Input [yellow] 10 2 2 2 2" xfId="14583"/>
    <cellStyle name="Input [yellow] 10 2 2 2 2 2" xfId="14584"/>
    <cellStyle name="Input [yellow] 10 2 2 2 3" xfId="14585"/>
    <cellStyle name="Input [yellow] 10 2 2 2 4" xfId="14586"/>
    <cellStyle name="Input [yellow] 10 2 2 2 5" xfId="14587"/>
    <cellStyle name="Input [yellow] 10 2 2 3" xfId="14588"/>
    <cellStyle name="Input [yellow] 10 2 2 3 2" xfId="14589"/>
    <cellStyle name="Input [yellow] 10 2 2 3 2 2" xfId="14590"/>
    <cellStyle name="Input [yellow] 10 2 2 3 3" xfId="14591"/>
    <cellStyle name="Input [yellow] 10 2 2 3 4" xfId="14592"/>
    <cellStyle name="Input [yellow] 10 2 2 3 5" xfId="14593"/>
    <cellStyle name="Input [yellow] 10 2 2 4" xfId="14594"/>
    <cellStyle name="Input [yellow] 10 2 2 4 2" xfId="14595"/>
    <cellStyle name="Input [yellow] 10 2 2 5" xfId="14596"/>
    <cellStyle name="Input [yellow] 10 2 3" xfId="14597"/>
    <cellStyle name="Input [yellow] 10 2 3 2" xfId="14598"/>
    <cellStyle name="Input [yellow] 10 2 3 2 2" xfId="14599"/>
    <cellStyle name="Input [yellow] 10 2 3 2 2 2" xfId="14600"/>
    <cellStyle name="Input [yellow] 10 2 3 2 3" xfId="14601"/>
    <cellStyle name="Input [yellow] 10 2 3 2 4" xfId="14602"/>
    <cellStyle name="Input [yellow] 10 2 3 2 5" xfId="14603"/>
    <cellStyle name="Input [yellow] 10 2 3 3" xfId="14604"/>
    <cellStyle name="Input [yellow] 10 2 3 3 2" xfId="14605"/>
    <cellStyle name="Input [yellow] 10 2 3 4" xfId="14606"/>
    <cellStyle name="Input [yellow] 10 2 3 5" xfId="14607"/>
    <cellStyle name="Input [yellow] 10 2 3 6" xfId="14608"/>
    <cellStyle name="Input [yellow] 10 2 4" xfId="14609"/>
    <cellStyle name="Input [yellow] 10 2 4 2" xfId="14610"/>
    <cellStyle name="Input [yellow] 10 2 4 2 2" xfId="14611"/>
    <cellStyle name="Input [yellow] 10 2 4 3" xfId="14612"/>
    <cellStyle name="Input [yellow] 10 2 5" xfId="14613"/>
    <cellStyle name="Input [yellow] 10 2 5 2" xfId="14614"/>
    <cellStyle name="Input [yellow] 10 2 5 2 2" xfId="14615"/>
    <cellStyle name="Input [yellow] 10 2 5 3" xfId="14616"/>
    <cellStyle name="Input [yellow] 10 2 6" xfId="14617"/>
    <cellStyle name="Input [yellow] 10 2 6 2" xfId="14618"/>
    <cellStyle name="Input [yellow] 10 2 6 2 2" xfId="14619"/>
    <cellStyle name="Input [yellow] 10 2 6 3" xfId="14620"/>
    <cellStyle name="Input [yellow] 10 2 7" xfId="14621"/>
    <cellStyle name="Input [yellow] 10 2 7 2" xfId="14622"/>
    <cellStyle name="Input [yellow] 10 2 7 2 2" xfId="14623"/>
    <cellStyle name="Input [yellow] 10 2 7 3" xfId="14624"/>
    <cellStyle name="Input [yellow] 10 2 8" xfId="14625"/>
    <cellStyle name="Input [yellow] 10 2 8 2" xfId="14626"/>
    <cellStyle name="Input [yellow] 10 2 8 2 2" xfId="14627"/>
    <cellStyle name="Input [yellow] 10 2 8 3" xfId="14628"/>
    <cellStyle name="Input [yellow] 10 2 9" xfId="14629"/>
    <cellStyle name="Input [yellow] 10 2 9 2" xfId="14630"/>
    <cellStyle name="Input [yellow] 10 3" xfId="14631"/>
    <cellStyle name="Input [yellow] 10 3 2" xfId="14632"/>
    <cellStyle name="Input [yellow] 10 3 2 2" xfId="14633"/>
    <cellStyle name="Input [yellow] 10 3 2 2 2" xfId="14634"/>
    <cellStyle name="Input [yellow] 10 3 2 3" xfId="14635"/>
    <cellStyle name="Input [yellow] 10 3 2 4" xfId="14636"/>
    <cellStyle name="Input [yellow] 10 3 2 5" xfId="14637"/>
    <cellStyle name="Input [yellow] 10 3 3" xfId="14638"/>
    <cellStyle name="Input [yellow] 10 3 3 2" xfId="14639"/>
    <cellStyle name="Input [yellow] 10 3 3 2 2" xfId="14640"/>
    <cellStyle name="Input [yellow] 10 3 3 3" xfId="14641"/>
    <cellStyle name="Input [yellow] 10 3 3 4" xfId="14642"/>
    <cellStyle name="Input [yellow] 10 3 3 5" xfId="14643"/>
    <cellStyle name="Input [yellow] 10 3 4" xfId="14644"/>
    <cellStyle name="Input [yellow] 10 3 4 2" xfId="14645"/>
    <cellStyle name="Input [yellow] 10 3 5" xfId="14646"/>
    <cellStyle name="Input [yellow] 10 4" xfId="14647"/>
    <cellStyle name="Input [yellow] 10 4 2" xfId="14648"/>
    <cellStyle name="Input [yellow] 10 4 2 2" xfId="14649"/>
    <cellStyle name="Input [yellow] 10 4 2 2 2" xfId="14650"/>
    <cellStyle name="Input [yellow] 10 4 2 3" xfId="14651"/>
    <cellStyle name="Input [yellow] 10 4 2 4" xfId="14652"/>
    <cellStyle name="Input [yellow] 10 4 2 5" xfId="14653"/>
    <cellStyle name="Input [yellow] 10 4 3" xfId="14654"/>
    <cellStyle name="Input [yellow] 10 4 3 2" xfId="14655"/>
    <cellStyle name="Input [yellow] 10 4 4" xfId="14656"/>
    <cellStyle name="Input [yellow] 10 4 5" xfId="14657"/>
    <cellStyle name="Input [yellow] 10 4 6" xfId="14658"/>
    <cellStyle name="Input [yellow] 10 5" xfId="14659"/>
    <cellStyle name="Input [yellow] 10 5 2" xfId="14660"/>
    <cellStyle name="Input [yellow] 10 5 2 2" xfId="14661"/>
    <cellStyle name="Input [yellow] 10 5 3" xfId="14662"/>
    <cellStyle name="Input [yellow] 10 6" xfId="14663"/>
    <cellStyle name="Input [yellow] 10 6 2" xfId="14664"/>
    <cellStyle name="Input [yellow] 10 6 2 2" xfId="14665"/>
    <cellStyle name="Input [yellow] 10 6 3" xfId="14666"/>
    <cellStyle name="Input [yellow] 10 7" xfId="14667"/>
    <cellStyle name="Input [yellow] 10 7 2" xfId="14668"/>
    <cellStyle name="Input [yellow] 10 7 2 2" xfId="14669"/>
    <cellStyle name="Input [yellow] 10 7 3" xfId="14670"/>
    <cellStyle name="Input [yellow] 10 8" xfId="14671"/>
    <cellStyle name="Input [yellow] 10 8 2" xfId="14672"/>
    <cellStyle name="Input [yellow] 10 8 2 2" xfId="14673"/>
    <cellStyle name="Input [yellow] 10 8 3" xfId="14674"/>
    <cellStyle name="Input [yellow] 10 9" xfId="14675"/>
    <cellStyle name="Input [yellow] 10 9 2" xfId="14676"/>
    <cellStyle name="Input [yellow] 10 9 2 2" xfId="14677"/>
    <cellStyle name="Input [yellow] 10 9 3" xfId="14678"/>
    <cellStyle name="Input [yellow] 11" xfId="14679"/>
    <cellStyle name="Input [yellow] 11 10" xfId="14680"/>
    <cellStyle name="Input [yellow] 11 11" xfId="14681"/>
    <cellStyle name="Input [yellow] 11 12" xfId="14682"/>
    <cellStyle name="Input [yellow] 11 13" xfId="14683"/>
    <cellStyle name="Input [yellow] 11 2" xfId="14684"/>
    <cellStyle name="Input [yellow] 11 2 2" xfId="14685"/>
    <cellStyle name="Input [yellow] 11 2 2 2" xfId="14686"/>
    <cellStyle name="Input [yellow] 11 2 2 2 2" xfId="14687"/>
    <cellStyle name="Input [yellow] 11 2 2 3" xfId="14688"/>
    <cellStyle name="Input [yellow] 11 2 2 4" xfId="14689"/>
    <cellStyle name="Input [yellow] 11 2 2 5" xfId="14690"/>
    <cellStyle name="Input [yellow] 11 2 3" xfId="14691"/>
    <cellStyle name="Input [yellow] 11 2 3 2" xfId="14692"/>
    <cellStyle name="Input [yellow] 11 2 3 2 2" xfId="14693"/>
    <cellStyle name="Input [yellow] 11 2 3 3" xfId="14694"/>
    <cellStyle name="Input [yellow] 11 2 3 4" xfId="14695"/>
    <cellStyle name="Input [yellow] 11 2 3 5" xfId="14696"/>
    <cellStyle name="Input [yellow] 11 2 4" xfId="14697"/>
    <cellStyle name="Input [yellow] 11 2 4 2" xfId="14698"/>
    <cellStyle name="Input [yellow] 11 2 5" xfId="14699"/>
    <cellStyle name="Input [yellow] 11 3" xfId="14700"/>
    <cellStyle name="Input [yellow] 11 3 2" xfId="14701"/>
    <cellStyle name="Input [yellow] 11 3 2 2" xfId="14702"/>
    <cellStyle name="Input [yellow] 11 3 2 2 2" xfId="14703"/>
    <cellStyle name="Input [yellow] 11 3 2 3" xfId="14704"/>
    <cellStyle name="Input [yellow] 11 3 2 4" xfId="14705"/>
    <cellStyle name="Input [yellow] 11 3 2 5" xfId="14706"/>
    <cellStyle name="Input [yellow] 11 3 3" xfId="14707"/>
    <cellStyle name="Input [yellow] 11 3 3 2" xfId="14708"/>
    <cellStyle name="Input [yellow] 11 3 4" xfId="14709"/>
    <cellStyle name="Input [yellow] 11 3 5" xfId="14710"/>
    <cellStyle name="Input [yellow] 11 3 6" xfId="14711"/>
    <cellStyle name="Input [yellow] 11 4" xfId="14712"/>
    <cellStyle name="Input [yellow] 11 4 2" xfId="14713"/>
    <cellStyle name="Input [yellow] 11 4 2 2" xfId="14714"/>
    <cellStyle name="Input [yellow] 11 4 3" xfId="14715"/>
    <cellStyle name="Input [yellow] 11 5" xfId="14716"/>
    <cellStyle name="Input [yellow] 11 5 2" xfId="14717"/>
    <cellStyle name="Input [yellow] 11 5 2 2" xfId="14718"/>
    <cellStyle name="Input [yellow] 11 5 3" xfId="14719"/>
    <cellStyle name="Input [yellow] 11 6" xfId="14720"/>
    <cellStyle name="Input [yellow] 11 6 2" xfId="14721"/>
    <cellStyle name="Input [yellow] 11 6 2 2" xfId="14722"/>
    <cellStyle name="Input [yellow] 11 6 3" xfId="14723"/>
    <cellStyle name="Input [yellow] 11 7" xfId="14724"/>
    <cellStyle name="Input [yellow] 11 7 2" xfId="14725"/>
    <cellStyle name="Input [yellow] 11 7 2 2" xfId="14726"/>
    <cellStyle name="Input [yellow] 11 7 3" xfId="14727"/>
    <cellStyle name="Input [yellow] 11 8" xfId="14728"/>
    <cellStyle name="Input [yellow] 11 8 2" xfId="14729"/>
    <cellStyle name="Input [yellow] 11 8 2 2" xfId="14730"/>
    <cellStyle name="Input [yellow] 11 8 3" xfId="14731"/>
    <cellStyle name="Input [yellow] 11 9" xfId="14732"/>
    <cellStyle name="Input [yellow] 11 9 2" xfId="14733"/>
    <cellStyle name="Input [yellow] 12" xfId="14734"/>
    <cellStyle name="Input [yellow] 12 2" xfId="14735"/>
    <cellStyle name="Input [yellow] 12 2 2" xfId="14736"/>
    <cellStyle name="Input [yellow] 12 2 2 2" xfId="14737"/>
    <cellStyle name="Input [yellow] 12 2 3" xfId="14738"/>
    <cellStyle name="Input [yellow] 12 2 4" xfId="14739"/>
    <cellStyle name="Input [yellow] 12 2 5" xfId="14740"/>
    <cellStyle name="Input [yellow] 12 3" xfId="14741"/>
    <cellStyle name="Input [yellow] 12 3 2" xfId="14742"/>
    <cellStyle name="Input [yellow] 12 3 2 2" xfId="14743"/>
    <cellStyle name="Input [yellow] 12 3 3" xfId="14744"/>
    <cellStyle name="Input [yellow] 12 3 4" xfId="14745"/>
    <cellStyle name="Input [yellow] 12 3 5" xfId="14746"/>
    <cellStyle name="Input [yellow] 12 4" xfId="14747"/>
    <cellStyle name="Input [yellow] 12 4 2" xfId="14748"/>
    <cellStyle name="Input [yellow] 12 5" xfId="14749"/>
    <cellStyle name="Input [yellow] 12 6" xfId="14750"/>
    <cellStyle name="Input [yellow] 12 7" xfId="14751"/>
    <cellStyle name="Input [yellow] 12 8" xfId="14752"/>
    <cellStyle name="Input [yellow] 13" xfId="14753"/>
    <cellStyle name="Input [yellow] 13 2" xfId="14754"/>
    <cellStyle name="Input [yellow] 13 2 2" xfId="14755"/>
    <cellStyle name="Input [yellow] 13 2 2 2" xfId="14756"/>
    <cellStyle name="Input [yellow] 13 2 3" xfId="14757"/>
    <cellStyle name="Input [yellow] 13 2 4" xfId="14758"/>
    <cellStyle name="Input [yellow] 13 2 5" xfId="14759"/>
    <cellStyle name="Input [yellow] 13 3" xfId="14760"/>
    <cellStyle name="Input [yellow] 13 3 2" xfId="14761"/>
    <cellStyle name="Input [yellow] 13 4" xfId="14762"/>
    <cellStyle name="Input [yellow] 13 5" xfId="14763"/>
    <cellStyle name="Input [yellow] 13 6" xfId="14764"/>
    <cellStyle name="Input [yellow] 13 7" xfId="14765"/>
    <cellStyle name="Input [yellow] 14" xfId="14766"/>
    <cellStyle name="Input [yellow] 14 2" xfId="14767"/>
    <cellStyle name="Input [yellow] 14 2 2" xfId="14768"/>
    <cellStyle name="Input [yellow] 14 3" xfId="14769"/>
    <cellStyle name="Input [yellow] 14 4" xfId="14770"/>
    <cellStyle name="Input [yellow] 14 5" xfId="14771"/>
    <cellStyle name="Input [yellow] 14 6" xfId="14772"/>
    <cellStyle name="Input [yellow] 14 7" xfId="14773"/>
    <cellStyle name="Input [yellow] 15" xfId="14774"/>
    <cellStyle name="Input [yellow] 15 2" xfId="14775"/>
    <cellStyle name="Input [yellow] 15 2 2" xfId="14776"/>
    <cellStyle name="Input [yellow] 15 3" xfId="14777"/>
    <cellStyle name="Input [yellow] 15 4" xfId="14778"/>
    <cellStyle name="Input [yellow] 15 6" xfId="14779"/>
    <cellStyle name="Input [yellow] 15 7" xfId="14780"/>
    <cellStyle name="Input [yellow] 16" xfId="14781"/>
    <cellStyle name="Input [yellow] 16 2" xfId="14782"/>
    <cellStyle name="Input [yellow] 16 2 2" xfId="14783"/>
    <cellStyle name="Input [yellow] 16 3" xfId="14784"/>
    <cellStyle name="Input [yellow] 16 4" xfId="14785"/>
    <cellStyle name="Input [yellow] 16 6" xfId="14786"/>
    <cellStyle name="Input [yellow] 16 7" xfId="14787"/>
    <cellStyle name="Input [yellow] 17" xfId="14788"/>
    <cellStyle name="Input [yellow] 17 2" xfId="14789"/>
    <cellStyle name="Input [yellow] 17 2 2" xfId="14790"/>
    <cellStyle name="Input [yellow] 17 3" xfId="14791"/>
    <cellStyle name="Input [yellow] 17 4" xfId="14792"/>
    <cellStyle name="Input [yellow] 17 6" xfId="14793"/>
    <cellStyle name="Input [yellow] 17 7" xfId="14794"/>
    <cellStyle name="Input [yellow] 18" xfId="14795"/>
    <cellStyle name="Input [yellow] 18 2" xfId="14796"/>
    <cellStyle name="Input [yellow] 18 2 2" xfId="14797"/>
    <cellStyle name="Input [yellow] 18 3" xfId="14798"/>
    <cellStyle name="Input [yellow] 18 5" xfId="14799"/>
    <cellStyle name="Input [yellow] 18 6" xfId="14800"/>
    <cellStyle name="Input [yellow] 19" xfId="14801"/>
    <cellStyle name="Input [yellow] 19 2" xfId="14802"/>
    <cellStyle name="Input [yellow] 19 2 2" xfId="14803"/>
    <cellStyle name="Input [yellow] 19 3" xfId="14804"/>
    <cellStyle name="Input [yellow] 19 4" xfId="14805"/>
    <cellStyle name="Input [yellow] 19 5" xfId="14806"/>
    <cellStyle name="Input [yellow] 19 6" xfId="14807"/>
    <cellStyle name="Input [yellow] 2" xfId="14808"/>
    <cellStyle name="Input [yellow] 2 10" xfId="14809"/>
    <cellStyle name="Input [yellow] 2 10 2" xfId="14810"/>
    <cellStyle name="Input [yellow] 2 10 2 2" xfId="14811"/>
    <cellStyle name="Input [yellow] 2 10 2 2 2" xfId="14812"/>
    <cellStyle name="Input [yellow] 2 10 2 3" xfId="14813"/>
    <cellStyle name="Input [yellow] 2 10 2 4" xfId="14814"/>
    <cellStyle name="Input [yellow] 2 10 2 5" xfId="14815"/>
    <cellStyle name="Input [yellow] 2 10 3" xfId="14816"/>
    <cellStyle name="Input [yellow] 2 10 3 2" xfId="14817"/>
    <cellStyle name="Input [yellow] 2 10 4" xfId="14818"/>
    <cellStyle name="Input [yellow] 2 10 5" xfId="14819"/>
    <cellStyle name="Input [yellow] 2 10 6" xfId="14820"/>
    <cellStyle name="Input [yellow] 2 11" xfId="14821"/>
    <cellStyle name="Input [yellow] 2 11 2" xfId="14822"/>
    <cellStyle name="Input [yellow] 2 11 2 2" xfId="14823"/>
    <cellStyle name="Input [yellow] 2 11 3" xfId="14824"/>
    <cellStyle name="Input [yellow] 2 12" xfId="14825"/>
    <cellStyle name="Input [yellow] 2 12 2" xfId="14826"/>
    <cellStyle name="Input [yellow] 2 12 2 2" xfId="14827"/>
    <cellStyle name="Input [yellow] 2 12 3" xfId="14828"/>
    <cellStyle name="Input [yellow] 2 13" xfId="14829"/>
    <cellStyle name="Input [yellow] 2 13 2" xfId="14830"/>
    <cellStyle name="Input [yellow] 2 13 2 2" xfId="14831"/>
    <cellStyle name="Input [yellow] 2 13 3" xfId="14832"/>
    <cellStyle name="Input [yellow] 2 14" xfId="14833"/>
    <cellStyle name="Input [yellow] 2 14 2" xfId="14834"/>
    <cellStyle name="Input [yellow] 2 14 2 2" xfId="14835"/>
    <cellStyle name="Input [yellow] 2 14 3" xfId="14836"/>
    <cellStyle name="Input [yellow] 2 15" xfId="14837"/>
    <cellStyle name="Input [yellow] 2 15 2" xfId="14838"/>
    <cellStyle name="Input [yellow] 2 16" xfId="14839"/>
    <cellStyle name="Input [yellow] 2 17" xfId="14840"/>
    <cellStyle name="Input [yellow] 2 18" xfId="14841"/>
    <cellStyle name="Input [yellow] 2 19" xfId="14842"/>
    <cellStyle name="Input [yellow] 2 2" xfId="14843"/>
    <cellStyle name="Input [yellow] 2 2 10" xfId="14844"/>
    <cellStyle name="Input [yellow] 2 2 10 2" xfId="14845"/>
    <cellStyle name="Input [yellow] 2 2 11" xfId="14846"/>
    <cellStyle name="Input [yellow] 2 2 12" xfId="14847"/>
    <cellStyle name="Input [yellow] 2 2 13" xfId="14848"/>
    <cellStyle name="Input [yellow] 2 2 2" xfId="14849"/>
    <cellStyle name="Input [yellow] 2 2 2 10" xfId="14850"/>
    <cellStyle name="Input [yellow] 2 2 2 11" xfId="14851"/>
    <cellStyle name="Input [yellow] 2 2 2 12" xfId="14852"/>
    <cellStyle name="Input [yellow] 2 2 2 2" xfId="14853"/>
    <cellStyle name="Input [yellow] 2 2 2 2 2" xfId="14854"/>
    <cellStyle name="Input [yellow] 2 2 2 2 2 2" xfId="14855"/>
    <cellStyle name="Input [yellow] 2 2 2 2 2 2 2" xfId="14856"/>
    <cellStyle name="Input [yellow] 2 2 2 2 2 3" xfId="14857"/>
    <cellStyle name="Input [yellow] 2 2 2 2 2 4" xfId="14858"/>
    <cellStyle name="Input [yellow] 2 2 2 2 2 5" xfId="14859"/>
    <cellStyle name="Input [yellow] 2 2 2 2 3" xfId="14860"/>
    <cellStyle name="Input [yellow] 2 2 2 2 3 2" xfId="14861"/>
    <cellStyle name="Input [yellow] 2 2 2 2 3 2 2" xfId="14862"/>
    <cellStyle name="Input [yellow] 2 2 2 2 3 3" xfId="14863"/>
    <cellStyle name="Input [yellow] 2 2 2 2 3 4" xfId="14864"/>
    <cellStyle name="Input [yellow] 2 2 2 2 3 5" xfId="14865"/>
    <cellStyle name="Input [yellow] 2 2 2 2 4" xfId="14866"/>
    <cellStyle name="Input [yellow] 2 2 2 2 4 2" xfId="14867"/>
    <cellStyle name="Input [yellow] 2 2 2 2 5" xfId="14868"/>
    <cellStyle name="Input [yellow] 2 2 2 3" xfId="14869"/>
    <cellStyle name="Input [yellow] 2 2 2 3 2" xfId="14870"/>
    <cellStyle name="Input [yellow] 2 2 2 3 2 2" xfId="14871"/>
    <cellStyle name="Input [yellow] 2 2 2 3 2 2 2" xfId="14872"/>
    <cellStyle name="Input [yellow] 2 2 2 3 2 3" xfId="14873"/>
    <cellStyle name="Input [yellow] 2 2 2 3 2 4" xfId="14874"/>
    <cellStyle name="Input [yellow] 2 2 2 3 2 5" xfId="14875"/>
    <cellStyle name="Input [yellow] 2 2 2 3 3" xfId="14876"/>
    <cellStyle name="Input [yellow] 2 2 2 3 3 2" xfId="14877"/>
    <cellStyle name="Input [yellow] 2 2 2 3 4" xfId="14878"/>
    <cellStyle name="Input [yellow] 2 2 2 3 5" xfId="14879"/>
    <cellStyle name="Input [yellow] 2 2 2 3 6" xfId="14880"/>
    <cellStyle name="Input [yellow] 2 2 2 4" xfId="14881"/>
    <cellStyle name="Input [yellow] 2 2 2 4 2" xfId="14882"/>
    <cellStyle name="Input [yellow] 2 2 2 4 2 2" xfId="14883"/>
    <cellStyle name="Input [yellow] 2 2 2 4 3" xfId="14884"/>
    <cellStyle name="Input [yellow] 2 2 2 5" xfId="14885"/>
    <cellStyle name="Input [yellow] 2 2 2 5 2" xfId="14886"/>
    <cellStyle name="Input [yellow] 2 2 2 5 2 2" xfId="14887"/>
    <cellStyle name="Input [yellow] 2 2 2 5 3" xfId="14888"/>
    <cellStyle name="Input [yellow] 2 2 2 6" xfId="14889"/>
    <cellStyle name="Input [yellow] 2 2 2 6 2" xfId="14890"/>
    <cellStyle name="Input [yellow] 2 2 2 6 2 2" xfId="14891"/>
    <cellStyle name="Input [yellow] 2 2 2 6 3" xfId="14892"/>
    <cellStyle name="Input [yellow] 2 2 2 7" xfId="14893"/>
    <cellStyle name="Input [yellow] 2 2 2 7 2" xfId="14894"/>
    <cellStyle name="Input [yellow] 2 2 2 7 2 2" xfId="14895"/>
    <cellStyle name="Input [yellow] 2 2 2 7 3" xfId="14896"/>
    <cellStyle name="Input [yellow] 2 2 2 8" xfId="14897"/>
    <cellStyle name="Input [yellow] 2 2 2 8 2" xfId="14898"/>
    <cellStyle name="Input [yellow] 2 2 2 8 2 2" xfId="14899"/>
    <cellStyle name="Input [yellow] 2 2 2 8 3" xfId="14900"/>
    <cellStyle name="Input [yellow] 2 2 2 9" xfId="14901"/>
    <cellStyle name="Input [yellow] 2 2 2 9 2" xfId="14902"/>
    <cellStyle name="Input [yellow] 2 2 3" xfId="14903"/>
    <cellStyle name="Input [yellow] 2 2 3 2" xfId="14904"/>
    <cellStyle name="Input [yellow] 2 2 3 2 2" xfId="14905"/>
    <cellStyle name="Input [yellow] 2 2 3 2 2 2" xfId="14906"/>
    <cellStyle name="Input [yellow] 2 2 3 2 3" xfId="14907"/>
    <cellStyle name="Input [yellow] 2 2 3 2 4" xfId="14908"/>
    <cellStyle name="Input [yellow] 2 2 3 2 5" xfId="14909"/>
    <cellStyle name="Input [yellow] 2 2 3 3" xfId="14910"/>
    <cellStyle name="Input [yellow] 2 2 3 3 2" xfId="14911"/>
    <cellStyle name="Input [yellow] 2 2 3 3 2 2" xfId="14912"/>
    <cellStyle name="Input [yellow] 2 2 3 3 3" xfId="14913"/>
    <cellStyle name="Input [yellow] 2 2 3 3 4" xfId="14914"/>
    <cellStyle name="Input [yellow] 2 2 3 3 5" xfId="14915"/>
    <cellStyle name="Input [yellow] 2 2 3 4" xfId="14916"/>
    <cellStyle name="Input [yellow] 2 2 3 4 2" xfId="14917"/>
    <cellStyle name="Input [yellow] 2 2 3 5" xfId="14918"/>
    <cellStyle name="Input [yellow] 2 2 4" xfId="14919"/>
    <cellStyle name="Input [yellow] 2 2 4 2" xfId="14920"/>
    <cellStyle name="Input [yellow] 2 2 4 2 2" xfId="14921"/>
    <cellStyle name="Input [yellow] 2 2 4 2 2 2" xfId="14922"/>
    <cellStyle name="Input [yellow] 2 2 4 2 3" xfId="14923"/>
    <cellStyle name="Input [yellow] 2 2 4 2 4" xfId="14924"/>
    <cellStyle name="Input [yellow] 2 2 4 2 5" xfId="14925"/>
    <cellStyle name="Input [yellow] 2 2 4 3" xfId="14926"/>
    <cellStyle name="Input [yellow] 2 2 4 3 2" xfId="14927"/>
    <cellStyle name="Input [yellow] 2 2 4 4" xfId="14928"/>
    <cellStyle name="Input [yellow] 2 2 4 5" xfId="14929"/>
    <cellStyle name="Input [yellow] 2 2 4 6" xfId="14930"/>
    <cellStyle name="Input [yellow] 2 2 5" xfId="14931"/>
    <cellStyle name="Input [yellow] 2 2 5 2" xfId="14932"/>
    <cellStyle name="Input [yellow] 2 2 5 2 2" xfId="14933"/>
    <cellStyle name="Input [yellow] 2 2 5 3" xfId="14934"/>
    <cellStyle name="Input [yellow] 2 2 6" xfId="14935"/>
    <cellStyle name="Input [yellow] 2 2 6 2" xfId="14936"/>
    <cellStyle name="Input [yellow] 2 2 6 2 2" xfId="14937"/>
    <cellStyle name="Input [yellow] 2 2 6 3" xfId="14938"/>
    <cellStyle name="Input [yellow] 2 2 7" xfId="14939"/>
    <cellStyle name="Input [yellow] 2 2 7 2" xfId="14940"/>
    <cellStyle name="Input [yellow] 2 2 7 2 2" xfId="14941"/>
    <cellStyle name="Input [yellow] 2 2 7 3" xfId="14942"/>
    <cellStyle name="Input [yellow] 2 2 8" xfId="14943"/>
    <cellStyle name="Input [yellow] 2 2 8 2" xfId="14944"/>
    <cellStyle name="Input [yellow] 2 2 8 2 2" xfId="14945"/>
    <cellStyle name="Input [yellow] 2 2 8 3" xfId="14946"/>
    <cellStyle name="Input [yellow] 2 2 9" xfId="14947"/>
    <cellStyle name="Input [yellow] 2 2 9 2" xfId="14948"/>
    <cellStyle name="Input [yellow] 2 2 9 2 2" xfId="14949"/>
    <cellStyle name="Input [yellow] 2 2 9 3" xfId="14950"/>
    <cellStyle name="Input [yellow] 2 20" xfId="14951"/>
    <cellStyle name="Input [yellow] 2 21" xfId="14952"/>
    <cellStyle name="Input [yellow] 2 23" xfId="14953"/>
    <cellStyle name="Input [yellow] 2 25" xfId="14954"/>
    <cellStyle name="Input [yellow] 2 26" xfId="14955"/>
    <cellStyle name="Input [yellow] 2 27" xfId="14956"/>
    <cellStyle name="Input [yellow] 2 3" xfId="14957"/>
    <cellStyle name="Input [yellow] 2 3 10" xfId="14958"/>
    <cellStyle name="Input [yellow] 2 3 10 2" xfId="14959"/>
    <cellStyle name="Input [yellow] 2 3 11" xfId="14960"/>
    <cellStyle name="Input [yellow] 2 3 12" xfId="14961"/>
    <cellStyle name="Input [yellow] 2 3 13" xfId="14962"/>
    <cellStyle name="Input [yellow] 2 3 2" xfId="14963"/>
    <cellStyle name="Input [yellow] 2 3 2 10" xfId="14964"/>
    <cellStyle name="Input [yellow] 2 3 2 11" xfId="14965"/>
    <cellStyle name="Input [yellow] 2 3 2 12" xfId="14966"/>
    <cellStyle name="Input [yellow] 2 3 2 2" xfId="14967"/>
    <cellStyle name="Input [yellow] 2 3 2 2 2" xfId="14968"/>
    <cellStyle name="Input [yellow] 2 3 2 2 2 2" xfId="14969"/>
    <cellStyle name="Input [yellow] 2 3 2 2 2 2 2" xfId="14970"/>
    <cellStyle name="Input [yellow] 2 3 2 2 2 3" xfId="14971"/>
    <cellStyle name="Input [yellow] 2 3 2 2 2 4" xfId="14972"/>
    <cellStyle name="Input [yellow] 2 3 2 2 2 5" xfId="14973"/>
    <cellStyle name="Input [yellow] 2 3 2 2 3" xfId="14974"/>
    <cellStyle name="Input [yellow] 2 3 2 2 3 2" xfId="14975"/>
    <cellStyle name="Input [yellow] 2 3 2 2 3 2 2" xfId="14976"/>
    <cellStyle name="Input [yellow] 2 3 2 2 3 3" xfId="14977"/>
    <cellStyle name="Input [yellow] 2 3 2 2 3 4" xfId="14978"/>
    <cellStyle name="Input [yellow] 2 3 2 2 3 5" xfId="14979"/>
    <cellStyle name="Input [yellow] 2 3 2 2 4" xfId="14980"/>
    <cellStyle name="Input [yellow] 2 3 2 2 4 2" xfId="14981"/>
    <cellStyle name="Input [yellow] 2 3 2 2 5" xfId="14982"/>
    <cellStyle name="Input [yellow] 2 3 2 3" xfId="14983"/>
    <cellStyle name="Input [yellow] 2 3 2 3 2" xfId="14984"/>
    <cellStyle name="Input [yellow] 2 3 2 3 2 2" xfId="14985"/>
    <cellStyle name="Input [yellow] 2 3 2 3 2 2 2" xfId="14986"/>
    <cellStyle name="Input [yellow] 2 3 2 3 2 3" xfId="14987"/>
    <cellStyle name="Input [yellow] 2 3 2 3 2 4" xfId="14988"/>
    <cellStyle name="Input [yellow] 2 3 2 3 2 5" xfId="14989"/>
    <cellStyle name="Input [yellow] 2 3 2 3 3" xfId="14990"/>
    <cellStyle name="Input [yellow] 2 3 2 3 3 2" xfId="14991"/>
    <cellStyle name="Input [yellow] 2 3 2 3 4" xfId="14992"/>
    <cellStyle name="Input [yellow] 2 3 2 3 5" xfId="14993"/>
    <cellStyle name="Input [yellow] 2 3 2 3 6" xfId="14994"/>
    <cellStyle name="Input [yellow] 2 3 2 4" xfId="14995"/>
    <cellStyle name="Input [yellow] 2 3 2 4 2" xfId="14996"/>
    <cellStyle name="Input [yellow] 2 3 2 4 2 2" xfId="14997"/>
    <cellStyle name="Input [yellow] 2 3 2 4 3" xfId="14998"/>
    <cellStyle name="Input [yellow] 2 3 2 5" xfId="14999"/>
    <cellStyle name="Input [yellow] 2 3 2 5 2" xfId="15000"/>
    <cellStyle name="Input [yellow] 2 3 2 5 2 2" xfId="15001"/>
    <cellStyle name="Input [yellow] 2 3 2 5 3" xfId="15002"/>
    <cellStyle name="Input [yellow] 2 3 2 6" xfId="15003"/>
    <cellStyle name="Input [yellow] 2 3 2 6 2" xfId="15004"/>
    <cellStyle name="Input [yellow] 2 3 2 6 2 2" xfId="15005"/>
    <cellStyle name="Input [yellow] 2 3 2 6 3" xfId="15006"/>
    <cellStyle name="Input [yellow] 2 3 2 7" xfId="15007"/>
    <cellStyle name="Input [yellow] 2 3 2 7 2" xfId="15008"/>
    <cellStyle name="Input [yellow] 2 3 2 7 2 2" xfId="15009"/>
    <cellStyle name="Input [yellow] 2 3 2 7 3" xfId="15010"/>
    <cellStyle name="Input [yellow] 2 3 2 8" xfId="15011"/>
    <cellStyle name="Input [yellow] 2 3 2 8 2" xfId="15012"/>
    <cellStyle name="Input [yellow] 2 3 2 8 2 2" xfId="15013"/>
    <cellStyle name="Input [yellow] 2 3 2 8 3" xfId="15014"/>
    <cellStyle name="Input [yellow] 2 3 2 9" xfId="15015"/>
    <cellStyle name="Input [yellow] 2 3 2 9 2" xfId="15016"/>
    <cellStyle name="Input [yellow] 2 3 3" xfId="15017"/>
    <cellStyle name="Input [yellow] 2 3 3 2" xfId="15018"/>
    <cellStyle name="Input [yellow] 2 3 3 2 2" xfId="15019"/>
    <cellStyle name="Input [yellow] 2 3 3 2 2 2" xfId="15020"/>
    <cellStyle name="Input [yellow] 2 3 3 2 3" xfId="15021"/>
    <cellStyle name="Input [yellow] 2 3 3 2 4" xfId="15022"/>
    <cellStyle name="Input [yellow] 2 3 3 2 5" xfId="15023"/>
    <cellStyle name="Input [yellow] 2 3 3 3" xfId="15024"/>
    <cellStyle name="Input [yellow] 2 3 3 3 2" xfId="15025"/>
    <cellStyle name="Input [yellow] 2 3 3 3 2 2" xfId="15026"/>
    <cellStyle name="Input [yellow] 2 3 3 3 3" xfId="15027"/>
    <cellStyle name="Input [yellow] 2 3 3 3 4" xfId="15028"/>
    <cellStyle name="Input [yellow] 2 3 3 3 5" xfId="15029"/>
    <cellStyle name="Input [yellow] 2 3 3 4" xfId="15030"/>
    <cellStyle name="Input [yellow] 2 3 3 4 2" xfId="15031"/>
    <cellStyle name="Input [yellow] 2 3 3 5" xfId="15032"/>
    <cellStyle name="Input [yellow] 2 3 4" xfId="15033"/>
    <cellStyle name="Input [yellow] 2 3 4 2" xfId="15034"/>
    <cellStyle name="Input [yellow] 2 3 4 2 2" xfId="15035"/>
    <cellStyle name="Input [yellow] 2 3 4 2 2 2" xfId="15036"/>
    <cellStyle name="Input [yellow] 2 3 4 2 3" xfId="15037"/>
    <cellStyle name="Input [yellow] 2 3 4 2 4" xfId="15038"/>
    <cellStyle name="Input [yellow] 2 3 4 2 5" xfId="15039"/>
    <cellStyle name="Input [yellow] 2 3 4 3" xfId="15040"/>
    <cellStyle name="Input [yellow] 2 3 4 3 2" xfId="15041"/>
    <cellStyle name="Input [yellow] 2 3 4 4" xfId="15042"/>
    <cellStyle name="Input [yellow] 2 3 4 5" xfId="15043"/>
    <cellStyle name="Input [yellow] 2 3 4 6" xfId="15044"/>
    <cellStyle name="Input [yellow] 2 3 5" xfId="15045"/>
    <cellStyle name="Input [yellow] 2 3 5 2" xfId="15046"/>
    <cellStyle name="Input [yellow] 2 3 5 2 2" xfId="15047"/>
    <cellStyle name="Input [yellow] 2 3 5 3" xfId="15048"/>
    <cellStyle name="Input [yellow] 2 3 6" xfId="15049"/>
    <cellStyle name="Input [yellow] 2 3 6 2" xfId="15050"/>
    <cellStyle name="Input [yellow] 2 3 6 2 2" xfId="15051"/>
    <cellStyle name="Input [yellow] 2 3 6 3" xfId="15052"/>
    <cellStyle name="Input [yellow] 2 3 7" xfId="15053"/>
    <cellStyle name="Input [yellow] 2 3 7 2" xfId="15054"/>
    <cellStyle name="Input [yellow] 2 3 7 2 2" xfId="15055"/>
    <cellStyle name="Input [yellow] 2 3 7 3" xfId="15056"/>
    <cellStyle name="Input [yellow] 2 3 8" xfId="15057"/>
    <cellStyle name="Input [yellow] 2 3 8 2" xfId="15058"/>
    <cellStyle name="Input [yellow] 2 3 8 2 2" xfId="15059"/>
    <cellStyle name="Input [yellow] 2 3 8 3" xfId="15060"/>
    <cellStyle name="Input [yellow] 2 3 9" xfId="15061"/>
    <cellStyle name="Input [yellow] 2 3 9 2" xfId="15062"/>
    <cellStyle name="Input [yellow] 2 3 9 2 2" xfId="15063"/>
    <cellStyle name="Input [yellow] 2 3 9 3" xfId="15064"/>
    <cellStyle name="Input [yellow] 2 4" xfId="15065"/>
    <cellStyle name="Input [yellow] 2 4 10" xfId="15066"/>
    <cellStyle name="Input [yellow] 2 4 10 2" xfId="15067"/>
    <cellStyle name="Input [yellow] 2 4 11" xfId="15068"/>
    <cellStyle name="Input [yellow] 2 4 12" xfId="15069"/>
    <cellStyle name="Input [yellow] 2 4 13" xfId="15070"/>
    <cellStyle name="Input [yellow] 2 4 2" xfId="15071"/>
    <cellStyle name="Input [yellow] 2 4 2 10" xfId="15072"/>
    <cellStyle name="Input [yellow] 2 4 2 11" xfId="15073"/>
    <cellStyle name="Input [yellow] 2 4 2 12" xfId="15074"/>
    <cellStyle name="Input [yellow] 2 4 2 2" xfId="15075"/>
    <cellStyle name="Input [yellow] 2 4 2 2 2" xfId="15076"/>
    <cellStyle name="Input [yellow] 2 4 2 2 2 2" xfId="15077"/>
    <cellStyle name="Input [yellow] 2 4 2 2 2 2 2" xfId="15078"/>
    <cellStyle name="Input [yellow] 2 4 2 2 2 3" xfId="15079"/>
    <cellStyle name="Input [yellow] 2 4 2 2 2 4" xfId="15080"/>
    <cellStyle name="Input [yellow] 2 4 2 2 2 5" xfId="15081"/>
    <cellStyle name="Input [yellow] 2 4 2 2 3" xfId="15082"/>
    <cellStyle name="Input [yellow] 2 4 2 2 3 2" xfId="15083"/>
    <cellStyle name="Input [yellow] 2 4 2 2 3 2 2" xfId="15084"/>
    <cellStyle name="Input [yellow] 2 4 2 2 3 3" xfId="15085"/>
    <cellStyle name="Input [yellow] 2 4 2 2 3 4" xfId="15086"/>
    <cellStyle name="Input [yellow] 2 4 2 2 3 5" xfId="15087"/>
    <cellStyle name="Input [yellow] 2 4 2 2 4" xfId="15088"/>
    <cellStyle name="Input [yellow] 2 4 2 2 4 2" xfId="15089"/>
    <cellStyle name="Input [yellow] 2 4 2 2 5" xfId="15090"/>
    <cellStyle name="Input [yellow] 2 4 2 3" xfId="15091"/>
    <cellStyle name="Input [yellow] 2 4 2 3 2" xfId="15092"/>
    <cellStyle name="Input [yellow] 2 4 2 3 2 2" xfId="15093"/>
    <cellStyle name="Input [yellow] 2 4 2 3 2 2 2" xfId="15094"/>
    <cellStyle name="Input [yellow] 2 4 2 3 2 3" xfId="15095"/>
    <cellStyle name="Input [yellow] 2 4 2 3 2 4" xfId="15096"/>
    <cellStyle name="Input [yellow] 2 4 2 3 2 5" xfId="15097"/>
    <cellStyle name="Input [yellow] 2 4 2 3 3" xfId="15098"/>
    <cellStyle name="Input [yellow] 2 4 2 3 3 2" xfId="15099"/>
    <cellStyle name="Input [yellow] 2 4 2 3 4" xfId="15100"/>
    <cellStyle name="Input [yellow] 2 4 2 3 5" xfId="15101"/>
    <cellStyle name="Input [yellow] 2 4 2 3 6" xfId="15102"/>
    <cellStyle name="Input [yellow] 2 4 2 4" xfId="15103"/>
    <cellStyle name="Input [yellow] 2 4 2 4 2" xfId="15104"/>
    <cellStyle name="Input [yellow] 2 4 2 4 2 2" xfId="15105"/>
    <cellStyle name="Input [yellow] 2 4 2 4 3" xfId="15106"/>
    <cellStyle name="Input [yellow] 2 4 2 5" xfId="15107"/>
    <cellStyle name="Input [yellow] 2 4 2 5 2" xfId="15108"/>
    <cellStyle name="Input [yellow] 2 4 2 5 2 2" xfId="15109"/>
    <cellStyle name="Input [yellow] 2 4 2 5 3" xfId="15110"/>
    <cellStyle name="Input [yellow] 2 4 2 6" xfId="15111"/>
    <cellStyle name="Input [yellow] 2 4 2 6 2" xfId="15112"/>
    <cellStyle name="Input [yellow] 2 4 2 6 2 2" xfId="15113"/>
    <cellStyle name="Input [yellow] 2 4 2 6 3" xfId="15114"/>
    <cellStyle name="Input [yellow] 2 4 2 7" xfId="15115"/>
    <cellStyle name="Input [yellow] 2 4 2 7 2" xfId="15116"/>
    <cellStyle name="Input [yellow] 2 4 2 7 2 2" xfId="15117"/>
    <cellStyle name="Input [yellow] 2 4 2 7 3" xfId="15118"/>
    <cellStyle name="Input [yellow] 2 4 2 8" xfId="15119"/>
    <cellStyle name="Input [yellow] 2 4 2 8 2" xfId="15120"/>
    <cellStyle name="Input [yellow] 2 4 2 8 2 2" xfId="15121"/>
    <cellStyle name="Input [yellow] 2 4 2 8 3" xfId="15122"/>
    <cellStyle name="Input [yellow] 2 4 2 9" xfId="15123"/>
    <cellStyle name="Input [yellow] 2 4 2 9 2" xfId="15124"/>
    <cellStyle name="Input [yellow] 2 4 3" xfId="15125"/>
    <cellStyle name="Input [yellow] 2 4 3 2" xfId="15126"/>
    <cellStyle name="Input [yellow] 2 4 3 2 2" xfId="15127"/>
    <cellStyle name="Input [yellow] 2 4 3 2 2 2" xfId="15128"/>
    <cellStyle name="Input [yellow] 2 4 3 2 3" xfId="15129"/>
    <cellStyle name="Input [yellow] 2 4 3 2 4" xfId="15130"/>
    <cellStyle name="Input [yellow] 2 4 3 2 5" xfId="15131"/>
    <cellStyle name="Input [yellow] 2 4 3 3" xfId="15132"/>
    <cellStyle name="Input [yellow] 2 4 3 3 2" xfId="15133"/>
    <cellStyle name="Input [yellow] 2 4 3 3 2 2" xfId="15134"/>
    <cellStyle name="Input [yellow] 2 4 3 3 3" xfId="15135"/>
    <cellStyle name="Input [yellow] 2 4 3 3 4" xfId="15136"/>
    <cellStyle name="Input [yellow] 2 4 3 3 5" xfId="15137"/>
    <cellStyle name="Input [yellow] 2 4 3 4" xfId="15138"/>
    <cellStyle name="Input [yellow] 2 4 3 4 2" xfId="15139"/>
    <cellStyle name="Input [yellow] 2 4 3 5" xfId="15140"/>
    <cellStyle name="Input [yellow] 2 4 4" xfId="15141"/>
    <cellStyle name="Input [yellow] 2 4 4 2" xfId="15142"/>
    <cellStyle name="Input [yellow] 2 4 4 2 2" xfId="15143"/>
    <cellStyle name="Input [yellow] 2 4 4 2 2 2" xfId="15144"/>
    <cellStyle name="Input [yellow] 2 4 4 2 3" xfId="15145"/>
    <cellStyle name="Input [yellow] 2 4 4 2 4" xfId="15146"/>
    <cellStyle name="Input [yellow] 2 4 4 2 5" xfId="15147"/>
    <cellStyle name="Input [yellow] 2 4 4 3" xfId="15148"/>
    <cellStyle name="Input [yellow] 2 4 4 3 2" xfId="15149"/>
    <cellStyle name="Input [yellow] 2 4 4 4" xfId="15150"/>
    <cellStyle name="Input [yellow] 2 4 4 5" xfId="15151"/>
    <cellStyle name="Input [yellow] 2 4 4 6" xfId="15152"/>
    <cellStyle name="Input [yellow] 2 4 5" xfId="15153"/>
    <cellStyle name="Input [yellow] 2 4 5 2" xfId="15154"/>
    <cellStyle name="Input [yellow] 2 4 5 2 2" xfId="15155"/>
    <cellStyle name="Input [yellow] 2 4 5 3" xfId="15156"/>
    <cellStyle name="Input [yellow] 2 4 6" xfId="15157"/>
    <cellStyle name="Input [yellow] 2 4 6 2" xfId="15158"/>
    <cellStyle name="Input [yellow] 2 4 6 2 2" xfId="15159"/>
    <cellStyle name="Input [yellow] 2 4 6 3" xfId="15160"/>
    <cellStyle name="Input [yellow] 2 4 7" xfId="15161"/>
    <cellStyle name="Input [yellow] 2 4 7 2" xfId="15162"/>
    <cellStyle name="Input [yellow] 2 4 7 2 2" xfId="15163"/>
    <cellStyle name="Input [yellow] 2 4 7 3" xfId="15164"/>
    <cellStyle name="Input [yellow] 2 4 8" xfId="15165"/>
    <cellStyle name="Input [yellow] 2 4 8 2" xfId="15166"/>
    <cellStyle name="Input [yellow] 2 4 8 2 2" xfId="15167"/>
    <cellStyle name="Input [yellow] 2 4 8 3" xfId="15168"/>
    <cellStyle name="Input [yellow] 2 4 9" xfId="15169"/>
    <cellStyle name="Input [yellow] 2 4 9 2" xfId="15170"/>
    <cellStyle name="Input [yellow] 2 4 9 2 2" xfId="15171"/>
    <cellStyle name="Input [yellow] 2 4 9 3" xfId="15172"/>
    <cellStyle name="Input [yellow] 2 5" xfId="15173"/>
    <cellStyle name="Input [yellow] 2 5 10" xfId="15174"/>
    <cellStyle name="Input [yellow] 2 5 11" xfId="15175"/>
    <cellStyle name="Input [yellow] 2 5 12" xfId="15176"/>
    <cellStyle name="Input [yellow] 2 5 2" xfId="15177"/>
    <cellStyle name="Input [yellow] 2 5 2 2" xfId="15178"/>
    <cellStyle name="Input [yellow] 2 5 2 2 2" xfId="15179"/>
    <cellStyle name="Input [yellow] 2 5 2 2 2 2" xfId="15180"/>
    <cellStyle name="Input [yellow] 2 5 2 2 3" xfId="15181"/>
    <cellStyle name="Input [yellow] 2 5 2 2 4" xfId="15182"/>
    <cellStyle name="Input [yellow] 2 5 2 2 5" xfId="15183"/>
    <cellStyle name="Input [yellow] 2 5 2 3" xfId="15184"/>
    <cellStyle name="Input [yellow] 2 5 2 3 2" xfId="15185"/>
    <cellStyle name="Input [yellow] 2 5 2 3 2 2" xfId="15186"/>
    <cellStyle name="Input [yellow] 2 5 2 3 3" xfId="15187"/>
    <cellStyle name="Input [yellow] 2 5 2 3 4" xfId="15188"/>
    <cellStyle name="Input [yellow] 2 5 2 3 5" xfId="15189"/>
    <cellStyle name="Input [yellow] 2 5 2 4" xfId="15190"/>
    <cellStyle name="Input [yellow] 2 5 2 4 2" xfId="15191"/>
    <cellStyle name="Input [yellow] 2 5 2 5" xfId="15192"/>
    <cellStyle name="Input [yellow] 2 5 3" xfId="15193"/>
    <cellStyle name="Input [yellow] 2 5 3 2" xfId="15194"/>
    <cellStyle name="Input [yellow] 2 5 3 2 2" xfId="15195"/>
    <cellStyle name="Input [yellow] 2 5 3 2 2 2" xfId="15196"/>
    <cellStyle name="Input [yellow] 2 5 3 2 3" xfId="15197"/>
    <cellStyle name="Input [yellow] 2 5 3 2 4" xfId="15198"/>
    <cellStyle name="Input [yellow] 2 5 3 2 5" xfId="15199"/>
    <cellStyle name="Input [yellow] 2 5 3 3" xfId="15200"/>
    <cellStyle name="Input [yellow] 2 5 3 3 2" xfId="15201"/>
    <cellStyle name="Input [yellow] 2 5 3 4" xfId="15202"/>
    <cellStyle name="Input [yellow] 2 5 3 5" xfId="15203"/>
    <cellStyle name="Input [yellow] 2 5 3 6" xfId="15204"/>
    <cellStyle name="Input [yellow] 2 5 4" xfId="15205"/>
    <cellStyle name="Input [yellow] 2 5 4 2" xfId="15206"/>
    <cellStyle name="Input [yellow] 2 5 4 2 2" xfId="15207"/>
    <cellStyle name="Input [yellow] 2 5 4 3" xfId="15208"/>
    <cellStyle name="Input [yellow] 2 5 5" xfId="15209"/>
    <cellStyle name="Input [yellow] 2 5 5 2" xfId="15210"/>
    <cellStyle name="Input [yellow] 2 5 5 2 2" xfId="15211"/>
    <cellStyle name="Input [yellow] 2 5 5 3" xfId="15212"/>
    <cellStyle name="Input [yellow] 2 5 6" xfId="15213"/>
    <cellStyle name="Input [yellow] 2 5 6 2" xfId="15214"/>
    <cellStyle name="Input [yellow] 2 5 6 2 2" xfId="15215"/>
    <cellStyle name="Input [yellow] 2 5 6 3" xfId="15216"/>
    <cellStyle name="Input [yellow] 2 5 7" xfId="15217"/>
    <cellStyle name="Input [yellow] 2 5 7 2" xfId="15218"/>
    <cellStyle name="Input [yellow] 2 5 7 2 2" xfId="15219"/>
    <cellStyle name="Input [yellow] 2 5 7 3" xfId="15220"/>
    <cellStyle name="Input [yellow] 2 5 8" xfId="15221"/>
    <cellStyle name="Input [yellow] 2 5 8 2" xfId="15222"/>
    <cellStyle name="Input [yellow] 2 5 8 2 2" xfId="15223"/>
    <cellStyle name="Input [yellow] 2 5 8 3" xfId="15224"/>
    <cellStyle name="Input [yellow] 2 5 9" xfId="15225"/>
    <cellStyle name="Input [yellow] 2 5 9 2" xfId="15226"/>
    <cellStyle name="Input [yellow] 2 6" xfId="15227"/>
    <cellStyle name="Input [yellow] 2 6 10" xfId="15228"/>
    <cellStyle name="Input [yellow] 2 6 11" xfId="15229"/>
    <cellStyle name="Input [yellow] 2 6 12" xfId="15230"/>
    <cellStyle name="Input [yellow] 2 6 2" xfId="15231"/>
    <cellStyle name="Input [yellow] 2 6 2 2" xfId="15232"/>
    <cellStyle name="Input [yellow] 2 6 2 2 2" xfId="15233"/>
    <cellStyle name="Input [yellow] 2 6 2 2 2 2" xfId="15234"/>
    <cellStyle name="Input [yellow] 2 6 2 2 3" xfId="15235"/>
    <cellStyle name="Input [yellow] 2 6 2 2 4" xfId="15236"/>
    <cellStyle name="Input [yellow] 2 6 2 2 5" xfId="15237"/>
    <cellStyle name="Input [yellow] 2 6 2 3" xfId="15238"/>
    <cellStyle name="Input [yellow] 2 6 2 3 2" xfId="15239"/>
    <cellStyle name="Input [yellow] 2 6 2 3 2 2" xfId="15240"/>
    <cellStyle name="Input [yellow] 2 6 2 3 3" xfId="15241"/>
    <cellStyle name="Input [yellow] 2 6 2 3 4" xfId="15242"/>
    <cellStyle name="Input [yellow] 2 6 2 3 5" xfId="15243"/>
    <cellStyle name="Input [yellow] 2 6 2 4" xfId="15244"/>
    <cellStyle name="Input [yellow] 2 6 2 4 2" xfId="15245"/>
    <cellStyle name="Input [yellow] 2 6 2 5" xfId="15246"/>
    <cellStyle name="Input [yellow] 2 6 3" xfId="15247"/>
    <cellStyle name="Input [yellow] 2 6 3 2" xfId="15248"/>
    <cellStyle name="Input [yellow] 2 6 3 2 2" xfId="15249"/>
    <cellStyle name="Input [yellow] 2 6 3 2 2 2" xfId="15250"/>
    <cellStyle name="Input [yellow] 2 6 3 2 3" xfId="15251"/>
    <cellStyle name="Input [yellow] 2 6 3 2 4" xfId="15252"/>
    <cellStyle name="Input [yellow] 2 6 3 2 5" xfId="15253"/>
    <cellStyle name="Input [yellow] 2 6 3 3" xfId="15254"/>
    <cellStyle name="Input [yellow] 2 6 3 3 2" xfId="15255"/>
    <cellStyle name="Input [yellow] 2 6 3 4" xfId="15256"/>
    <cellStyle name="Input [yellow] 2 6 3 5" xfId="15257"/>
    <cellStyle name="Input [yellow] 2 6 3 6" xfId="15258"/>
    <cellStyle name="Input [yellow] 2 6 4" xfId="15259"/>
    <cellStyle name="Input [yellow] 2 6 4 2" xfId="15260"/>
    <cellStyle name="Input [yellow] 2 6 4 2 2" xfId="15261"/>
    <cellStyle name="Input [yellow] 2 6 4 3" xfId="15262"/>
    <cellStyle name="Input [yellow] 2 6 5" xfId="15263"/>
    <cellStyle name="Input [yellow] 2 6 5 2" xfId="15264"/>
    <cellStyle name="Input [yellow] 2 6 5 2 2" xfId="15265"/>
    <cellStyle name="Input [yellow] 2 6 5 3" xfId="15266"/>
    <cellStyle name="Input [yellow] 2 6 6" xfId="15267"/>
    <cellStyle name="Input [yellow] 2 6 6 2" xfId="15268"/>
    <cellStyle name="Input [yellow] 2 6 6 2 2" xfId="15269"/>
    <cellStyle name="Input [yellow] 2 6 6 3" xfId="15270"/>
    <cellStyle name="Input [yellow] 2 6 7" xfId="15271"/>
    <cellStyle name="Input [yellow] 2 6 7 2" xfId="15272"/>
    <cellStyle name="Input [yellow] 2 6 7 2 2" xfId="15273"/>
    <cellStyle name="Input [yellow] 2 6 7 3" xfId="15274"/>
    <cellStyle name="Input [yellow] 2 6 8" xfId="15275"/>
    <cellStyle name="Input [yellow] 2 6 8 2" xfId="15276"/>
    <cellStyle name="Input [yellow] 2 6 8 2 2" xfId="15277"/>
    <cellStyle name="Input [yellow] 2 6 8 3" xfId="15278"/>
    <cellStyle name="Input [yellow] 2 6 9" xfId="15279"/>
    <cellStyle name="Input [yellow] 2 6 9 2" xfId="15280"/>
    <cellStyle name="Input [yellow] 2 7" xfId="15281"/>
    <cellStyle name="Input [yellow] 2 7 10" xfId="15282"/>
    <cellStyle name="Input [yellow] 2 7 10 2" xfId="15283"/>
    <cellStyle name="Input [yellow] 2 7 11" xfId="15284"/>
    <cellStyle name="Input [yellow] 2 7 12" xfId="15285"/>
    <cellStyle name="Input [yellow] 2 7 13" xfId="15286"/>
    <cellStyle name="Input [yellow] 2 7 2" xfId="15287"/>
    <cellStyle name="Input [yellow] 2 7 2 10" xfId="15288"/>
    <cellStyle name="Input [yellow] 2 7 2 11" xfId="15289"/>
    <cellStyle name="Input [yellow] 2 7 2 12" xfId="15290"/>
    <cellStyle name="Input [yellow] 2 7 2 2" xfId="15291"/>
    <cellStyle name="Input [yellow] 2 7 2 2 2" xfId="15292"/>
    <cellStyle name="Input [yellow] 2 7 2 2 2 2" xfId="15293"/>
    <cellStyle name="Input [yellow] 2 7 2 2 2 2 2" xfId="15294"/>
    <cellStyle name="Input [yellow] 2 7 2 2 2 3" xfId="15295"/>
    <cellStyle name="Input [yellow] 2 7 2 2 2 4" xfId="15296"/>
    <cellStyle name="Input [yellow] 2 7 2 2 2 5" xfId="15297"/>
    <cellStyle name="Input [yellow] 2 7 2 2 3" xfId="15298"/>
    <cellStyle name="Input [yellow] 2 7 2 2 3 2" xfId="15299"/>
    <cellStyle name="Input [yellow] 2 7 2 2 3 2 2" xfId="15300"/>
    <cellStyle name="Input [yellow] 2 7 2 2 3 3" xfId="15301"/>
    <cellStyle name="Input [yellow] 2 7 2 2 3 4" xfId="15302"/>
    <cellStyle name="Input [yellow] 2 7 2 2 3 5" xfId="15303"/>
    <cellStyle name="Input [yellow] 2 7 2 2 4" xfId="15304"/>
    <cellStyle name="Input [yellow] 2 7 2 2 4 2" xfId="15305"/>
    <cellStyle name="Input [yellow] 2 7 2 2 5" xfId="15306"/>
    <cellStyle name="Input [yellow] 2 7 2 3" xfId="15307"/>
    <cellStyle name="Input [yellow] 2 7 2 3 2" xfId="15308"/>
    <cellStyle name="Input [yellow] 2 7 2 3 2 2" xfId="15309"/>
    <cellStyle name="Input [yellow] 2 7 2 3 2 2 2" xfId="15310"/>
    <cellStyle name="Input [yellow] 2 7 2 3 2 3" xfId="15311"/>
    <cellStyle name="Input [yellow] 2 7 2 3 2 4" xfId="15312"/>
    <cellStyle name="Input [yellow] 2 7 2 3 2 5" xfId="15313"/>
    <cellStyle name="Input [yellow] 2 7 2 3 3" xfId="15314"/>
    <cellStyle name="Input [yellow] 2 7 2 3 3 2" xfId="15315"/>
    <cellStyle name="Input [yellow] 2 7 2 3 4" xfId="15316"/>
    <cellStyle name="Input [yellow] 2 7 2 3 5" xfId="15317"/>
    <cellStyle name="Input [yellow] 2 7 2 3 6" xfId="15318"/>
    <cellStyle name="Input [yellow] 2 7 2 4" xfId="15319"/>
    <cellStyle name="Input [yellow] 2 7 2 4 2" xfId="15320"/>
    <cellStyle name="Input [yellow] 2 7 2 4 2 2" xfId="15321"/>
    <cellStyle name="Input [yellow] 2 7 2 4 3" xfId="15322"/>
    <cellStyle name="Input [yellow] 2 7 2 5" xfId="15323"/>
    <cellStyle name="Input [yellow] 2 7 2 5 2" xfId="15324"/>
    <cellStyle name="Input [yellow] 2 7 2 5 2 2" xfId="15325"/>
    <cellStyle name="Input [yellow] 2 7 2 5 3" xfId="15326"/>
    <cellStyle name="Input [yellow] 2 7 2 6" xfId="15327"/>
    <cellStyle name="Input [yellow] 2 7 2 6 2" xfId="15328"/>
    <cellStyle name="Input [yellow] 2 7 2 6 2 2" xfId="15329"/>
    <cellStyle name="Input [yellow] 2 7 2 6 3" xfId="15330"/>
    <cellStyle name="Input [yellow] 2 7 2 7" xfId="15331"/>
    <cellStyle name="Input [yellow] 2 7 2 7 2" xfId="15332"/>
    <cellStyle name="Input [yellow] 2 7 2 7 2 2" xfId="15333"/>
    <cellStyle name="Input [yellow] 2 7 2 7 3" xfId="15334"/>
    <cellStyle name="Input [yellow] 2 7 2 8" xfId="15335"/>
    <cellStyle name="Input [yellow] 2 7 2 8 2" xfId="15336"/>
    <cellStyle name="Input [yellow] 2 7 2 8 2 2" xfId="15337"/>
    <cellStyle name="Input [yellow] 2 7 2 8 3" xfId="15338"/>
    <cellStyle name="Input [yellow] 2 7 2 9" xfId="15339"/>
    <cellStyle name="Input [yellow] 2 7 2 9 2" xfId="15340"/>
    <cellStyle name="Input [yellow] 2 7 3" xfId="15341"/>
    <cellStyle name="Input [yellow] 2 7 3 2" xfId="15342"/>
    <cellStyle name="Input [yellow] 2 7 3 2 2" xfId="15343"/>
    <cellStyle name="Input [yellow] 2 7 3 2 2 2" xfId="15344"/>
    <cellStyle name="Input [yellow] 2 7 3 2 3" xfId="15345"/>
    <cellStyle name="Input [yellow] 2 7 3 2 4" xfId="15346"/>
    <cellStyle name="Input [yellow] 2 7 3 2 5" xfId="15347"/>
    <cellStyle name="Input [yellow] 2 7 3 3" xfId="15348"/>
    <cellStyle name="Input [yellow] 2 7 3 3 2" xfId="15349"/>
    <cellStyle name="Input [yellow] 2 7 3 3 2 2" xfId="15350"/>
    <cellStyle name="Input [yellow] 2 7 3 3 3" xfId="15351"/>
    <cellStyle name="Input [yellow] 2 7 3 3 4" xfId="15352"/>
    <cellStyle name="Input [yellow] 2 7 3 3 5" xfId="15353"/>
    <cellStyle name="Input [yellow] 2 7 3 4" xfId="15354"/>
    <cellStyle name="Input [yellow] 2 7 3 4 2" xfId="15355"/>
    <cellStyle name="Input [yellow] 2 7 3 5" xfId="15356"/>
    <cellStyle name="Input [yellow] 2 7 4" xfId="15357"/>
    <cellStyle name="Input [yellow] 2 7 4 2" xfId="15358"/>
    <cellStyle name="Input [yellow] 2 7 4 2 2" xfId="15359"/>
    <cellStyle name="Input [yellow] 2 7 4 2 2 2" xfId="15360"/>
    <cellStyle name="Input [yellow] 2 7 4 2 3" xfId="15361"/>
    <cellStyle name="Input [yellow] 2 7 4 2 4" xfId="15362"/>
    <cellStyle name="Input [yellow] 2 7 4 2 5" xfId="15363"/>
    <cellStyle name="Input [yellow] 2 7 4 3" xfId="15364"/>
    <cellStyle name="Input [yellow] 2 7 4 3 2" xfId="15365"/>
    <cellStyle name="Input [yellow] 2 7 4 4" xfId="15366"/>
    <cellStyle name="Input [yellow] 2 7 4 5" xfId="15367"/>
    <cellStyle name="Input [yellow] 2 7 4 6" xfId="15368"/>
    <cellStyle name="Input [yellow] 2 7 5" xfId="15369"/>
    <cellStyle name="Input [yellow] 2 7 5 2" xfId="15370"/>
    <cellStyle name="Input [yellow] 2 7 5 2 2" xfId="15371"/>
    <cellStyle name="Input [yellow] 2 7 5 3" xfId="15372"/>
    <cellStyle name="Input [yellow] 2 7 6" xfId="15373"/>
    <cellStyle name="Input [yellow] 2 7 6 2" xfId="15374"/>
    <cellStyle name="Input [yellow] 2 7 6 2 2" xfId="15375"/>
    <cellStyle name="Input [yellow] 2 7 6 3" xfId="15376"/>
    <cellStyle name="Input [yellow] 2 7 7" xfId="15377"/>
    <cellStyle name="Input [yellow] 2 7 7 2" xfId="15378"/>
    <cellStyle name="Input [yellow] 2 7 7 2 2" xfId="15379"/>
    <cellStyle name="Input [yellow] 2 7 7 3" xfId="15380"/>
    <cellStyle name="Input [yellow] 2 7 8" xfId="15381"/>
    <cellStyle name="Input [yellow] 2 7 8 2" xfId="15382"/>
    <cellStyle name="Input [yellow] 2 7 8 2 2" xfId="15383"/>
    <cellStyle name="Input [yellow] 2 7 8 3" xfId="15384"/>
    <cellStyle name="Input [yellow] 2 7 9" xfId="15385"/>
    <cellStyle name="Input [yellow] 2 7 9 2" xfId="15386"/>
    <cellStyle name="Input [yellow] 2 7 9 2 2" xfId="15387"/>
    <cellStyle name="Input [yellow] 2 7 9 3" xfId="15388"/>
    <cellStyle name="Input [yellow] 2 8" xfId="15389"/>
    <cellStyle name="Input [yellow] 2 8 10" xfId="15390"/>
    <cellStyle name="Input [yellow] 2 8 11" xfId="15391"/>
    <cellStyle name="Input [yellow] 2 8 12" xfId="15392"/>
    <cellStyle name="Input [yellow] 2 8 2" xfId="15393"/>
    <cellStyle name="Input [yellow] 2 8 2 2" xfId="15394"/>
    <cellStyle name="Input [yellow] 2 8 2 2 2" xfId="15395"/>
    <cellStyle name="Input [yellow] 2 8 2 2 2 2" xfId="15396"/>
    <cellStyle name="Input [yellow] 2 8 2 2 3" xfId="15397"/>
    <cellStyle name="Input [yellow] 2 8 2 2 4" xfId="15398"/>
    <cellStyle name="Input [yellow] 2 8 2 2 5" xfId="15399"/>
    <cellStyle name="Input [yellow] 2 8 2 3" xfId="15400"/>
    <cellStyle name="Input [yellow] 2 8 2 3 2" xfId="15401"/>
    <cellStyle name="Input [yellow] 2 8 2 3 2 2" xfId="15402"/>
    <cellStyle name="Input [yellow] 2 8 2 3 3" xfId="15403"/>
    <cellStyle name="Input [yellow] 2 8 2 3 4" xfId="15404"/>
    <cellStyle name="Input [yellow] 2 8 2 3 5" xfId="15405"/>
    <cellStyle name="Input [yellow] 2 8 2 4" xfId="15406"/>
    <cellStyle name="Input [yellow] 2 8 2 4 2" xfId="15407"/>
    <cellStyle name="Input [yellow] 2 8 2 5" xfId="15408"/>
    <cellStyle name="Input [yellow] 2 8 3" xfId="15409"/>
    <cellStyle name="Input [yellow] 2 8 3 2" xfId="15410"/>
    <cellStyle name="Input [yellow] 2 8 3 2 2" xfId="15411"/>
    <cellStyle name="Input [yellow] 2 8 3 2 2 2" xfId="15412"/>
    <cellStyle name="Input [yellow] 2 8 3 2 3" xfId="15413"/>
    <cellStyle name="Input [yellow] 2 8 3 2 4" xfId="15414"/>
    <cellStyle name="Input [yellow] 2 8 3 2 5" xfId="15415"/>
    <cellStyle name="Input [yellow] 2 8 3 3" xfId="15416"/>
    <cellStyle name="Input [yellow] 2 8 3 3 2" xfId="15417"/>
    <cellStyle name="Input [yellow] 2 8 3 4" xfId="15418"/>
    <cellStyle name="Input [yellow] 2 8 3 5" xfId="15419"/>
    <cellStyle name="Input [yellow] 2 8 3 6" xfId="15420"/>
    <cellStyle name="Input [yellow] 2 8 4" xfId="15421"/>
    <cellStyle name="Input [yellow] 2 8 4 2" xfId="15422"/>
    <cellStyle name="Input [yellow] 2 8 4 2 2" xfId="15423"/>
    <cellStyle name="Input [yellow] 2 8 4 3" xfId="15424"/>
    <cellStyle name="Input [yellow] 2 8 5" xfId="15425"/>
    <cellStyle name="Input [yellow] 2 8 5 2" xfId="15426"/>
    <cellStyle name="Input [yellow] 2 8 5 2 2" xfId="15427"/>
    <cellStyle name="Input [yellow] 2 8 5 3" xfId="15428"/>
    <cellStyle name="Input [yellow] 2 8 6" xfId="15429"/>
    <cellStyle name="Input [yellow] 2 8 6 2" xfId="15430"/>
    <cellStyle name="Input [yellow] 2 8 6 2 2" xfId="15431"/>
    <cellStyle name="Input [yellow] 2 8 6 3" xfId="15432"/>
    <cellStyle name="Input [yellow] 2 8 7" xfId="15433"/>
    <cellStyle name="Input [yellow] 2 8 7 2" xfId="15434"/>
    <cellStyle name="Input [yellow] 2 8 7 2 2" xfId="15435"/>
    <cellStyle name="Input [yellow] 2 8 7 3" xfId="15436"/>
    <cellStyle name="Input [yellow] 2 8 8" xfId="15437"/>
    <cellStyle name="Input [yellow] 2 8 8 2" xfId="15438"/>
    <cellStyle name="Input [yellow] 2 8 8 2 2" xfId="15439"/>
    <cellStyle name="Input [yellow] 2 8 8 3" xfId="15440"/>
    <cellStyle name="Input [yellow] 2 8 9" xfId="15441"/>
    <cellStyle name="Input [yellow] 2 8 9 2" xfId="15442"/>
    <cellStyle name="Input [yellow] 2 9" xfId="15443"/>
    <cellStyle name="Input [yellow] 2 9 10" xfId="15444"/>
    <cellStyle name="Input [yellow] 2 9 11" xfId="15445"/>
    <cellStyle name="Input [yellow] 2 9 12" xfId="15446"/>
    <cellStyle name="Input [yellow] 2 9 2" xfId="15447"/>
    <cellStyle name="Input [yellow] 2 9 2 2" xfId="15448"/>
    <cellStyle name="Input [yellow] 2 9 2 2 2" xfId="15449"/>
    <cellStyle name="Input [yellow] 2 9 2 2 2 2" xfId="15450"/>
    <cellStyle name="Input [yellow] 2 9 2 2 3" xfId="15451"/>
    <cellStyle name="Input [yellow] 2 9 2 2 4" xfId="15452"/>
    <cellStyle name="Input [yellow] 2 9 2 2 5" xfId="15453"/>
    <cellStyle name="Input [yellow] 2 9 2 3" xfId="15454"/>
    <cellStyle name="Input [yellow] 2 9 2 3 2" xfId="15455"/>
    <cellStyle name="Input [yellow] 2 9 2 3 2 2" xfId="15456"/>
    <cellStyle name="Input [yellow] 2 9 2 3 3" xfId="15457"/>
    <cellStyle name="Input [yellow] 2 9 2 3 4" xfId="15458"/>
    <cellStyle name="Input [yellow] 2 9 2 3 5" xfId="15459"/>
    <cellStyle name="Input [yellow] 2 9 2 4" xfId="15460"/>
    <cellStyle name="Input [yellow] 2 9 2 4 2" xfId="15461"/>
    <cellStyle name="Input [yellow] 2 9 2 5" xfId="15462"/>
    <cellStyle name="Input [yellow] 2 9 3" xfId="15463"/>
    <cellStyle name="Input [yellow] 2 9 3 2" xfId="15464"/>
    <cellStyle name="Input [yellow] 2 9 3 2 2" xfId="15465"/>
    <cellStyle name="Input [yellow] 2 9 3 2 2 2" xfId="15466"/>
    <cellStyle name="Input [yellow] 2 9 3 2 3" xfId="15467"/>
    <cellStyle name="Input [yellow] 2 9 3 2 4" xfId="15468"/>
    <cellStyle name="Input [yellow] 2 9 3 2 5" xfId="15469"/>
    <cellStyle name="Input [yellow] 2 9 3 3" xfId="15470"/>
    <cellStyle name="Input [yellow] 2 9 3 3 2" xfId="15471"/>
    <cellStyle name="Input [yellow] 2 9 3 4" xfId="15472"/>
    <cellStyle name="Input [yellow] 2 9 3 5" xfId="15473"/>
    <cellStyle name="Input [yellow] 2 9 3 6" xfId="15474"/>
    <cellStyle name="Input [yellow] 2 9 4" xfId="15475"/>
    <cellStyle name="Input [yellow] 2 9 4 2" xfId="15476"/>
    <cellStyle name="Input [yellow] 2 9 4 2 2" xfId="15477"/>
    <cellStyle name="Input [yellow] 2 9 4 3" xfId="15478"/>
    <cellStyle name="Input [yellow] 2 9 5" xfId="15479"/>
    <cellStyle name="Input [yellow] 2 9 5 2" xfId="15480"/>
    <cellStyle name="Input [yellow] 2 9 5 2 2" xfId="15481"/>
    <cellStyle name="Input [yellow] 2 9 5 3" xfId="15482"/>
    <cellStyle name="Input [yellow] 2 9 6" xfId="15483"/>
    <cellStyle name="Input [yellow] 2 9 6 2" xfId="15484"/>
    <cellStyle name="Input [yellow] 2 9 6 2 2" xfId="15485"/>
    <cellStyle name="Input [yellow] 2 9 6 3" xfId="15486"/>
    <cellStyle name="Input [yellow] 2 9 7" xfId="15487"/>
    <cellStyle name="Input [yellow] 2 9 7 2" xfId="15488"/>
    <cellStyle name="Input [yellow] 2 9 7 2 2" xfId="15489"/>
    <cellStyle name="Input [yellow] 2 9 7 3" xfId="15490"/>
    <cellStyle name="Input [yellow] 2 9 8" xfId="15491"/>
    <cellStyle name="Input [yellow] 2 9 8 2" xfId="15492"/>
    <cellStyle name="Input [yellow] 2 9 8 2 2" xfId="15493"/>
    <cellStyle name="Input [yellow] 2 9 8 3" xfId="15494"/>
    <cellStyle name="Input [yellow] 2 9 9" xfId="15495"/>
    <cellStyle name="Input [yellow] 2 9 9 2" xfId="15496"/>
    <cellStyle name="Input [yellow] 20" xfId="15497"/>
    <cellStyle name="Input [yellow] 20 2" xfId="15498"/>
    <cellStyle name="Input [yellow] 20 2 2" xfId="15499"/>
    <cellStyle name="Input [yellow] 20 3" xfId="15500"/>
    <cellStyle name="Input [yellow] 20 4" xfId="15501"/>
    <cellStyle name="Input [yellow] 20 5" xfId="15502"/>
    <cellStyle name="Input [yellow] 20 6" xfId="15503"/>
    <cellStyle name="Input [yellow] 21" xfId="15504"/>
    <cellStyle name="Input [yellow] 21 2" xfId="15505"/>
    <cellStyle name="Input [yellow] 21 3" xfId="15506"/>
    <cellStyle name="Input [yellow] 21 5" xfId="15507"/>
    <cellStyle name="Input [yellow] 21 6" xfId="15508"/>
    <cellStyle name="Input [yellow] 22" xfId="15509"/>
    <cellStyle name="Input [yellow] 22 3" xfId="15510"/>
    <cellStyle name="Input [yellow] 22 4" xfId="15511"/>
    <cellStyle name="Input [yellow] 22 5" xfId="15512"/>
    <cellStyle name="Input [yellow] 23" xfId="15513"/>
    <cellStyle name="Input [yellow] 24" xfId="15514"/>
    <cellStyle name="Input [yellow] 25" xfId="15515"/>
    <cellStyle name="Input [yellow] 26" xfId="15516"/>
    <cellStyle name="Input [yellow] 27" xfId="15517"/>
    <cellStyle name="Input [yellow] 28" xfId="15518"/>
    <cellStyle name="Input [yellow] 29" xfId="15519"/>
    <cellStyle name="Input [yellow] 3" xfId="15520"/>
    <cellStyle name="Input [yellow] 3 10" xfId="15521"/>
    <cellStyle name="Input [yellow] 3 10 2" xfId="15522"/>
    <cellStyle name="Input [yellow] 3 11" xfId="15523"/>
    <cellStyle name="Input [yellow] 3 12" xfId="15524"/>
    <cellStyle name="Input [yellow] 3 13" xfId="15525"/>
    <cellStyle name="Input [yellow] 3 14" xfId="15526"/>
    <cellStyle name="Input [yellow] 3 16" xfId="15527"/>
    <cellStyle name="Input [yellow] 3 17" xfId="15528"/>
    <cellStyle name="Input [yellow] 3 18" xfId="15529"/>
    <cellStyle name="Input [yellow] 3 19" xfId="15530"/>
    <cellStyle name="Input [yellow] 3 2" xfId="15531"/>
    <cellStyle name="Input [yellow] 3 2 10" xfId="15532"/>
    <cellStyle name="Input [yellow] 3 2 11" xfId="15533"/>
    <cellStyle name="Input [yellow] 3 2 12" xfId="15534"/>
    <cellStyle name="Input [yellow] 3 2 2" xfId="15535"/>
    <cellStyle name="Input [yellow] 3 2 2 2" xfId="15536"/>
    <cellStyle name="Input [yellow] 3 2 2 2 2" xfId="15537"/>
    <cellStyle name="Input [yellow] 3 2 2 2 2 2" xfId="15538"/>
    <cellStyle name="Input [yellow] 3 2 2 2 3" xfId="15539"/>
    <cellStyle name="Input [yellow] 3 2 2 2 4" xfId="15540"/>
    <cellStyle name="Input [yellow] 3 2 2 2 5" xfId="15541"/>
    <cellStyle name="Input [yellow] 3 2 2 3" xfId="15542"/>
    <cellStyle name="Input [yellow] 3 2 2 3 2" xfId="15543"/>
    <cellStyle name="Input [yellow] 3 2 2 3 2 2" xfId="15544"/>
    <cellStyle name="Input [yellow] 3 2 2 3 3" xfId="15545"/>
    <cellStyle name="Input [yellow] 3 2 2 3 4" xfId="15546"/>
    <cellStyle name="Input [yellow] 3 2 2 3 5" xfId="15547"/>
    <cellStyle name="Input [yellow] 3 2 2 4" xfId="15548"/>
    <cellStyle name="Input [yellow] 3 2 2 4 2" xfId="15549"/>
    <cellStyle name="Input [yellow] 3 2 2 5" xfId="15550"/>
    <cellStyle name="Input [yellow] 3 2 3" xfId="15551"/>
    <cellStyle name="Input [yellow] 3 2 3 2" xfId="15552"/>
    <cellStyle name="Input [yellow] 3 2 3 2 2" xfId="15553"/>
    <cellStyle name="Input [yellow] 3 2 3 2 2 2" xfId="15554"/>
    <cellStyle name="Input [yellow] 3 2 3 2 3" xfId="15555"/>
    <cellStyle name="Input [yellow] 3 2 3 2 4" xfId="15556"/>
    <cellStyle name="Input [yellow] 3 2 3 2 5" xfId="15557"/>
    <cellStyle name="Input [yellow] 3 2 3 3" xfId="15558"/>
    <cellStyle name="Input [yellow] 3 2 3 3 2" xfId="15559"/>
    <cellStyle name="Input [yellow] 3 2 3 4" xfId="15560"/>
    <cellStyle name="Input [yellow] 3 2 3 5" xfId="15561"/>
    <cellStyle name="Input [yellow] 3 2 3 6" xfId="15562"/>
    <cellStyle name="Input [yellow] 3 2 4" xfId="15563"/>
    <cellStyle name="Input [yellow] 3 2 4 2" xfId="15564"/>
    <cellStyle name="Input [yellow] 3 2 4 2 2" xfId="15565"/>
    <cellStyle name="Input [yellow] 3 2 4 3" xfId="15566"/>
    <cellStyle name="Input [yellow] 3 2 5" xfId="15567"/>
    <cellStyle name="Input [yellow] 3 2 5 2" xfId="15568"/>
    <cellStyle name="Input [yellow] 3 2 5 2 2" xfId="15569"/>
    <cellStyle name="Input [yellow] 3 2 5 3" xfId="15570"/>
    <cellStyle name="Input [yellow] 3 2 6" xfId="15571"/>
    <cellStyle name="Input [yellow] 3 2 6 2" xfId="15572"/>
    <cellStyle name="Input [yellow] 3 2 6 2 2" xfId="15573"/>
    <cellStyle name="Input [yellow] 3 2 6 3" xfId="15574"/>
    <cellStyle name="Input [yellow] 3 2 7" xfId="15575"/>
    <cellStyle name="Input [yellow] 3 2 7 2" xfId="15576"/>
    <cellStyle name="Input [yellow] 3 2 7 2 2" xfId="15577"/>
    <cellStyle name="Input [yellow] 3 2 7 3" xfId="15578"/>
    <cellStyle name="Input [yellow] 3 2 8" xfId="15579"/>
    <cellStyle name="Input [yellow] 3 2 8 2" xfId="15580"/>
    <cellStyle name="Input [yellow] 3 2 8 2 2" xfId="15581"/>
    <cellStyle name="Input [yellow] 3 2 8 3" xfId="15582"/>
    <cellStyle name="Input [yellow] 3 2 9" xfId="15583"/>
    <cellStyle name="Input [yellow] 3 2 9 2" xfId="15584"/>
    <cellStyle name="Input [yellow] 3 20" xfId="15585"/>
    <cellStyle name="Input [yellow] 3 3" xfId="15586"/>
    <cellStyle name="Input [yellow] 3 3 2" xfId="15587"/>
    <cellStyle name="Input [yellow] 3 3 2 2" xfId="15588"/>
    <cellStyle name="Input [yellow] 3 3 2 2 2" xfId="15589"/>
    <cellStyle name="Input [yellow] 3 3 2 3" xfId="15590"/>
    <cellStyle name="Input [yellow] 3 3 2 4" xfId="15591"/>
    <cellStyle name="Input [yellow] 3 3 2 5" xfId="15592"/>
    <cellStyle name="Input [yellow] 3 3 3" xfId="15593"/>
    <cellStyle name="Input [yellow] 3 3 3 2" xfId="15594"/>
    <cellStyle name="Input [yellow] 3 3 3 2 2" xfId="15595"/>
    <cellStyle name="Input [yellow] 3 3 3 3" xfId="15596"/>
    <cellStyle name="Input [yellow] 3 3 3 4" xfId="15597"/>
    <cellStyle name="Input [yellow] 3 3 3 5" xfId="15598"/>
    <cellStyle name="Input [yellow] 3 3 4" xfId="15599"/>
    <cellStyle name="Input [yellow] 3 3 4 2" xfId="15600"/>
    <cellStyle name="Input [yellow] 3 3 5" xfId="15601"/>
    <cellStyle name="Input [yellow] 3 4" xfId="15602"/>
    <cellStyle name="Input [yellow] 3 4 2" xfId="15603"/>
    <cellStyle name="Input [yellow] 3 4 2 2" xfId="15604"/>
    <cellStyle name="Input [yellow] 3 4 2 2 2" xfId="15605"/>
    <cellStyle name="Input [yellow] 3 4 2 3" xfId="15606"/>
    <cellStyle name="Input [yellow] 3 4 2 4" xfId="15607"/>
    <cellStyle name="Input [yellow] 3 4 2 5" xfId="15608"/>
    <cellStyle name="Input [yellow] 3 4 3" xfId="15609"/>
    <cellStyle name="Input [yellow] 3 4 3 2" xfId="15610"/>
    <cellStyle name="Input [yellow] 3 4 4" xfId="15611"/>
    <cellStyle name="Input [yellow] 3 4 5" xfId="15612"/>
    <cellStyle name="Input [yellow] 3 4 6" xfId="15613"/>
    <cellStyle name="Input [yellow] 3 5" xfId="15614"/>
    <cellStyle name="Input [yellow] 3 5 2" xfId="15615"/>
    <cellStyle name="Input [yellow] 3 5 2 2" xfId="15616"/>
    <cellStyle name="Input [yellow] 3 5 3" xfId="15617"/>
    <cellStyle name="Input [yellow] 3 6" xfId="15618"/>
    <cellStyle name="Input [yellow] 3 6 2" xfId="15619"/>
    <cellStyle name="Input [yellow] 3 6 2 2" xfId="15620"/>
    <cellStyle name="Input [yellow] 3 6 3" xfId="15621"/>
    <cellStyle name="Input [yellow] 3 7" xfId="15622"/>
    <cellStyle name="Input [yellow] 3 7 2" xfId="15623"/>
    <cellStyle name="Input [yellow] 3 7 2 2" xfId="15624"/>
    <cellStyle name="Input [yellow] 3 7 3" xfId="15625"/>
    <cellStyle name="Input [yellow] 3 8" xfId="15626"/>
    <cellStyle name="Input [yellow] 3 8 2" xfId="15627"/>
    <cellStyle name="Input [yellow] 3 8 2 2" xfId="15628"/>
    <cellStyle name="Input [yellow] 3 8 3" xfId="15629"/>
    <cellStyle name="Input [yellow] 3 9" xfId="15630"/>
    <cellStyle name="Input [yellow] 3 9 2" xfId="15631"/>
    <cellStyle name="Input [yellow] 3 9 2 2" xfId="15632"/>
    <cellStyle name="Input [yellow] 3 9 3" xfId="15633"/>
    <cellStyle name="Input [yellow] 30" xfId="15634"/>
    <cellStyle name="Input [yellow] 31" xfId="15635"/>
    <cellStyle name="Input [yellow] 32" xfId="15636"/>
    <cellStyle name="Input [yellow] 33" xfId="15637"/>
    <cellStyle name="Input [yellow] 4" xfId="15638"/>
    <cellStyle name="Input [yellow] 4 10" xfId="15639"/>
    <cellStyle name="Input [yellow] 4 10 2" xfId="15640"/>
    <cellStyle name="Input [yellow] 4 11" xfId="15641"/>
    <cellStyle name="Input [yellow] 4 12" xfId="15642"/>
    <cellStyle name="Input [yellow] 4 13" xfId="15643"/>
    <cellStyle name="Input [yellow] 4 14" xfId="15644"/>
    <cellStyle name="Input [yellow] 4 15" xfId="15645"/>
    <cellStyle name="Input [yellow] 4 17" xfId="15646"/>
    <cellStyle name="Input [yellow] 4 19" xfId="15647"/>
    <cellStyle name="Input [yellow] 4 2" xfId="15648"/>
    <cellStyle name="Input [yellow] 4 2 10" xfId="15649"/>
    <cellStyle name="Input [yellow] 4 2 11" xfId="15650"/>
    <cellStyle name="Input [yellow] 4 2 12" xfId="15651"/>
    <cellStyle name="Input [yellow] 4 2 2" xfId="15652"/>
    <cellStyle name="Input [yellow] 4 2 2 2" xfId="15653"/>
    <cellStyle name="Input [yellow] 4 2 2 2 2" xfId="15654"/>
    <cellStyle name="Input [yellow] 4 2 2 2 2 2" xfId="15655"/>
    <cellStyle name="Input [yellow] 4 2 2 2 3" xfId="15656"/>
    <cellStyle name="Input [yellow] 4 2 2 2 4" xfId="15657"/>
    <cellStyle name="Input [yellow] 4 2 2 2 5" xfId="15658"/>
    <cellStyle name="Input [yellow] 4 2 2 3" xfId="15659"/>
    <cellStyle name="Input [yellow] 4 2 2 3 2" xfId="15660"/>
    <cellStyle name="Input [yellow] 4 2 2 3 2 2" xfId="15661"/>
    <cellStyle name="Input [yellow] 4 2 2 3 3" xfId="15662"/>
    <cellStyle name="Input [yellow] 4 2 2 3 4" xfId="15663"/>
    <cellStyle name="Input [yellow] 4 2 2 3 5" xfId="15664"/>
    <cellStyle name="Input [yellow] 4 2 2 4" xfId="15665"/>
    <cellStyle name="Input [yellow] 4 2 2 4 2" xfId="15666"/>
    <cellStyle name="Input [yellow] 4 2 2 5" xfId="15667"/>
    <cellStyle name="Input [yellow] 4 2 3" xfId="15668"/>
    <cellStyle name="Input [yellow] 4 2 3 2" xfId="15669"/>
    <cellStyle name="Input [yellow] 4 2 3 2 2" xfId="15670"/>
    <cellStyle name="Input [yellow] 4 2 3 2 2 2" xfId="15671"/>
    <cellStyle name="Input [yellow] 4 2 3 2 3" xfId="15672"/>
    <cellStyle name="Input [yellow] 4 2 3 2 4" xfId="15673"/>
    <cellStyle name="Input [yellow] 4 2 3 2 5" xfId="15674"/>
    <cellStyle name="Input [yellow] 4 2 3 3" xfId="15675"/>
    <cellStyle name="Input [yellow] 4 2 3 3 2" xfId="15676"/>
    <cellStyle name="Input [yellow] 4 2 3 4" xfId="15677"/>
    <cellStyle name="Input [yellow] 4 2 3 5" xfId="15678"/>
    <cellStyle name="Input [yellow] 4 2 3 6" xfId="15679"/>
    <cellStyle name="Input [yellow] 4 2 4" xfId="15680"/>
    <cellStyle name="Input [yellow] 4 2 4 2" xfId="15681"/>
    <cellStyle name="Input [yellow] 4 2 4 2 2" xfId="15682"/>
    <cellStyle name="Input [yellow] 4 2 4 3" xfId="15683"/>
    <cellStyle name="Input [yellow] 4 2 5" xfId="15684"/>
    <cellStyle name="Input [yellow] 4 2 5 2" xfId="15685"/>
    <cellStyle name="Input [yellow] 4 2 5 2 2" xfId="15686"/>
    <cellStyle name="Input [yellow] 4 2 5 3" xfId="15687"/>
    <cellStyle name="Input [yellow] 4 2 6" xfId="15688"/>
    <cellStyle name="Input [yellow] 4 2 6 2" xfId="15689"/>
    <cellStyle name="Input [yellow] 4 2 6 2 2" xfId="15690"/>
    <cellStyle name="Input [yellow] 4 2 6 3" xfId="15691"/>
    <cellStyle name="Input [yellow] 4 2 7" xfId="15692"/>
    <cellStyle name="Input [yellow] 4 2 7 2" xfId="15693"/>
    <cellStyle name="Input [yellow] 4 2 7 2 2" xfId="15694"/>
    <cellStyle name="Input [yellow] 4 2 7 3" xfId="15695"/>
    <cellStyle name="Input [yellow] 4 2 8" xfId="15696"/>
    <cellStyle name="Input [yellow] 4 2 8 2" xfId="15697"/>
    <cellStyle name="Input [yellow] 4 2 8 2 2" xfId="15698"/>
    <cellStyle name="Input [yellow] 4 2 8 3" xfId="15699"/>
    <cellStyle name="Input [yellow] 4 2 9" xfId="15700"/>
    <cellStyle name="Input [yellow] 4 2 9 2" xfId="15701"/>
    <cellStyle name="Input [yellow] 4 20" xfId="15702"/>
    <cellStyle name="Input [yellow] 4 3" xfId="15703"/>
    <cellStyle name="Input [yellow] 4 3 2" xfId="15704"/>
    <cellStyle name="Input [yellow] 4 3 2 2" xfId="15705"/>
    <cellStyle name="Input [yellow] 4 3 2 2 2" xfId="15706"/>
    <cellStyle name="Input [yellow] 4 3 2 3" xfId="15707"/>
    <cellStyle name="Input [yellow] 4 3 2 4" xfId="15708"/>
    <cellStyle name="Input [yellow] 4 3 2 5" xfId="15709"/>
    <cellStyle name="Input [yellow] 4 3 3" xfId="15710"/>
    <cellStyle name="Input [yellow] 4 3 3 2" xfId="15711"/>
    <cellStyle name="Input [yellow] 4 3 3 2 2" xfId="15712"/>
    <cellStyle name="Input [yellow] 4 3 3 3" xfId="15713"/>
    <cellStyle name="Input [yellow] 4 3 3 4" xfId="15714"/>
    <cellStyle name="Input [yellow] 4 3 3 5" xfId="15715"/>
    <cellStyle name="Input [yellow] 4 3 4" xfId="15716"/>
    <cellStyle name="Input [yellow] 4 3 4 2" xfId="15717"/>
    <cellStyle name="Input [yellow] 4 3 5" xfId="15718"/>
    <cellStyle name="Input [yellow] 4 4" xfId="15719"/>
    <cellStyle name="Input [yellow] 4 4 2" xfId="15720"/>
    <cellStyle name="Input [yellow] 4 4 2 2" xfId="15721"/>
    <cellStyle name="Input [yellow] 4 4 2 2 2" xfId="15722"/>
    <cellStyle name="Input [yellow] 4 4 2 3" xfId="15723"/>
    <cellStyle name="Input [yellow] 4 4 2 4" xfId="15724"/>
    <cellStyle name="Input [yellow] 4 4 2 5" xfId="15725"/>
    <cellStyle name="Input [yellow] 4 4 3" xfId="15726"/>
    <cellStyle name="Input [yellow] 4 4 3 2" xfId="15727"/>
    <cellStyle name="Input [yellow] 4 4 4" xfId="15728"/>
    <cellStyle name="Input [yellow] 4 4 5" xfId="15729"/>
    <cellStyle name="Input [yellow] 4 4 6" xfId="15730"/>
    <cellStyle name="Input [yellow] 4 5" xfId="15731"/>
    <cellStyle name="Input [yellow] 4 5 2" xfId="15732"/>
    <cellStyle name="Input [yellow] 4 5 2 2" xfId="15733"/>
    <cellStyle name="Input [yellow] 4 5 3" xfId="15734"/>
    <cellStyle name="Input [yellow] 4 6" xfId="15735"/>
    <cellStyle name="Input [yellow] 4 6 2" xfId="15736"/>
    <cellStyle name="Input [yellow] 4 6 2 2" xfId="15737"/>
    <cellStyle name="Input [yellow] 4 6 3" xfId="15738"/>
    <cellStyle name="Input [yellow] 4 7" xfId="15739"/>
    <cellStyle name="Input [yellow] 4 7 2" xfId="15740"/>
    <cellStyle name="Input [yellow] 4 7 2 2" xfId="15741"/>
    <cellStyle name="Input [yellow] 4 7 3" xfId="15742"/>
    <cellStyle name="Input [yellow] 4 8" xfId="15743"/>
    <cellStyle name="Input [yellow] 4 8 2" xfId="15744"/>
    <cellStyle name="Input [yellow] 4 8 2 2" xfId="15745"/>
    <cellStyle name="Input [yellow] 4 8 3" xfId="15746"/>
    <cellStyle name="Input [yellow] 4 9" xfId="15747"/>
    <cellStyle name="Input [yellow] 4 9 2" xfId="15748"/>
    <cellStyle name="Input [yellow] 4 9 2 2" xfId="15749"/>
    <cellStyle name="Input [yellow] 4 9 3" xfId="15750"/>
    <cellStyle name="Input [yellow] 43" xfId="15751"/>
    <cellStyle name="Input [yellow] 44" xfId="15752"/>
    <cellStyle name="Input [yellow] 45" xfId="15753"/>
    <cellStyle name="Input [yellow] 46" xfId="15754"/>
    <cellStyle name="Input [yellow] 48" xfId="15755"/>
    <cellStyle name="Input [yellow] 49" xfId="15756"/>
    <cellStyle name="Input [yellow] 5" xfId="15757"/>
    <cellStyle name="Input [yellow] 5 10" xfId="15758"/>
    <cellStyle name="Input [yellow] 5 10 2" xfId="15759"/>
    <cellStyle name="Input [yellow] 5 11" xfId="15760"/>
    <cellStyle name="Input [yellow] 5 12" xfId="15761"/>
    <cellStyle name="Input [yellow] 5 13" xfId="15762"/>
    <cellStyle name="Input [yellow] 5 14" xfId="15763"/>
    <cellStyle name="Input [yellow] 5 17" xfId="15764"/>
    <cellStyle name="Input [yellow] 5 19" xfId="15765"/>
    <cellStyle name="Input [yellow] 5 2" xfId="15766"/>
    <cellStyle name="Input [yellow] 5 2 10" xfId="15767"/>
    <cellStyle name="Input [yellow] 5 2 11" xfId="15768"/>
    <cellStyle name="Input [yellow] 5 2 12" xfId="15769"/>
    <cellStyle name="Input [yellow] 5 2 2" xfId="15770"/>
    <cellStyle name="Input [yellow] 5 2 2 2" xfId="15771"/>
    <cellStyle name="Input [yellow] 5 2 2 2 2" xfId="15772"/>
    <cellStyle name="Input [yellow] 5 2 2 2 2 2" xfId="15773"/>
    <cellStyle name="Input [yellow] 5 2 2 2 3" xfId="15774"/>
    <cellStyle name="Input [yellow] 5 2 2 2 4" xfId="15775"/>
    <cellStyle name="Input [yellow] 5 2 2 2 5" xfId="15776"/>
    <cellStyle name="Input [yellow] 5 2 2 3" xfId="15777"/>
    <cellStyle name="Input [yellow] 5 2 2 3 2" xfId="15778"/>
    <cellStyle name="Input [yellow] 5 2 2 3 2 2" xfId="15779"/>
    <cellStyle name="Input [yellow] 5 2 2 3 3" xfId="15780"/>
    <cellStyle name="Input [yellow] 5 2 2 3 4" xfId="15781"/>
    <cellStyle name="Input [yellow] 5 2 2 3 5" xfId="15782"/>
    <cellStyle name="Input [yellow] 5 2 2 4" xfId="15783"/>
    <cellStyle name="Input [yellow] 5 2 2 4 2" xfId="15784"/>
    <cellStyle name="Input [yellow] 5 2 2 5" xfId="15785"/>
    <cellStyle name="Input [yellow] 5 2 3" xfId="15786"/>
    <cellStyle name="Input [yellow] 5 2 3 2" xfId="15787"/>
    <cellStyle name="Input [yellow] 5 2 3 2 2" xfId="15788"/>
    <cellStyle name="Input [yellow] 5 2 3 2 2 2" xfId="15789"/>
    <cellStyle name="Input [yellow] 5 2 3 2 3" xfId="15790"/>
    <cellStyle name="Input [yellow] 5 2 3 2 4" xfId="15791"/>
    <cellStyle name="Input [yellow] 5 2 3 2 5" xfId="15792"/>
    <cellStyle name="Input [yellow] 5 2 3 3" xfId="15793"/>
    <cellStyle name="Input [yellow] 5 2 3 3 2" xfId="15794"/>
    <cellStyle name="Input [yellow] 5 2 3 4" xfId="15795"/>
    <cellStyle name="Input [yellow] 5 2 3 5" xfId="15796"/>
    <cellStyle name="Input [yellow] 5 2 3 6" xfId="15797"/>
    <cellStyle name="Input [yellow] 5 2 4" xfId="15798"/>
    <cellStyle name="Input [yellow] 5 2 4 2" xfId="15799"/>
    <cellStyle name="Input [yellow] 5 2 4 2 2" xfId="15800"/>
    <cellStyle name="Input [yellow] 5 2 4 3" xfId="15801"/>
    <cellStyle name="Input [yellow] 5 2 5" xfId="15802"/>
    <cellStyle name="Input [yellow] 5 2 5 2" xfId="15803"/>
    <cellStyle name="Input [yellow] 5 2 5 2 2" xfId="15804"/>
    <cellStyle name="Input [yellow] 5 2 5 3" xfId="15805"/>
    <cellStyle name="Input [yellow] 5 2 6" xfId="15806"/>
    <cellStyle name="Input [yellow] 5 2 6 2" xfId="15807"/>
    <cellStyle name="Input [yellow] 5 2 6 2 2" xfId="15808"/>
    <cellStyle name="Input [yellow] 5 2 6 3" xfId="15809"/>
    <cellStyle name="Input [yellow] 5 2 7" xfId="15810"/>
    <cellStyle name="Input [yellow] 5 2 7 2" xfId="15811"/>
    <cellStyle name="Input [yellow] 5 2 7 2 2" xfId="15812"/>
    <cellStyle name="Input [yellow] 5 2 7 3" xfId="15813"/>
    <cellStyle name="Input [yellow] 5 2 8" xfId="15814"/>
    <cellStyle name="Input [yellow] 5 2 8 2" xfId="15815"/>
    <cellStyle name="Input [yellow] 5 2 8 2 2" xfId="15816"/>
    <cellStyle name="Input [yellow] 5 2 8 3" xfId="15817"/>
    <cellStyle name="Input [yellow] 5 2 9" xfId="15818"/>
    <cellStyle name="Input [yellow] 5 2 9 2" xfId="15819"/>
    <cellStyle name="Input [yellow] 5 20" xfId="15820"/>
    <cellStyle name="Input [yellow] 5 3" xfId="15821"/>
    <cellStyle name="Input [yellow] 5 3 2" xfId="15822"/>
    <cellStyle name="Input [yellow] 5 3 2 2" xfId="15823"/>
    <cellStyle name="Input [yellow] 5 3 2 2 2" xfId="15824"/>
    <cellStyle name="Input [yellow] 5 3 2 3" xfId="15825"/>
    <cellStyle name="Input [yellow] 5 3 2 4" xfId="15826"/>
    <cellStyle name="Input [yellow] 5 3 2 5" xfId="15827"/>
    <cellStyle name="Input [yellow] 5 3 3" xfId="15828"/>
    <cellStyle name="Input [yellow] 5 3 3 2" xfId="15829"/>
    <cellStyle name="Input [yellow] 5 3 3 2 2" xfId="15830"/>
    <cellStyle name="Input [yellow] 5 3 3 3" xfId="15831"/>
    <cellStyle name="Input [yellow] 5 3 3 4" xfId="15832"/>
    <cellStyle name="Input [yellow] 5 3 3 5" xfId="15833"/>
    <cellStyle name="Input [yellow] 5 3 4" xfId="15834"/>
    <cellStyle name="Input [yellow] 5 3 4 2" xfId="15835"/>
    <cellStyle name="Input [yellow] 5 3 5" xfId="15836"/>
    <cellStyle name="Input [yellow] 5 4" xfId="15837"/>
    <cellStyle name="Input [yellow] 5 4 2" xfId="15838"/>
    <cellStyle name="Input [yellow] 5 4 2 2" xfId="15839"/>
    <cellStyle name="Input [yellow] 5 4 2 2 2" xfId="15840"/>
    <cellStyle name="Input [yellow] 5 4 2 3" xfId="15841"/>
    <cellStyle name="Input [yellow] 5 4 2 4" xfId="15842"/>
    <cellStyle name="Input [yellow] 5 4 2 5" xfId="15843"/>
    <cellStyle name="Input [yellow] 5 4 3" xfId="15844"/>
    <cellStyle name="Input [yellow] 5 4 3 2" xfId="15845"/>
    <cellStyle name="Input [yellow] 5 4 4" xfId="15846"/>
    <cellStyle name="Input [yellow] 5 4 5" xfId="15847"/>
    <cellStyle name="Input [yellow] 5 4 6" xfId="15848"/>
    <cellStyle name="Input [yellow] 5 5" xfId="15849"/>
    <cellStyle name="Input [yellow] 5 5 2" xfId="15850"/>
    <cellStyle name="Input [yellow] 5 5 2 2" xfId="15851"/>
    <cellStyle name="Input [yellow] 5 5 3" xfId="15852"/>
    <cellStyle name="Input [yellow] 5 6" xfId="15853"/>
    <cellStyle name="Input [yellow] 5 6 2" xfId="15854"/>
    <cellStyle name="Input [yellow] 5 6 2 2" xfId="15855"/>
    <cellStyle name="Input [yellow] 5 6 3" xfId="15856"/>
    <cellStyle name="Input [yellow] 5 7" xfId="15857"/>
    <cellStyle name="Input [yellow] 5 7 2" xfId="15858"/>
    <cellStyle name="Input [yellow] 5 7 2 2" xfId="15859"/>
    <cellStyle name="Input [yellow] 5 7 3" xfId="15860"/>
    <cellStyle name="Input [yellow] 5 8" xfId="15861"/>
    <cellStyle name="Input [yellow] 5 8 2" xfId="15862"/>
    <cellStyle name="Input [yellow] 5 8 2 2" xfId="15863"/>
    <cellStyle name="Input [yellow] 5 8 3" xfId="15864"/>
    <cellStyle name="Input [yellow] 5 9" xfId="15865"/>
    <cellStyle name="Input [yellow] 5 9 2" xfId="15866"/>
    <cellStyle name="Input [yellow] 5 9 2 2" xfId="15867"/>
    <cellStyle name="Input [yellow] 5 9 3" xfId="15868"/>
    <cellStyle name="Input [yellow] 6" xfId="15869"/>
    <cellStyle name="Input [yellow] 6 10" xfId="15870"/>
    <cellStyle name="Input [yellow] 6 10 2" xfId="15871"/>
    <cellStyle name="Input [yellow] 6 11" xfId="15872"/>
    <cellStyle name="Input [yellow] 6 12" xfId="15873"/>
    <cellStyle name="Input [yellow] 6 13" xfId="15874"/>
    <cellStyle name="Input [yellow] 6 14" xfId="15875"/>
    <cellStyle name="Input [yellow] 6 15" xfId="15876"/>
    <cellStyle name="Input [yellow] 6 16" xfId="15877"/>
    <cellStyle name="Input [yellow] 6 17" xfId="15878"/>
    <cellStyle name="Input [yellow] 6 2" xfId="15879"/>
    <cellStyle name="Input [yellow] 6 2 10" xfId="15880"/>
    <cellStyle name="Input [yellow] 6 2 11" xfId="15881"/>
    <cellStyle name="Input [yellow] 6 2 12" xfId="15882"/>
    <cellStyle name="Input [yellow] 6 2 2" xfId="15883"/>
    <cellStyle name="Input [yellow] 6 2 2 2" xfId="15884"/>
    <cellStyle name="Input [yellow] 6 2 2 2 2" xfId="15885"/>
    <cellStyle name="Input [yellow] 6 2 2 2 2 2" xfId="15886"/>
    <cellStyle name="Input [yellow] 6 2 2 2 3" xfId="15887"/>
    <cellStyle name="Input [yellow] 6 2 2 2 4" xfId="15888"/>
    <cellStyle name="Input [yellow] 6 2 2 2 5" xfId="15889"/>
    <cellStyle name="Input [yellow] 6 2 2 3" xfId="15890"/>
    <cellStyle name="Input [yellow] 6 2 2 3 2" xfId="15891"/>
    <cellStyle name="Input [yellow] 6 2 2 3 2 2" xfId="15892"/>
    <cellStyle name="Input [yellow] 6 2 2 3 3" xfId="15893"/>
    <cellStyle name="Input [yellow] 6 2 2 3 4" xfId="15894"/>
    <cellStyle name="Input [yellow] 6 2 2 3 5" xfId="15895"/>
    <cellStyle name="Input [yellow] 6 2 2 4" xfId="15896"/>
    <cellStyle name="Input [yellow] 6 2 2 4 2" xfId="15897"/>
    <cellStyle name="Input [yellow] 6 2 2 5" xfId="15898"/>
    <cellStyle name="Input [yellow] 6 2 3" xfId="15899"/>
    <cellStyle name="Input [yellow] 6 2 3 2" xfId="15900"/>
    <cellStyle name="Input [yellow] 6 2 3 2 2" xfId="15901"/>
    <cellStyle name="Input [yellow] 6 2 3 2 2 2" xfId="15902"/>
    <cellStyle name="Input [yellow] 6 2 3 2 3" xfId="15903"/>
    <cellStyle name="Input [yellow] 6 2 3 2 4" xfId="15904"/>
    <cellStyle name="Input [yellow] 6 2 3 2 5" xfId="15905"/>
    <cellStyle name="Input [yellow] 6 2 3 3" xfId="15906"/>
    <cellStyle name="Input [yellow] 6 2 3 3 2" xfId="15907"/>
    <cellStyle name="Input [yellow] 6 2 3 4" xfId="15908"/>
    <cellStyle name="Input [yellow] 6 2 3 5" xfId="15909"/>
    <cellStyle name="Input [yellow] 6 2 3 6" xfId="15910"/>
    <cellStyle name="Input [yellow] 6 2 4" xfId="15911"/>
    <cellStyle name="Input [yellow] 6 2 4 2" xfId="15912"/>
    <cellStyle name="Input [yellow] 6 2 4 2 2" xfId="15913"/>
    <cellStyle name="Input [yellow] 6 2 4 3" xfId="15914"/>
    <cellStyle name="Input [yellow] 6 2 5" xfId="15915"/>
    <cellStyle name="Input [yellow] 6 2 5 2" xfId="15916"/>
    <cellStyle name="Input [yellow] 6 2 5 2 2" xfId="15917"/>
    <cellStyle name="Input [yellow] 6 2 5 3" xfId="15918"/>
    <cellStyle name="Input [yellow] 6 2 6" xfId="15919"/>
    <cellStyle name="Input [yellow] 6 2 6 2" xfId="15920"/>
    <cellStyle name="Input [yellow] 6 2 6 2 2" xfId="15921"/>
    <cellStyle name="Input [yellow] 6 2 6 3" xfId="15922"/>
    <cellStyle name="Input [yellow] 6 2 6 5" xfId="15923"/>
    <cellStyle name="Input [yellow] 6 2 7" xfId="15924"/>
    <cellStyle name="Input [yellow] 6 2 7 2" xfId="15925"/>
    <cellStyle name="Input [yellow] 6 2 7 2 2" xfId="15926"/>
    <cellStyle name="Input [yellow] 6 2 7 3" xfId="15927"/>
    <cellStyle name="Input [yellow] 6 2 8" xfId="15928"/>
    <cellStyle name="Input [yellow] 6 2 8 2" xfId="15929"/>
    <cellStyle name="Input [yellow] 6 2 8 2 2" xfId="15930"/>
    <cellStyle name="Input [yellow] 6 2 8 3" xfId="15931"/>
    <cellStyle name="Input [yellow] 6 2 9" xfId="15932"/>
    <cellStyle name="Input [yellow] 6 2 9 2" xfId="15933"/>
    <cellStyle name="Input [yellow] 6 3" xfId="15934"/>
    <cellStyle name="Input [yellow] 6 3 2" xfId="15935"/>
    <cellStyle name="Input [yellow] 6 3 2 2" xfId="15936"/>
    <cellStyle name="Input [yellow] 6 3 2 2 2" xfId="15937"/>
    <cellStyle name="Input [yellow] 6 3 2 3" xfId="15938"/>
    <cellStyle name="Input [yellow] 6 3 2 4" xfId="15939"/>
    <cellStyle name="Input [yellow] 6 3 2 5" xfId="15940"/>
    <cellStyle name="Input [yellow] 6 3 3" xfId="15941"/>
    <cellStyle name="Input [yellow] 6 3 3 2" xfId="15942"/>
    <cellStyle name="Input [yellow] 6 3 3 2 2" xfId="15943"/>
    <cellStyle name="Input [yellow] 6 3 3 3" xfId="15944"/>
    <cellStyle name="Input [yellow] 6 3 3 4" xfId="15945"/>
    <cellStyle name="Input [yellow] 6 3 3 5" xfId="15946"/>
    <cellStyle name="Input [yellow] 6 3 4" xfId="15947"/>
    <cellStyle name="Input [yellow] 6 3 4 2" xfId="15948"/>
    <cellStyle name="Input [yellow] 6 3 5" xfId="15949"/>
    <cellStyle name="Input [yellow] 6 4" xfId="15950"/>
    <cellStyle name="Input [yellow] 6 4 2" xfId="15951"/>
    <cellStyle name="Input [yellow] 6 4 2 2" xfId="15952"/>
    <cellStyle name="Input [yellow] 6 4 2 2 2" xfId="15953"/>
    <cellStyle name="Input [yellow] 6 4 2 3" xfId="15954"/>
    <cellStyle name="Input [yellow] 6 4 2 4" xfId="15955"/>
    <cellStyle name="Input [yellow] 6 4 2 5" xfId="15956"/>
    <cellStyle name="Input [yellow] 6 4 3" xfId="15957"/>
    <cellStyle name="Input [yellow] 6 4 3 2" xfId="15958"/>
    <cellStyle name="Input [yellow] 6 4 4" xfId="15959"/>
    <cellStyle name="Input [yellow] 6 4 5" xfId="15960"/>
    <cellStyle name="Input [yellow] 6 4 6" xfId="15961"/>
    <cellStyle name="Input [yellow] 6 5" xfId="15962"/>
    <cellStyle name="Input [yellow] 6 5 2" xfId="15963"/>
    <cellStyle name="Input [yellow] 6 5 2 2" xfId="15964"/>
    <cellStyle name="Input [yellow] 6 5 3" xfId="15965"/>
    <cellStyle name="Input [yellow] 6 6" xfId="15966"/>
    <cellStyle name="Input [yellow] 6 6 2" xfId="15967"/>
    <cellStyle name="Input [yellow] 6 6 2 2" xfId="15968"/>
    <cellStyle name="Input [yellow] 6 6 3" xfId="15969"/>
    <cellStyle name="Input [yellow] 6 7" xfId="15970"/>
    <cellStyle name="Input [yellow] 6 7 2" xfId="15971"/>
    <cellStyle name="Input [yellow] 6 7 2 2" xfId="15972"/>
    <cellStyle name="Input [yellow] 6 7 3" xfId="15973"/>
    <cellStyle name="Input [yellow] 6 8" xfId="15974"/>
    <cellStyle name="Input [yellow] 6 8 2" xfId="15975"/>
    <cellStyle name="Input [yellow] 6 8 2 2" xfId="15976"/>
    <cellStyle name="Input [yellow] 6 8 3" xfId="15977"/>
    <cellStyle name="Input [yellow] 6 9" xfId="15978"/>
    <cellStyle name="Input [yellow] 6 9 2" xfId="15979"/>
    <cellStyle name="Input [yellow] 6 9 2 2" xfId="15980"/>
    <cellStyle name="Input [yellow] 6 9 3" xfId="15981"/>
    <cellStyle name="Input [yellow] 7" xfId="15982"/>
    <cellStyle name="Input [yellow] 7 10" xfId="15983"/>
    <cellStyle name="Input [yellow] 7 10 2" xfId="15984"/>
    <cellStyle name="Input [yellow] 7 11" xfId="15985"/>
    <cellStyle name="Input [yellow] 7 12" xfId="15986"/>
    <cellStyle name="Input [yellow] 7 13" xfId="15987"/>
    <cellStyle name="Input [yellow] 7 14" xfId="15988"/>
    <cellStyle name="Input [yellow] 7 15" xfId="15989"/>
    <cellStyle name="Input [yellow] 7 16" xfId="15990"/>
    <cellStyle name="Input [yellow] 7 17" xfId="15991"/>
    <cellStyle name="Input [yellow] 7 2" xfId="15992"/>
    <cellStyle name="Input [yellow] 7 2 10" xfId="15993"/>
    <cellStyle name="Input [yellow] 7 2 11" xfId="15994"/>
    <cellStyle name="Input [yellow] 7 2 12" xfId="15995"/>
    <cellStyle name="Input [yellow] 7 2 2" xfId="15996"/>
    <cellStyle name="Input [yellow] 7 2 2 2" xfId="15997"/>
    <cellStyle name="Input [yellow] 7 2 2 2 2" xfId="15998"/>
    <cellStyle name="Input [yellow] 7 2 2 2 2 2" xfId="15999"/>
    <cellStyle name="Input [yellow] 7 2 2 2 3" xfId="16000"/>
    <cellStyle name="Input [yellow] 7 2 2 2 4" xfId="16001"/>
    <cellStyle name="Input [yellow] 7 2 2 2 5" xfId="16002"/>
    <cellStyle name="Input [yellow] 7 2 2 3" xfId="16003"/>
    <cellStyle name="Input [yellow] 7 2 2 3 2" xfId="16004"/>
    <cellStyle name="Input [yellow] 7 2 2 3 2 2" xfId="16005"/>
    <cellStyle name="Input [yellow] 7 2 2 3 3" xfId="16006"/>
    <cellStyle name="Input [yellow] 7 2 2 3 4" xfId="16007"/>
    <cellStyle name="Input [yellow] 7 2 2 3 5" xfId="16008"/>
    <cellStyle name="Input [yellow] 7 2 2 4" xfId="16009"/>
    <cellStyle name="Input [yellow] 7 2 2 4 2" xfId="16010"/>
    <cellStyle name="Input [yellow] 7 2 2 5" xfId="16011"/>
    <cellStyle name="Input [yellow] 7 2 3" xfId="16012"/>
    <cellStyle name="Input [yellow] 7 2 3 2" xfId="16013"/>
    <cellStyle name="Input [yellow] 7 2 3 2 2" xfId="16014"/>
    <cellStyle name="Input [yellow] 7 2 3 2 2 2" xfId="16015"/>
    <cellStyle name="Input [yellow] 7 2 3 2 3" xfId="16016"/>
    <cellStyle name="Input [yellow] 7 2 3 2 4" xfId="16017"/>
    <cellStyle name="Input [yellow] 7 2 3 2 5" xfId="16018"/>
    <cellStyle name="Input [yellow] 7 2 3 3" xfId="16019"/>
    <cellStyle name="Input [yellow] 7 2 3 3 2" xfId="16020"/>
    <cellStyle name="Input [yellow] 7 2 3 4" xfId="16021"/>
    <cellStyle name="Input [yellow] 7 2 3 5" xfId="16022"/>
    <cellStyle name="Input [yellow] 7 2 3 6" xfId="16023"/>
    <cellStyle name="Input [yellow] 7 2 4" xfId="16024"/>
    <cellStyle name="Input [yellow] 7 2 4 2" xfId="16025"/>
    <cellStyle name="Input [yellow] 7 2 4 2 2" xfId="16026"/>
    <cellStyle name="Input [yellow] 7 2 4 3" xfId="16027"/>
    <cellStyle name="Input [yellow] 7 2 5" xfId="16028"/>
    <cellStyle name="Input [yellow] 7 2 5 2" xfId="16029"/>
    <cellStyle name="Input [yellow] 7 2 5 2 2" xfId="16030"/>
    <cellStyle name="Input [yellow] 7 2 5 3" xfId="16031"/>
    <cellStyle name="Input [yellow] 7 2 6" xfId="16032"/>
    <cellStyle name="Input [yellow] 7 2 6 2" xfId="16033"/>
    <cellStyle name="Input [yellow] 7 2 6 2 2" xfId="16034"/>
    <cellStyle name="Input [yellow] 7 2 6 3" xfId="16035"/>
    <cellStyle name="Input [yellow] 7 2 7" xfId="16036"/>
    <cellStyle name="Input [yellow] 7 2 7 2" xfId="16037"/>
    <cellStyle name="Input [yellow] 7 2 7 2 2" xfId="16038"/>
    <cellStyle name="Input [yellow] 7 2 7 3" xfId="16039"/>
    <cellStyle name="Input [yellow] 7 2 8" xfId="16040"/>
    <cellStyle name="Input [yellow] 7 2 8 2" xfId="16041"/>
    <cellStyle name="Input [yellow] 7 2 8 2 2" xfId="16042"/>
    <cellStyle name="Input [yellow] 7 2 8 3" xfId="16043"/>
    <cellStyle name="Input [yellow] 7 2 9" xfId="16044"/>
    <cellStyle name="Input [yellow] 7 2 9 2" xfId="16045"/>
    <cellStyle name="Input [yellow] 7 3" xfId="16046"/>
    <cellStyle name="Input [yellow] 7 3 2" xfId="16047"/>
    <cellStyle name="Input [yellow] 7 3 2 2" xfId="16048"/>
    <cellStyle name="Input [yellow] 7 3 2 2 2" xfId="16049"/>
    <cellStyle name="Input [yellow] 7 3 2 3" xfId="16050"/>
    <cellStyle name="Input [yellow] 7 3 2 4" xfId="16051"/>
    <cellStyle name="Input [yellow] 7 3 2 5" xfId="16052"/>
    <cellStyle name="Input [yellow] 7 3 3" xfId="16053"/>
    <cellStyle name="Input [yellow] 7 3 3 2" xfId="16054"/>
    <cellStyle name="Input [yellow] 7 3 3 2 2" xfId="16055"/>
    <cellStyle name="Input [yellow] 7 3 3 3" xfId="16056"/>
    <cellStyle name="Input [yellow] 7 3 3 4" xfId="16057"/>
    <cellStyle name="Input [yellow] 7 3 3 5" xfId="16058"/>
    <cellStyle name="Input [yellow] 7 3 4" xfId="16059"/>
    <cellStyle name="Input [yellow] 7 3 4 2" xfId="16060"/>
    <cellStyle name="Input [yellow] 7 3 5" xfId="16061"/>
    <cellStyle name="Input [yellow] 7 3 7" xfId="16062"/>
    <cellStyle name="Input [yellow] 7 4" xfId="16063"/>
    <cellStyle name="Input [yellow] 7 4 2" xfId="16064"/>
    <cellStyle name="Input [yellow] 7 4 2 2" xfId="16065"/>
    <cellStyle name="Input [yellow] 7 4 2 2 2" xfId="16066"/>
    <cellStyle name="Input [yellow] 7 4 2 3" xfId="16067"/>
    <cellStyle name="Input [yellow] 7 4 2 4" xfId="16068"/>
    <cellStyle name="Input [yellow] 7 4 2 5" xfId="16069"/>
    <cellStyle name="Input [yellow] 7 4 3" xfId="16070"/>
    <cellStyle name="Input [yellow] 7 4 3 2" xfId="16071"/>
    <cellStyle name="Input [yellow] 7 4 4" xfId="16072"/>
    <cellStyle name="Input [yellow] 7 4 5" xfId="16073"/>
    <cellStyle name="Input [yellow] 7 4 6" xfId="16074"/>
    <cellStyle name="Input [yellow] 7 5" xfId="16075"/>
    <cellStyle name="Input [yellow] 7 5 2" xfId="16076"/>
    <cellStyle name="Input [yellow] 7 5 2 2" xfId="16077"/>
    <cellStyle name="Input [yellow] 7 5 3" xfId="16078"/>
    <cellStyle name="Input [yellow] 7 6" xfId="16079"/>
    <cellStyle name="Input [yellow] 7 6 2" xfId="16080"/>
    <cellStyle name="Input [yellow] 7 6 2 2" xfId="16081"/>
    <cellStyle name="Input [yellow] 7 6 3" xfId="16082"/>
    <cellStyle name="Input [yellow] 7 7" xfId="16083"/>
    <cellStyle name="Input [yellow] 7 7 2" xfId="16084"/>
    <cellStyle name="Input [yellow] 7 7 2 2" xfId="16085"/>
    <cellStyle name="Input [yellow] 7 7 3" xfId="16086"/>
    <cellStyle name="Input [yellow] 7 8" xfId="16087"/>
    <cellStyle name="Input [yellow] 7 8 2" xfId="16088"/>
    <cellStyle name="Input [yellow] 7 8 2 2" xfId="16089"/>
    <cellStyle name="Input [yellow] 7 8 3" xfId="16090"/>
    <cellStyle name="Input [yellow] 7 9" xfId="16091"/>
    <cellStyle name="Input [yellow] 7 9 2" xfId="16092"/>
    <cellStyle name="Input [yellow] 7 9 2 2" xfId="16093"/>
    <cellStyle name="Input [yellow] 7 9 3" xfId="16094"/>
    <cellStyle name="Input [yellow] 8" xfId="16095"/>
    <cellStyle name="Input [yellow] 8 10" xfId="16096"/>
    <cellStyle name="Input [yellow] 8 10 2" xfId="16097"/>
    <cellStyle name="Input [yellow] 8 11" xfId="16098"/>
    <cellStyle name="Input [yellow] 8 12" xfId="16099"/>
    <cellStyle name="Input [yellow] 8 13" xfId="16100"/>
    <cellStyle name="Input [yellow] 8 14" xfId="16101"/>
    <cellStyle name="Input [yellow] 8 15" xfId="16102"/>
    <cellStyle name="Input [yellow] 8 2" xfId="16103"/>
    <cellStyle name="Input [yellow] 8 2 10" xfId="16104"/>
    <cellStyle name="Input [yellow] 8 2 11" xfId="16105"/>
    <cellStyle name="Input [yellow] 8 2 12" xfId="16106"/>
    <cellStyle name="Input [yellow] 8 2 2" xfId="16107"/>
    <cellStyle name="Input [yellow] 8 2 2 2" xfId="16108"/>
    <cellStyle name="Input [yellow] 8 2 2 2 2" xfId="16109"/>
    <cellStyle name="Input [yellow] 8 2 2 2 2 2" xfId="16110"/>
    <cellStyle name="Input [yellow] 8 2 2 2 3" xfId="16111"/>
    <cellStyle name="Input [yellow] 8 2 2 2 4" xfId="16112"/>
    <cellStyle name="Input [yellow] 8 2 2 2 5" xfId="16113"/>
    <cellStyle name="Input [yellow] 8 2 2 3" xfId="16114"/>
    <cellStyle name="Input [yellow] 8 2 2 3 2" xfId="16115"/>
    <cellStyle name="Input [yellow] 8 2 2 3 2 2" xfId="16116"/>
    <cellStyle name="Input [yellow] 8 2 2 3 3" xfId="16117"/>
    <cellStyle name="Input [yellow] 8 2 2 3 4" xfId="16118"/>
    <cellStyle name="Input [yellow] 8 2 2 3 5" xfId="16119"/>
    <cellStyle name="Input [yellow] 8 2 2 4" xfId="16120"/>
    <cellStyle name="Input [yellow] 8 2 2 4 2" xfId="16121"/>
    <cellStyle name="Input [yellow] 8 2 2 5" xfId="16122"/>
    <cellStyle name="Input [yellow] 8 2 3" xfId="16123"/>
    <cellStyle name="Input [yellow] 8 2 3 2" xfId="16124"/>
    <cellStyle name="Input [yellow] 8 2 3 2 2" xfId="16125"/>
    <cellStyle name="Input [yellow] 8 2 3 2 2 2" xfId="16126"/>
    <cellStyle name="Input [yellow] 8 2 3 2 3" xfId="16127"/>
    <cellStyle name="Input [yellow] 8 2 3 2 4" xfId="16128"/>
    <cellStyle name="Input [yellow] 8 2 3 2 5" xfId="16129"/>
    <cellStyle name="Input [yellow] 8 2 3 3" xfId="16130"/>
    <cellStyle name="Input [yellow] 8 2 3 3 2" xfId="16131"/>
    <cellStyle name="Input [yellow] 8 2 3 4" xfId="16132"/>
    <cellStyle name="Input [yellow] 8 2 3 5" xfId="16133"/>
    <cellStyle name="Input [yellow] 8 2 3 6" xfId="16134"/>
    <cellStyle name="Input [yellow] 8 2 4" xfId="16135"/>
    <cellStyle name="Input [yellow] 8 2 4 2" xfId="16136"/>
    <cellStyle name="Input [yellow] 8 2 4 2 2" xfId="16137"/>
    <cellStyle name="Input [yellow] 8 2 4 3" xfId="16138"/>
    <cellStyle name="Input [yellow] 8 2 5" xfId="16139"/>
    <cellStyle name="Input [yellow] 8 2 5 2" xfId="16140"/>
    <cellStyle name="Input [yellow] 8 2 5 2 2" xfId="16141"/>
    <cellStyle name="Input [yellow] 8 2 5 3" xfId="16142"/>
    <cellStyle name="Input [yellow] 8 2 6" xfId="16143"/>
    <cellStyle name="Input [yellow] 8 2 6 2" xfId="16144"/>
    <cellStyle name="Input [yellow] 8 2 6 2 2" xfId="16145"/>
    <cellStyle name="Input [yellow] 8 2 6 3" xfId="16146"/>
    <cellStyle name="Input [yellow] 8 2 7" xfId="16147"/>
    <cellStyle name="Input [yellow] 8 2 7 2" xfId="16148"/>
    <cellStyle name="Input [yellow] 8 2 7 2 2" xfId="16149"/>
    <cellStyle name="Input [yellow] 8 2 7 3" xfId="16150"/>
    <cellStyle name="Input [yellow] 8 2 8" xfId="16151"/>
    <cellStyle name="Input [yellow] 8 2 8 2" xfId="16152"/>
    <cellStyle name="Input [yellow] 8 2 8 2 2" xfId="16153"/>
    <cellStyle name="Input [yellow] 8 2 8 3" xfId="16154"/>
    <cellStyle name="Input [yellow] 8 2 9" xfId="16155"/>
    <cellStyle name="Input [yellow] 8 2 9 2" xfId="16156"/>
    <cellStyle name="Input [yellow] 8 3" xfId="16157"/>
    <cellStyle name="Input [yellow] 8 3 2" xfId="16158"/>
    <cellStyle name="Input [yellow] 8 3 2 2" xfId="16159"/>
    <cellStyle name="Input [yellow] 8 3 2 2 2" xfId="16160"/>
    <cellStyle name="Input [yellow] 8 3 2 3" xfId="16161"/>
    <cellStyle name="Input [yellow] 8 3 2 4" xfId="16162"/>
    <cellStyle name="Input [yellow] 8 3 2 5" xfId="16163"/>
    <cellStyle name="Input [yellow] 8 3 3" xfId="16164"/>
    <cellStyle name="Input [yellow] 8 3 3 2" xfId="16165"/>
    <cellStyle name="Input [yellow] 8 3 3 2 2" xfId="16166"/>
    <cellStyle name="Input [yellow] 8 3 3 3" xfId="16167"/>
    <cellStyle name="Input [yellow] 8 3 3 4" xfId="16168"/>
    <cellStyle name="Input [yellow] 8 3 3 5" xfId="16169"/>
    <cellStyle name="Input [yellow] 8 3 4" xfId="16170"/>
    <cellStyle name="Input [yellow] 8 3 4 2" xfId="16171"/>
    <cellStyle name="Input [yellow] 8 3 5" xfId="16172"/>
    <cellStyle name="Input [yellow] 8 4" xfId="16173"/>
    <cellStyle name="Input [yellow] 8 4 2" xfId="16174"/>
    <cellStyle name="Input [yellow] 8 4 2 2" xfId="16175"/>
    <cellStyle name="Input [yellow] 8 4 2 2 2" xfId="16176"/>
    <cellStyle name="Input [yellow] 8 4 2 3" xfId="16177"/>
    <cellStyle name="Input [yellow] 8 4 2 4" xfId="16178"/>
    <cellStyle name="Input [yellow] 8 4 2 5" xfId="16179"/>
    <cellStyle name="Input [yellow] 8 4 3" xfId="16180"/>
    <cellStyle name="Input [yellow] 8 4 3 2" xfId="16181"/>
    <cellStyle name="Input [yellow] 8 4 4" xfId="16182"/>
    <cellStyle name="Input [yellow] 8 4 5" xfId="16183"/>
    <cellStyle name="Input [yellow] 8 4 6" xfId="16184"/>
    <cellStyle name="Input [yellow] 8 5" xfId="16185"/>
    <cellStyle name="Input [yellow] 8 5 2" xfId="16186"/>
    <cellStyle name="Input [yellow] 8 5 2 2" xfId="16187"/>
    <cellStyle name="Input [yellow] 8 5 3" xfId="16188"/>
    <cellStyle name="Input [yellow] 8 6" xfId="16189"/>
    <cellStyle name="Input [yellow] 8 6 2" xfId="16190"/>
    <cellStyle name="Input [yellow] 8 6 2 2" xfId="16191"/>
    <cellStyle name="Input [yellow] 8 6 3" xfId="16192"/>
    <cellStyle name="Input [yellow] 8 7" xfId="16193"/>
    <cellStyle name="Input [yellow] 8 7 2" xfId="16194"/>
    <cellStyle name="Input [yellow] 8 7 2 2" xfId="16195"/>
    <cellStyle name="Input [yellow] 8 7 3" xfId="16196"/>
    <cellStyle name="Input [yellow] 8 8" xfId="16197"/>
    <cellStyle name="Input [yellow] 8 8 2" xfId="16198"/>
    <cellStyle name="Input [yellow] 8 8 2 2" xfId="16199"/>
    <cellStyle name="Input [yellow] 8 8 3" xfId="16200"/>
    <cellStyle name="Input [yellow] 8 9" xfId="16201"/>
    <cellStyle name="Input [yellow] 8 9 2" xfId="16202"/>
    <cellStyle name="Input [yellow] 8 9 2 2" xfId="16203"/>
    <cellStyle name="Input [yellow] 8 9 3" xfId="16204"/>
    <cellStyle name="Input [yellow] 9" xfId="16205"/>
    <cellStyle name="Input [yellow] 9 10" xfId="16206"/>
    <cellStyle name="Input [yellow] 9 10 2" xfId="16207"/>
    <cellStyle name="Input [yellow] 9 11" xfId="16208"/>
    <cellStyle name="Input [yellow] 9 12" xfId="16209"/>
    <cellStyle name="Input [yellow] 9 13" xfId="16210"/>
    <cellStyle name="Input [yellow] 9 14" xfId="16211"/>
    <cellStyle name="Input [yellow] 9 2" xfId="16212"/>
    <cellStyle name="Input [yellow] 9 2 10" xfId="16213"/>
    <cellStyle name="Input [yellow] 9 2 11" xfId="16214"/>
    <cellStyle name="Input [yellow] 9 2 12" xfId="16215"/>
    <cellStyle name="Input [yellow] 9 2 2" xfId="16216"/>
    <cellStyle name="Input [yellow] 9 2 2 2" xfId="16217"/>
    <cellStyle name="Input [yellow] 9 2 2 2 2" xfId="16218"/>
    <cellStyle name="Input [yellow] 9 2 2 2 2 2" xfId="16219"/>
    <cellStyle name="Input [yellow] 9 2 2 2 3" xfId="16220"/>
    <cellStyle name="Input [yellow] 9 2 2 2 4" xfId="16221"/>
    <cellStyle name="Input [yellow] 9 2 2 2 5" xfId="16222"/>
    <cellStyle name="Input [yellow] 9 2 2 3" xfId="16223"/>
    <cellStyle name="Input [yellow] 9 2 2 3 2" xfId="16224"/>
    <cellStyle name="Input [yellow] 9 2 2 3 2 2" xfId="16225"/>
    <cellStyle name="Input [yellow] 9 2 2 3 3" xfId="16226"/>
    <cellStyle name="Input [yellow] 9 2 2 3 4" xfId="16227"/>
    <cellStyle name="Input [yellow] 9 2 2 3 5" xfId="16228"/>
    <cellStyle name="Input [yellow] 9 2 2 4" xfId="16229"/>
    <cellStyle name="Input [yellow] 9 2 2 4 2" xfId="16230"/>
    <cellStyle name="Input [yellow] 9 2 2 5" xfId="16231"/>
    <cellStyle name="Input [yellow] 9 2 3" xfId="16232"/>
    <cellStyle name="Input [yellow] 9 2 3 2" xfId="16233"/>
    <cellStyle name="Input [yellow] 9 2 3 2 2" xfId="16234"/>
    <cellStyle name="Input [yellow] 9 2 3 2 2 2" xfId="16235"/>
    <cellStyle name="Input [yellow] 9 2 3 2 3" xfId="16236"/>
    <cellStyle name="Input [yellow] 9 2 3 2 4" xfId="16237"/>
    <cellStyle name="Input [yellow] 9 2 3 2 5" xfId="16238"/>
    <cellStyle name="Input [yellow] 9 2 3 3" xfId="16239"/>
    <cellStyle name="Input [yellow] 9 2 3 3 2" xfId="16240"/>
    <cellStyle name="Input [yellow] 9 2 3 4" xfId="16241"/>
    <cellStyle name="Input [yellow] 9 2 3 5" xfId="16242"/>
    <cellStyle name="Input [yellow] 9 2 3 6" xfId="16243"/>
    <cellStyle name="Input [yellow] 9 2 4" xfId="16244"/>
    <cellStyle name="Input [yellow] 9 2 4 2" xfId="16245"/>
    <cellStyle name="Input [yellow] 9 2 4 2 2" xfId="16246"/>
    <cellStyle name="Input [yellow] 9 2 4 3" xfId="16247"/>
    <cellStyle name="Input [yellow] 9 2 5" xfId="16248"/>
    <cellStyle name="Input [yellow] 9 2 5 2" xfId="16249"/>
    <cellStyle name="Input [yellow] 9 2 5 2 2" xfId="16250"/>
    <cellStyle name="Input [yellow] 9 2 5 3" xfId="16251"/>
    <cellStyle name="Input [yellow] 9 2 6" xfId="16252"/>
    <cellStyle name="Input [yellow] 9 2 6 2" xfId="16253"/>
    <cellStyle name="Input [yellow] 9 2 6 2 2" xfId="16254"/>
    <cellStyle name="Input [yellow] 9 2 6 3" xfId="16255"/>
    <cellStyle name="Input [yellow] 9 2 7" xfId="16256"/>
    <cellStyle name="Input [yellow] 9 2 7 2" xfId="16257"/>
    <cellStyle name="Input [yellow] 9 2 7 2 2" xfId="16258"/>
    <cellStyle name="Input [yellow] 9 2 7 3" xfId="16259"/>
    <cellStyle name="Input [yellow] 9 2 8" xfId="16260"/>
    <cellStyle name="Input [yellow] 9 2 8 2" xfId="16261"/>
    <cellStyle name="Input [yellow] 9 2 8 2 2" xfId="16262"/>
    <cellStyle name="Input [yellow] 9 2 8 3" xfId="16263"/>
    <cellStyle name="Input [yellow] 9 2 9" xfId="16264"/>
    <cellStyle name="Input [yellow] 9 2 9 2" xfId="16265"/>
    <cellStyle name="Input [yellow] 9 3" xfId="16266"/>
    <cellStyle name="Input [yellow] 9 3 2" xfId="16267"/>
    <cellStyle name="Input [yellow] 9 3 2 2" xfId="16268"/>
    <cellStyle name="Input [yellow] 9 3 2 2 2" xfId="16269"/>
    <cellStyle name="Input [yellow] 9 3 2 3" xfId="16270"/>
    <cellStyle name="Input [yellow] 9 3 2 4" xfId="16271"/>
    <cellStyle name="Input [yellow] 9 3 2 5" xfId="16272"/>
    <cellStyle name="Input [yellow] 9 3 3" xfId="16273"/>
    <cellStyle name="Input [yellow] 9 3 3 2" xfId="16274"/>
    <cellStyle name="Input [yellow] 9 3 3 2 2" xfId="16275"/>
    <cellStyle name="Input [yellow] 9 3 3 3" xfId="16276"/>
    <cellStyle name="Input [yellow] 9 3 3 4" xfId="16277"/>
    <cellStyle name="Input [yellow] 9 3 3 5" xfId="16278"/>
    <cellStyle name="Input [yellow] 9 3 4" xfId="16279"/>
    <cellStyle name="Input [yellow] 9 3 4 2" xfId="16280"/>
    <cellStyle name="Input [yellow] 9 3 5" xfId="16281"/>
    <cellStyle name="Input [yellow] 9 4" xfId="16282"/>
    <cellStyle name="Input [yellow] 9 4 2" xfId="16283"/>
    <cellStyle name="Input [yellow] 9 4 2 2" xfId="16284"/>
    <cellStyle name="Input [yellow] 9 4 2 2 2" xfId="16285"/>
    <cellStyle name="Input [yellow] 9 4 2 3" xfId="16286"/>
    <cellStyle name="Input [yellow] 9 4 2 4" xfId="16287"/>
    <cellStyle name="Input [yellow] 9 4 2 5" xfId="16288"/>
    <cellStyle name="Input [yellow] 9 4 3" xfId="16289"/>
    <cellStyle name="Input [yellow] 9 4 3 2" xfId="16290"/>
    <cellStyle name="Input [yellow] 9 4 4" xfId="16291"/>
    <cellStyle name="Input [yellow] 9 4 5" xfId="16292"/>
    <cellStyle name="Input [yellow] 9 4 6" xfId="16293"/>
    <cellStyle name="Input [yellow] 9 5" xfId="16294"/>
    <cellStyle name="Input [yellow] 9 5 2" xfId="16295"/>
    <cellStyle name="Input [yellow] 9 5 2 2" xfId="16296"/>
    <cellStyle name="Input [yellow] 9 5 3" xfId="16297"/>
    <cellStyle name="Input [yellow] 9 6" xfId="16298"/>
    <cellStyle name="Input [yellow] 9 6 2" xfId="16299"/>
    <cellStyle name="Input [yellow] 9 6 2 2" xfId="16300"/>
    <cellStyle name="Input [yellow] 9 6 3" xfId="16301"/>
    <cellStyle name="Input [yellow] 9 7" xfId="16302"/>
    <cellStyle name="Input [yellow] 9 7 2" xfId="16303"/>
    <cellStyle name="Input [yellow] 9 7 2 2" xfId="16304"/>
    <cellStyle name="Input [yellow] 9 7 3" xfId="16305"/>
    <cellStyle name="Input [yellow] 9 8" xfId="16306"/>
    <cellStyle name="Input [yellow] 9 8 2" xfId="16307"/>
    <cellStyle name="Input [yellow] 9 8 2 2" xfId="16308"/>
    <cellStyle name="Input [yellow] 9 8 3" xfId="16309"/>
    <cellStyle name="Input [yellow] 9 9" xfId="16310"/>
    <cellStyle name="Input [yellow] 9 9 2" xfId="16311"/>
    <cellStyle name="Input [yellow] 9 9 2 2" xfId="16312"/>
    <cellStyle name="Input [yellow] 9 9 3" xfId="16313"/>
    <cellStyle name="Input 0" xfId="16314"/>
    <cellStyle name="Input 0,0" xfId="16315"/>
    <cellStyle name="Input 10" xfId="16316"/>
    <cellStyle name="Input 10 2" xfId="16317"/>
    <cellStyle name="Input 10 2 2" xfId="16318"/>
    <cellStyle name="Input 10 3" xfId="16319"/>
    <cellStyle name="Input 10 4" xfId="16320"/>
    <cellStyle name="Input 10 5" xfId="16321"/>
    <cellStyle name="Input 11" xfId="16322"/>
    <cellStyle name="Input 11 2" xfId="16323"/>
    <cellStyle name="Input 12" xfId="16324"/>
    <cellStyle name="Input 13" xfId="16325"/>
    <cellStyle name="Input 14" xfId="16326"/>
    <cellStyle name="Input 15" xfId="16327"/>
    <cellStyle name="Input 16" xfId="16328"/>
    <cellStyle name="Input 17" xfId="16329"/>
    <cellStyle name="Input 18" xfId="16330"/>
    <cellStyle name="Input 19" xfId="16331"/>
    <cellStyle name="Input 2" xfId="16332"/>
    <cellStyle name="Input 2 10" xfId="16333"/>
    <cellStyle name="Input 2 10 2" xfId="16334"/>
    <cellStyle name="Input 2 11" xfId="16335"/>
    <cellStyle name="Input 2 12" xfId="16336"/>
    <cellStyle name="Input 2 13" xfId="16337"/>
    <cellStyle name="Input 2 14" xfId="16338"/>
    <cellStyle name="Input 2 16" xfId="16339"/>
    <cellStyle name="Input 2 17" xfId="16340"/>
    <cellStyle name="Input 2 18" xfId="16341"/>
    <cellStyle name="Input 2 19" xfId="16342"/>
    <cellStyle name="Input 2 2" xfId="16343"/>
    <cellStyle name="Input 2 2 2" xfId="16344"/>
    <cellStyle name="Input 2 2 2 2" xfId="16345"/>
    <cellStyle name="Input 2 2 2 2 2" xfId="16346"/>
    <cellStyle name="Input 2 2 2 3" xfId="16347"/>
    <cellStyle name="Input 2 2 2 4" xfId="16348"/>
    <cellStyle name="Input 2 2 2 5" xfId="16349"/>
    <cellStyle name="Input 2 2 3" xfId="16350"/>
    <cellStyle name="Input 2 2 4" xfId="16351"/>
    <cellStyle name="Input 2 2 5" xfId="16352"/>
    <cellStyle name="Input 2 2 6" xfId="16353"/>
    <cellStyle name="Input 2 20" xfId="16354"/>
    <cellStyle name="Input 2 3" xfId="16355"/>
    <cellStyle name="Input 2 3 2" xfId="16356"/>
    <cellStyle name="Input 2 3 2 2" xfId="16357"/>
    <cellStyle name="Input 2 3 2 2 2" xfId="16358"/>
    <cellStyle name="Input 2 3 2 3" xfId="16359"/>
    <cellStyle name="Input 2 3 2 4" xfId="16360"/>
    <cellStyle name="Input 2 3 2 5" xfId="16361"/>
    <cellStyle name="Input 2 3 3" xfId="16362"/>
    <cellStyle name="Input 2 3 4" xfId="16363"/>
    <cellStyle name="Input 2 3 5" xfId="16364"/>
    <cellStyle name="Input 2 3 6" xfId="16365"/>
    <cellStyle name="Input 2 4" xfId="16366"/>
    <cellStyle name="Input 2 4 2" xfId="16367"/>
    <cellStyle name="Input 2 4 2 2" xfId="16368"/>
    <cellStyle name="Input 2 4 2 2 2" xfId="16369"/>
    <cellStyle name="Input 2 4 2 3" xfId="16370"/>
    <cellStyle name="Input 2 4 2 4" xfId="16371"/>
    <cellStyle name="Input 2 4 2 5" xfId="16372"/>
    <cellStyle name="Input 2 4 3" xfId="16373"/>
    <cellStyle name="Input 2 4 4" xfId="16374"/>
    <cellStyle name="Input 2 4 5" xfId="16375"/>
    <cellStyle name="Input 2 4 6" xfId="16376"/>
    <cellStyle name="Input 2 5" xfId="16377"/>
    <cellStyle name="Input 2 5 2" xfId="16378"/>
    <cellStyle name="Input 2 5 2 2" xfId="16379"/>
    <cellStyle name="Input 2 5 2 2 2" xfId="16380"/>
    <cellStyle name="Input 2 5 2 3" xfId="16381"/>
    <cellStyle name="Input 2 5 2 4" xfId="16382"/>
    <cellStyle name="Input 2 5 2 5" xfId="16383"/>
    <cellStyle name="Input 2 5 3" xfId="16384"/>
    <cellStyle name="Input 2 5 4" xfId="16385"/>
    <cellStyle name="Input 2 5 5" xfId="16386"/>
    <cellStyle name="Input 2 5 6" xfId="16387"/>
    <cellStyle name="Input 2 6" xfId="16388"/>
    <cellStyle name="Input 2 6 2" xfId="16389"/>
    <cellStyle name="Input 2 6 2 2" xfId="16390"/>
    <cellStyle name="Input 2 6 2 2 2" xfId="16391"/>
    <cellStyle name="Input 2 6 2 3" xfId="16392"/>
    <cellStyle name="Input 2 6 2 4" xfId="16393"/>
    <cellStyle name="Input 2 6 2 5" xfId="16394"/>
    <cellStyle name="Input 2 6 3" xfId="16395"/>
    <cellStyle name="Input 2 6 4" xfId="16396"/>
    <cellStyle name="Input 2 6 5" xfId="16397"/>
    <cellStyle name="Input 2 6 6" xfId="16398"/>
    <cellStyle name="Input 2 7" xfId="16399"/>
    <cellStyle name="Input 2 7 2" xfId="16400"/>
    <cellStyle name="Input 2 7 2 2" xfId="16401"/>
    <cellStyle name="Input 2 7 2 2 2" xfId="16402"/>
    <cellStyle name="Input 2 7 2 3" xfId="16403"/>
    <cellStyle name="Input 2 7 2 4" xfId="16404"/>
    <cellStyle name="Input 2 7 2 5" xfId="16405"/>
    <cellStyle name="Input 2 7 3" xfId="16406"/>
    <cellStyle name="Input 2 7 4" xfId="16407"/>
    <cellStyle name="Input 2 7 5" xfId="16408"/>
    <cellStyle name="Input 2 7 6" xfId="16409"/>
    <cellStyle name="Input 2 8" xfId="16410"/>
    <cellStyle name="Input 2 8 2" xfId="16411"/>
    <cellStyle name="Input 2 8 2 2" xfId="16412"/>
    <cellStyle name="Input 2 8 2 2 2" xfId="16413"/>
    <cellStyle name="Input 2 8 2 3" xfId="16414"/>
    <cellStyle name="Input 2 8 2 4" xfId="16415"/>
    <cellStyle name="Input 2 8 2 5" xfId="16416"/>
    <cellStyle name="Input 2 8 3" xfId="16417"/>
    <cellStyle name="Input 2 8 4" xfId="16418"/>
    <cellStyle name="Input 2 8 5" xfId="16419"/>
    <cellStyle name="Input 2 8 6" xfId="16420"/>
    <cellStyle name="Input 2 9" xfId="16421"/>
    <cellStyle name="Input 2 9 2" xfId="16422"/>
    <cellStyle name="Input 2 9 2 2" xfId="16423"/>
    <cellStyle name="Input 2 9 3" xfId="16424"/>
    <cellStyle name="Input 2 9 4" xfId="16425"/>
    <cellStyle name="Input 2 9 5" xfId="16426"/>
    <cellStyle name="Input 20" xfId="62176"/>
    <cellStyle name="Input 21" xfId="16427"/>
    <cellStyle name="Input 22" xfId="16428"/>
    <cellStyle name="Input 23" xfId="62177"/>
    <cellStyle name="Input 24" xfId="62178"/>
    <cellStyle name="Input 25" xfId="62179"/>
    <cellStyle name="Input 3" xfId="16429"/>
    <cellStyle name="Input 3 10" xfId="16430"/>
    <cellStyle name="Input 3 12" xfId="16431"/>
    <cellStyle name="Input 3 13" xfId="16432"/>
    <cellStyle name="Input 3 2" xfId="16433"/>
    <cellStyle name="Input 3 2 2" xfId="16434"/>
    <cellStyle name="Input 3 2 2 2" xfId="16435"/>
    <cellStyle name="Input 3 2 3" xfId="16436"/>
    <cellStyle name="Input 3 2 4" xfId="16437"/>
    <cellStyle name="Input 3 2 5" xfId="16438"/>
    <cellStyle name="Input 3 3" xfId="16439"/>
    <cellStyle name="Input 3 4" xfId="16440"/>
    <cellStyle name="Input 3 5" xfId="16441"/>
    <cellStyle name="Input 3 6" xfId="16442"/>
    <cellStyle name="Input 3 7" xfId="16443"/>
    <cellStyle name="Input 3 8" xfId="16444"/>
    <cellStyle name="Input 3 9" xfId="16445"/>
    <cellStyle name="Input 4" xfId="16446"/>
    <cellStyle name="Input 4 10" xfId="16447"/>
    <cellStyle name="Input 4 11" xfId="16448"/>
    <cellStyle name="Input 4 12" xfId="16449"/>
    <cellStyle name="Input 4 13" xfId="16450"/>
    <cellStyle name="Input 4 2" xfId="16451"/>
    <cellStyle name="Input 4 2 2" xfId="16452"/>
    <cellStyle name="Input 4 2 2 2" xfId="16453"/>
    <cellStyle name="Input 4 2 3" xfId="16454"/>
    <cellStyle name="Input 4 2 4" xfId="16455"/>
    <cellStyle name="Input 4 2 5" xfId="16456"/>
    <cellStyle name="Input 4 3" xfId="16457"/>
    <cellStyle name="Input 4 4" xfId="16458"/>
    <cellStyle name="Input 4 5" xfId="16459"/>
    <cellStyle name="Input 4 6" xfId="16460"/>
    <cellStyle name="Input 4 7" xfId="16461"/>
    <cellStyle name="Input 4 8" xfId="16462"/>
    <cellStyle name="Input 5" xfId="16463"/>
    <cellStyle name="Input 5 10" xfId="16464"/>
    <cellStyle name="Input 5 12" xfId="16465"/>
    <cellStyle name="Input 5 2" xfId="16466"/>
    <cellStyle name="Input 5 2 2" xfId="16467"/>
    <cellStyle name="Input 5 2 2 2" xfId="16468"/>
    <cellStyle name="Input 5 2 3" xfId="16469"/>
    <cellStyle name="Input 5 2 4" xfId="16470"/>
    <cellStyle name="Input 5 2 5" xfId="16471"/>
    <cellStyle name="Input 5 3" xfId="16472"/>
    <cellStyle name="Input 5 4" xfId="16473"/>
    <cellStyle name="Input 5 5" xfId="16474"/>
    <cellStyle name="Input 5 6" xfId="16475"/>
    <cellStyle name="Input 6" xfId="16476"/>
    <cellStyle name="Input 6 10" xfId="16477"/>
    <cellStyle name="Input 6 2" xfId="16478"/>
    <cellStyle name="Input 6 2 2" xfId="16479"/>
    <cellStyle name="Input 6 2 2 2" xfId="16480"/>
    <cellStyle name="Input 6 2 3" xfId="16481"/>
    <cellStyle name="Input 6 2 4" xfId="16482"/>
    <cellStyle name="Input 6 2 5" xfId="16483"/>
    <cellStyle name="Input 6 3" xfId="16484"/>
    <cellStyle name="Input 6 4" xfId="16485"/>
    <cellStyle name="Input 6 5" xfId="16486"/>
    <cellStyle name="Input 6 6" xfId="16487"/>
    <cellStyle name="Input 6 7" xfId="16488"/>
    <cellStyle name="Input 6 8" xfId="16489"/>
    <cellStyle name="Input 6 9" xfId="16490"/>
    <cellStyle name="Input 7" xfId="16491"/>
    <cellStyle name="Input 7 10" xfId="16492"/>
    <cellStyle name="Input 7 2" xfId="16493"/>
    <cellStyle name="Input 7 2 2" xfId="16494"/>
    <cellStyle name="Input 7 2 2 2" xfId="16495"/>
    <cellStyle name="Input 7 2 3" xfId="16496"/>
    <cellStyle name="Input 7 2 4" xfId="16497"/>
    <cellStyle name="Input 7 2 5" xfId="16498"/>
    <cellStyle name="Input 7 3" xfId="16499"/>
    <cellStyle name="Input 7 4" xfId="16500"/>
    <cellStyle name="Input 7 5" xfId="16501"/>
    <cellStyle name="Input 7 6" xfId="16502"/>
    <cellStyle name="Input 7 7" xfId="16503"/>
    <cellStyle name="Input 7 8" xfId="16504"/>
    <cellStyle name="Input 7 9" xfId="16505"/>
    <cellStyle name="Input 8" xfId="16506"/>
    <cellStyle name="Input 8 2" xfId="16507"/>
    <cellStyle name="Input 8 2 2" xfId="16508"/>
    <cellStyle name="Input 8 2 2 2" xfId="16509"/>
    <cellStyle name="Input 8 2 3" xfId="16510"/>
    <cellStyle name="Input 8 2 4" xfId="16511"/>
    <cellStyle name="Input 8 2 5" xfId="16512"/>
    <cellStyle name="Input 8 3" xfId="16513"/>
    <cellStyle name="Input 8 4" xfId="16514"/>
    <cellStyle name="Input 8 5" xfId="16515"/>
    <cellStyle name="Input 8 6" xfId="16516"/>
    <cellStyle name="Input 8 7" xfId="16517"/>
    <cellStyle name="Input 8 8" xfId="16518"/>
    <cellStyle name="Input 9" xfId="16519"/>
    <cellStyle name="Input 9 2" xfId="16520"/>
    <cellStyle name="Input 9 2 2" xfId="16521"/>
    <cellStyle name="Input 9 2 2 2" xfId="16522"/>
    <cellStyle name="Input 9 2 3" xfId="16523"/>
    <cellStyle name="Input 9 2 4" xfId="16524"/>
    <cellStyle name="Input 9 2 5" xfId="16525"/>
    <cellStyle name="Input 9 3" xfId="16526"/>
    <cellStyle name="Input 9 4" xfId="16527"/>
    <cellStyle name="Input 9 5" xfId="16528"/>
    <cellStyle name="Input 9 6" xfId="16529"/>
    <cellStyle name="Input 9 7" xfId="16530"/>
    <cellStyle name="Input 9 8" xfId="16531"/>
    <cellStyle name="Input Cell" xfId="16532"/>
    <cellStyle name="Input Cells" xfId="82"/>
    <cellStyle name="Input Cells 10" xfId="16533"/>
    <cellStyle name="Input Cells 11" xfId="16534"/>
    <cellStyle name="Input Cells 11 2" xfId="16535"/>
    <cellStyle name="Input Cells 11 2 2" xfId="16536"/>
    <cellStyle name="Input Cells 12" xfId="16537"/>
    <cellStyle name="Input Cells 13" xfId="16538"/>
    <cellStyle name="Input Cells 14" xfId="62229"/>
    <cellStyle name="Input Cells 2" xfId="16539"/>
    <cellStyle name="Input Cells 2 2" xfId="16540"/>
    <cellStyle name="Input Cells 2 2 2" xfId="16541"/>
    <cellStyle name="Input Cells 2 2 2 2" xfId="16542"/>
    <cellStyle name="Input Cells 2 3" xfId="16543"/>
    <cellStyle name="Input Cells 2 4" xfId="16544"/>
    <cellStyle name="Input Cells 2 5" xfId="16545"/>
    <cellStyle name="Input Cells 3" xfId="16546"/>
    <cellStyle name="Input Cells 3 2" xfId="16547"/>
    <cellStyle name="Input Cells 4" xfId="16548"/>
    <cellStyle name="Input Cells 5" xfId="16549"/>
    <cellStyle name="Input Cells 6" xfId="16550"/>
    <cellStyle name="Input Cells 7" xfId="16551"/>
    <cellStyle name="Input Cells 8" xfId="16552"/>
    <cellStyle name="Input Cells 9" xfId="16553"/>
    <cellStyle name="Input_&amp;_Assumptions_Hdr" xfId="16554"/>
    <cellStyle name="Input10" xfId="16555"/>
    <cellStyle name="Input10 2" xfId="16556"/>
    <cellStyle name="Input10 3" xfId="16557"/>
    <cellStyle name="Input2" xfId="16558"/>
    <cellStyle name="Input8" xfId="16559"/>
    <cellStyle name="InputBlueFont" xfId="16560"/>
    <cellStyle name="Item" xfId="16561"/>
    <cellStyle name="Jun" xfId="16562"/>
    <cellStyle name="Komma [0]_laroux" xfId="16563"/>
    <cellStyle name="Komma_laroux" xfId="16564"/>
    <cellStyle name="Legal 8½ x 14 in" xfId="16565"/>
    <cellStyle name="Link Currency (0)" xfId="16566"/>
    <cellStyle name="Link Currency (0) 2" xfId="16567"/>
    <cellStyle name="Link Currency (0) 3" xfId="16568"/>
    <cellStyle name="Link Currency (2)" xfId="16569"/>
    <cellStyle name="Link Currency (2) 2" xfId="16570"/>
    <cellStyle name="Link Currency (2) 3" xfId="16571"/>
    <cellStyle name="Link Units (0)" xfId="16572"/>
    <cellStyle name="Link Units (0) 2" xfId="16573"/>
    <cellStyle name="Link Units (0) 3" xfId="16574"/>
    <cellStyle name="Link Units (1)" xfId="16575"/>
    <cellStyle name="Link Units (1) 2" xfId="16576"/>
    <cellStyle name="Link Units (2)" xfId="16577"/>
    <cellStyle name="Link Units (2) 2" xfId="16578"/>
    <cellStyle name="Link Units (2) 3" xfId="16579"/>
    <cellStyle name="Linked Cell" xfId="16580"/>
    <cellStyle name="Linked Cell 2" xfId="16581"/>
    <cellStyle name="Linked Cells" xfId="83"/>
    <cellStyle name="Linked Cells 10" xfId="16582"/>
    <cellStyle name="Linked Cells 11" xfId="16583"/>
    <cellStyle name="Linked Cells 11 2" xfId="16584"/>
    <cellStyle name="Linked Cells 11 2 2" xfId="16585"/>
    <cellStyle name="Linked Cells 12" xfId="16586"/>
    <cellStyle name="Linked Cells 13" xfId="16587"/>
    <cellStyle name="Linked Cells 14" xfId="62230"/>
    <cellStyle name="Linked Cells 2" xfId="16588"/>
    <cellStyle name="Linked Cells 2 2" xfId="16589"/>
    <cellStyle name="Linked Cells 2 2 2" xfId="16590"/>
    <cellStyle name="Linked Cells 2 2 2 2" xfId="16591"/>
    <cellStyle name="Linked Cells 2 3" xfId="16592"/>
    <cellStyle name="Linked Cells 2 4" xfId="16593"/>
    <cellStyle name="Linked Cells 2 5" xfId="16594"/>
    <cellStyle name="Linked Cells 3" xfId="16595"/>
    <cellStyle name="Linked Cells 3 2" xfId="16596"/>
    <cellStyle name="Linked Cells 4" xfId="16597"/>
    <cellStyle name="Linked Cells 5" xfId="16598"/>
    <cellStyle name="Linked Cells 6" xfId="16599"/>
    <cellStyle name="Linked Cells 7" xfId="16600"/>
    <cellStyle name="Linked Cells 8" xfId="16601"/>
    <cellStyle name="Linked Cells 9" xfId="16602"/>
    <cellStyle name="lugares" xfId="16603"/>
    <cellStyle name="lunes" xfId="16604"/>
    <cellStyle name="MARQ" xfId="16605"/>
    <cellStyle name="Matrice" xfId="16606"/>
    <cellStyle name="MEU" xfId="16607"/>
    <cellStyle name="Migliaia (0)" xfId="16608"/>
    <cellStyle name="Migliaia_1641SM D" xfId="16609"/>
    <cellStyle name="Millares" xfId="3" builtinId="3"/>
    <cellStyle name="Millares [0] 10" xfId="16610"/>
    <cellStyle name="Millares [0] 10 2" xfId="16611"/>
    <cellStyle name="Millares [0] 10 3" xfId="16612"/>
    <cellStyle name="Millares [0] 11" xfId="16613"/>
    <cellStyle name="Millares [0] 12" xfId="16614"/>
    <cellStyle name="Millares [0] 13" xfId="16615"/>
    <cellStyle name="Millares [0] 14" xfId="16616"/>
    <cellStyle name="Millares [0] 15" xfId="16617"/>
    <cellStyle name="Millares [0] 16" xfId="16618"/>
    <cellStyle name="Millares [0] 16 2" xfId="16619"/>
    <cellStyle name="Millares [0] 17" xfId="16620"/>
    <cellStyle name="Millares [0] 2" xfId="16621"/>
    <cellStyle name="Millares [0] 2 10" xfId="16622"/>
    <cellStyle name="Millares [0] 2 2" xfId="16623"/>
    <cellStyle name="Millares [0] 2 2 2" xfId="16624"/>
    <cellStyle name="Millares [0] 2 2 2 2" xfId="16625"/>
    <cellStyle name="Millares [0] 2 2 3" xfId="16626"/>
    <cellStyle name="Millares [0] 2 2 3 2" xfId="16627"/>
    <cellStyle name="Millares [0] 2 2 4" xfId="16628"/>
    <cellStyle name="Millares [0] 2 2 5" xfId="16629"/>
    <cellStyle name="Millares [0] 2 3" xfId="16630"/>
    <cellStyle name="Millares [0] 2 3 2" xfId="16631"/>
    <cellStyle name="Millares [0] 2 3 2 2" xfId="16632"/>
    <cellStyle name="Millares [0] 2 3 3" xfId="16633"/>
    <cellStyle name="Millares [0] 2 3 4" xfId="16634"/>
    <cellStyle name="Millares [0] 2 3 5" xfId="16635"/>
    <cellStyle name="Millares [0] 2 3 6" xfId="16636"/>
    <cellStyle name="Millares [0] 2 3 7" xfId="16637"/>
    <cellStyle name="Millares [0] 2 4" xfId="16638"/>
    <cellStyle name="Millares [0] 2 4 2" xfId="16639"/>
    <cellStyle name="Millares [0] 2 4 3" xfId="16640"/>
    <cellStyle name="Millares [0] 2 5" xfId="16641"/>
    <cellStyle name="Millares [0] 2 5 2" xfId="16642"/>
    <cellStyle name="Millares [0] 2 6" xfId="16643"/>
    <cellStyle name="Millares [0] 2 7" xfId="16644"/>
    <cellStyle name="Millares [0] 2 8" xfId="16645"/>
    <cellStyle name="Millares [0] 2 9" xfId="16646"/>
    <cellStyle name="Millares [0] 3" xfId="16647"/>
    <cellStyle name="Millares [0] 3 2" xfId="16648"/>
    <cellStyle name="Millares [0] 3 3" xfId="16649"/>
    <cellStyle name="Millares [0] 3 4" xfId="16650"/>
    <cellStyle name="Millares [0] 3 5" xfId="16651"/>
    <cellStyle name="Millares [0] 3 6" xfId="16652"/>
    <cellStyle name="Millares [0] 4" xfId="16653"/>
    <cellStyle name="Millares [0] 4 2" xfId="16654"/>
    <cellStyle name="Millares [0] 4 3" xfId="16655"/>
    <cellStyle name="Millares [0] 4 4" xfId="16656"/>
    <cellStyle name="Millares [0] 5" xfId="16657"/>
    <cellStyle name="Millares [0] 5 2" xfId="16658"/>
    <cellStyle name="Millares [0] 6" xfId="16659"/>
    <cellStyle name="Millares [0] 6 2" xfId="16660"/>
    <cellStyle name="Millares [0] 7" xfId="16661"/>
    <cellStyle name="Millares [0] 7 2" xfId="16662"/>
    <cellStyle name="Millares [0] 8" xfId="16663"/>
    <cellStyle name="Millares [0] 8 2" xfId="16664"/>
    <cellStyle name="Millares [0] 9" xfId="16665"/>
    <cellStyle name="Millares [0] 9 2" xfId="16666"/>
    <cellStyle name="Millares 10" xfId="16667"/>
    <cellStyle name="Millares 10 10" xfId="16668"/>
    <cellStyle name="Millares 10 10 2" xfId="16669"/>
    <cellStyle name="Millares 10 11" xfId="16670"/>
    <cellStyle name="Millares 10 11 2" xfId="16671"/>
    <cellStyle name="Millares 10 12" xfId="16672"/>
    <cellStyle name="Millares 10 12 2" xfId="16673"/>
    <cellStyle name="Millares 10 13" xfId="16674"/>
    <cellStyle name="Millares 10 13 2" xfId="16675"/>
    <cellStyle name="Millares 10 14" xfId="16676"/>
    <cellStyle name="Millares 10 14 2" xfId="16677"/>
    <cellStyle name="Millares 10 15" xfId="16678"/>
    <cellStyle name="Millares 10 15 2" xfId="16679"/>
    <cellStyle name="Millares 10 16" xfId="16680"/>
    <cellStyle name="Millares 10 16 2" xfId="16681"/>
    <cellStyle name="Millares 10 17" xfId="16682"/>
    <cellStyle name="Millares 10 18" xfId="16683"/>
    <cellStyle name="Millares 10 19" xfId="16684"/>
    <cellStyle name="Millares 10 2" xfId="16685"/>
    <cellStyle name="Millares 10 2 2" xfId="16686"/>
    <cellStyle name="Millares 10 2 3" xfId="16687"/>
    <cellStyle name="Millares 10 3" xfId="16688"/>
    <cellStyle name="Millares 10 3 2" xfId="16689"/>
    <cellStyle name="Millares 10 3 3" xfId="16690"/>
    <cellStyle name="Millares 10 4" xfId="16691"/>
    <cellStyle name="Millares 10 4 2" xfId="16692"/>
    <cellStyle name="Millares 10 5" xfId="16693"/>
    <cellStyle name="Millares 10 5 2" xfId="16694"/>
    <cellStyle name="Millares 10 6" xfId="16695"/>
    <cellStyle name="Millares 10 6 2" xfId="16696"/>
    <cellStyle name="Millares 10 7" xfId="16697"/>
    <cellStyle name="Millares 10 7 2" xfId="16698"/>
    <cellStyle name="Millares 10 8" xfId="16699"/>
    <cellStyle name="Millares 10 8 2" xfId="16700"/>
    <cellStyle name="Millares 10 9" xfId="16701"/>
    <cellStyle name="Millares 10 9 2" xfId="16702"/>
    <cellStyle name="Millares 100" xfId="16703"/>
    <cellStyle name="Millares 101" xfId="16704"/>
    <cellStyle name="Millares 102" xfId="16705"/>
    <cellStyle name="Millares 103" xfId="16706"/>
    <cellStyle name="Millares 104" xfId="16707"/>
    <cellStyle name="Millares 105" xfId="16708"/>
    <cellStyle name="Millares 106" xfId="16709"/>
    <cellStyle name="Millares 107" xfId="16710"/>
    <cellStyle name="Millares 108" xfId="16711"/>
    <cellStyle name="Millares 109" xfId="16712"/>
    <cellStyle name="Millares 11" xfId="16713"/>
    <cellStyle name="Millares 11 10" xfId="16714"/>
    <cellStyle name="Millares 11 10 2" xfId="16715"/>
    <cellStyle name="Millares 11 10 2 2" xfId="16716"/>
    <cellStyle name="Millares 11 10 2 2 2" xfId="16717"/>
    <cellStyle name="Millares 11 10 2 3" xfId="16718"/>
    <cellStyle name="Millares 11 10 2 4" xfId="16719"/>
    <cellStyle name="Millares 11 10 3" xfId="16720"/>
    <cellStyle name="Millares 11 10 3 2" xfId="16721"/>
    <cellStyle name="Millares 11 10 4" xfId="16722"/>
    <cellStyle name="Millares 11 10 5" xfId="16723"/>
    <cellStyle name="Millares 11 11" xfId="16724"/>
    <cellStyle name="Millares 11 11 2" xfId="16725"/>
    <cellStyle name="Millares 11 11 2 2" xfId="16726"/>
    <cellStyle name="Millares 11 11 2 3" xfId="16727"/>
    <cellStyle name="Millares 11 11 3" xfId="16728"/>
    <cellStyle name="Millares 11 11 4" xfId="16729"/>
    <cellStyle name="Millares 11 12" xfId="16730"/>
    <cellStyle name="Millares 11 12 2" xfId="16731"/>
    <cellStyle name="Millares 11 12 2 2" xfId="16732"/>
    <cellStyle name="Millares 11 12 3" xfId="16733"/>
    <cellStyle name="Millares 11 13" xfId="16734"/>
    <cellStyle name="Millares 11 13 2" xfId="16735"/>
    <cellStyle name="Millares 11 13 2 2" xfId="16736"/>
    <cellStyle name="Millares 11 13 3" xfId="16737"/>
    <cellStyle name="Millares 11 14" xfId="16738"/>
    <cellStyle name="Millares 11 14 2" xfId="16739"/>
    <cellStyle name="Millares 11 14 3" xfId="16740"/>
    <cellStyle name="Millares 11 15" xfId="16741"/>
    <cellStyle name="Millares 11 15 2" xfId="16742"/>
    <cellStyle name="Millares 11 16" xfId="16743"/>
    <cellStyle name="Millares 11 16 2" xfId="16744"/>
    <cellStyle name="Millares 11 17" xfId="16745"/>
    <cellStyle name="Millares 11 17 2" xfId="16746"/>
    <cellStyle name="Millares 11 18" xfId="16747"/>
    <cellStyle name="Millares 11 18 2" xfId="16748"/>
    <cellStyle name="Millares 11 19" xfId="16749"/>
    <cellStyle name="Millares 11 2" xfId="16750"/>
    <cellStyle name="Millares 11 2 10" xfId="16751"/>
    <cellStyle name="Millares 11 2 10 2" xfId="16752"/>
    <cellStyle name="Millares 11 2 10 2 2" xfId="16753"/>
    <cellStyle name="Millares 11 2 10 3" xfId="16754"/>
    <cellStyle name="Millares 11 2 11" xfId="16755"/>
    <cellStyle name="Millares 11 2 11 2" xfId="16756"/>
    <cellStyle name="Millares 11 2 12" xfId="16757"/>
    <cellStyle name="Millares 11 2 12 2" xfId="16758"/>
    <cellStyle name="Millares 11 2 13" xfId="16759"/>
    <cellStyle name="Millares 11 2 14" xfId="16760"/>
    <cellStyle name="Millares 11 2 2" xfId="16761"/>
    <cellStyle name="Millares 11 2 2 10" xfId="16762"/>
    <cellStyle name="Millares 11 2 2 10 2" xfId="16763"/>
    <cellStyle name="Millares 11 2 2 11" xfId="16764"/>
    <cellStyle name="Millares 11 2 2 11 2" xfId="16765"/>
    <cellStyle name="Millares 11 2 2 12" xfId="16766"/>
    <cellStyle name="Millares 11 2 2 13" xfId="16767"/>
    <cellStyle name="Millares 11 2 2 2" xfId="16768"/>
    <cellStyle name="Millares 11 2 2 2 10" xfId="16769"/>
    <cellStyle name="Millares 11 2 2 2 10 2" xfId="16770"/>
    <cellStyle name="Millares 11 2 2 2 11" xfId="16771"/>
    <cellStyle name="Millares 11 2 2 2 2" xfId="16772"/>
    <cellStyle name="Millares 11 2 2 2 2 10" xfId="16773"/>
    <cellStyle name="Millares 11 2 2 2 2 2" xfId="16774"/>
    <cellStyle name="Millares 11 2 2 2 2 2 2" xfId="16775"/>
    <cellStyle name="Millares 11 2 2 2 2 2 2 2" xfId="16776"/>
    <cellStyle name="Millares 11 2 2 2 2 2 2 2 2" xfId="16777"/>
    <cellStyle name="Millares 11 2 2 2 2 2 2 2 2 2" xfId="16778"/>
    <cellStyle name="Millares 11 2 2 2 2 2 2 2 2 2 2" xfId="16779"/>
    <cellStyle name="Millares 11 2 2 2 2 2 2 2 2 2 2 2" xfId="16780"/>
    <cellStyle name="Millares 11 2 2 2 2 2 2 2 2 2 3" xfId="16781"/>
    <cellStyle name="Millares 11 2 2 2 2 2 2 2 2 3" xfId="16782"/>
    <cellStyle name="Millares 11 2 2 2 2 2 2 2 2 3 2" xfId="16783"/>
    <cellStyle name="Millares 11 2 2 2 2 2 2 2 2 4" xfId="16784"/>
    <cellStyle name="Millares 11 2 2 2 2 2 2 2 3" xfId="16785"/>
    <cellStyle name="Millares 11 2 2 2 2 2 2 2 3 2" xfId="16786"/>
    <cellStyle name="Millares 11 2 2 2 2 2 2 2 3 2 2" xfId="16787"/>
    <cellStyle name="Millares 11 2 2 2 2 2 2 2 3 3" xfId="16788"/>
    <cellStyle name="Millares 11 2 2 2 2 2 2 2 4" xfId="16789"/>
    <cellStyle name="Millares 11 2 2 2 2 2 2 2 4 2" xfId="16790"/>
    <cellStyle name="Millares 11 2 2 2 2 2 2 2 5" xfId="16791"/>
    <cellStyle name="Millares 11 2 2 2 2 2 2 3" xfId="16792"/>
    <cellStyle name="Millares 11 2 2 2 2 2 2 3 2" xfId="16793"/>
    <cellStyle name="Millares 11 2 2 2 2 2 2 3 2 2" xfId="16794"/>
    <cellStyle name="Millares 11 2 2 2 2 2 2 3 2 2 2" xfId="16795"/>
    <cellStyle name="Millares 11 2 2 2 2 2 2 3 2 2 2 2" xfId="16796"/>
    <cellStyle name="Millares 11 2 2 2 2 2 2 3 2 2 3" xfId="16797"/>
    <cellStyle name="Millares 11 2 2 2 2 2 2 3 2 3" xfId="16798"/>
    <cellStyle name="Millares 11 2 2 2 2 2 2 3 2 3 2" xfId="16799"/>
    <cellStyle name="Millares 11 2 2 2 2 2 2 3 2 4" xfId="16800"/>
    <cellStyle name="Millares 11 2 2 2 2 2 2 3 3" xfId="16801"/>
    <cellStyle name="Millares 11 2 2 2 2 2 2 3 3 2" xfId="16802"/>
    <cellStyle name="Millares 11 2 2 2 2 2 2 3 3 2 2" xfId="16803"/>
    <cellStyle name="Millares 11 2 2 2 2 2 2 3 3 3" xfId="16804"/>
    <cellStyle name="Millares 11 2 2 2 2 2 2 3 4" xfId="16805"/>
    <cellStyle name="Millares 11 2 2 2 2 2 2 3 4 2" xfId="16806"/>
    <cellStyle name="Millares 11 2 2 2 2 2 2 3 5" xfId="16807"/>
    <cellStyle name="Millares 11 2 2 2 2 2 2 4" xfId="16808"/>
    <cellStyle name="Millares 11 2 2 2 2 2 2 4 2" xfId="16809"/>
    <cellStyle name="Millares 11 2 2 2 2 2 2 4 2 2" xfId="16810"/>
    <cellStyle name="Millares 11 2 2 2 2 2 2 4 2 2 2" xfId="16811"/>
    <cellStyle name="Millares 11 2 2 2 2 2 2 4 2 3" xfId="16812"/>
    <cellStyle name="Millares 11 2 2 2 2 2 2 4 3" xfId="16813"/>
    <cellStyle name="Millares 11 2 2 2 2 2 2 4 3 2" xfId="16814"/>
    <cellStyle name="Millares 11 2 2 2 2 2 2 4 4" xfId="16815"/>
    <cellStyle name="Millares 11 2 2 2 2 2 2 5" xfId="16816"/>
    <cellStyle name="Millares 11 2 2 2 2 2 2 5 2" xfId="16817"/>
    <cellStyle name="Millares 11 2 2 2 2 2 2 5 2 2" xfId="16818"/>
    <cellStyle name="Millares 11 2 2 2 2 2 2 5 3" xfId="16819"/>
    <cellStyle name="Millares 11 2 2 2 2 2 2 6" xfId="16820"/>
    <cellStyle name="Millares 11 2 2 2 2 2 2 6 2" xfId="16821"/>
    <cellStyle name="Millares 11 2 2 2 2 2 2 7" xfId="16822"/>
    <cellStyle name="Millares 11 2 2 2 2 2 3" xfId="16823"/>
    <cellStyle name="Millares 11 2 2 2 2 2 3 2" xfId="16824"/>
    <cellStyle name="Millares 11 2 2 2 2 2 3 2 2" xfId="16825"/>
    <cellStyle name="Millares 11 2 2 2 2 2 3 2 2 2" xfId="16826"/>
    <cellStyle name="Millares 11 2 2 2 2 2 3 2 2 2 2" xfId="16827"/>
    <cellStyle name="Millares 11 2 2 2 2 2 3 2 2 3" xfId="16828"/>
    <cellStyle name="Millares 11 2 2 2 2 2 3 2 3" xfId="16829"/>
    <cellStyle name="Millares 11 2 2 2 2 2 3 2 3 2" xfId="16830"/>
    <cellStyle name="Millares 11 2 2 2 2 2 3 2 4" xfId="16831"/>
    <cellStyle name="Millares 11 2 2 2 2 2 3 3" xfId="16832"/>
    <cellStyle name="Millares 11 2 2 2 2 2 3 3 2" xfId="16833"/>
    <cellStyle name="Millares 11 2 2 2 2 2 3 3 2 2" xfId="16834"/>
    <cellStyle name="Millares 11 2 2 2 2 2 3 3 3" xfId="16835"/>
    <cellStyle name="Millares 11 2 2 2 2 2 3 4" xfId="16836"/>
    <cellStyle name="Millares 11 2 2 2 2 2 3 4 2" xfId="16837"/>
    <cellStyle name="Millares 11 2 2 2 2 2 3 5" xfId="16838"/>
    <cellStyle name="Millares 11 2 2 2 2 2 4" xfId="16839"/>
    <cellStyle name="Millares 11 2 2 2 2 2 4 2" xfId="16840"/>
    <cellStyle name="Millares 11 2 2 2 2 2 4 2 2" xfId="16841"/>
    <cellStyle name="Millares 11 2 2 2 2 2 4 2 2 2" xfId="16842"/>
    <cellStyle name="Millares 11 2 2 2 2 2 4 2 2 2 2" xfId="16843"/>
    <cellStyle name="Millares 11 2 2 2 2 2 4 2 2 3" xfId="16844"/>
    <cellStyle name="Millares 11 2 2 2 2 2 4 2 3" xfId="16845"/>
    <cellStyle name="Millares 11 2 2 2 2 2 4 2 3 2" xfId="16846"/>
    <cellStyle name="Millares 11 2 2 2 2 2 4 2 4" xfId="16847"/>
    <cellStyle name="Millares 11 2 2 2 2 2 4 3" xfId="16848"/>
    <cellStyle name="Millares 11 2 2 2 2 2 4 3 2" xfId="16849"/>
    <cellStyle name="Millares 11 2 2 2 2 2 4 3 2 2" xfId="16850"/>
    <cellStyle name="Millares 11 2 2 2 2 2 4 3 3" xfId="16851"/>
    <cellStyle name="Millares 11 2 2 2 2 2 4 4" xfId="16852"/>
    <cellStyle name="Millares 11 2 2 2 2 2 4 4 2" xfId="16853"/>
    <cellStyle name="Millares 11 2 2 2 2 2 4 5" xfId="16854"/>
    <cellStyle name="Millares 11 2 2 2 2 2 5" xfId="16855"/>
    <cellStyle name="Millares 11 2 2 2 2 2 5 2" xfId="16856"/>
    <cellStyle name="Millares 11 2 2 2 2 2 5 2 2" xfId="16857"/>
    <cellStyle name="Millares 11 2 2 2 2 2 5 2 2 2" xfId="16858"/>
    <cellStyle name="Millares 11 2 2 2 2 2 5 2 3" xfId="16859"/>
    <cellStyle name="Millares 11 2 2 2 2 2 5 3" xfId="16860"/>
    <cellStyle name="Millares 11 2 2 2 2 2 5 3 2" xfId="16861"/>
    <cellStyle name="Millares 11 2 2 2 2 2 5 4" xfId="16862"/>
    <cellStyle name="Millares 11 2 2 2 2 2 6" xfId="16863"/>
    <cellStyle name="Millares 11 2 2 2 2 2 6 2" xfId="16864"/>
    <cellStyle name="Millares 11 2 2 2 2 2 6 2 2" xfId="16865"/>
    <cellStyle name="Millares 11 2 2 2 2 2 6 3" xfId="16866"/>
    <cellStyle name="Millares 11 2 2 2 2 2 7" xfId="16867"/>
    <cellStyle name="Millares 11 2 2 2 2 2 7 2" xfId="16868"/>
    <cellStyle name="Millares 11 2 2 2 2 2 8" xfId="16869"/>
    <cellStyle name="Millares 11 2 2 2 2 3" xfId="16870"/>
    <cellStyle name="Millares 11 2 2 2 2 3 2" xfId="16871"/>
    <cellStyle name="Millares 11 2 2 2 2 3 2 2" xfId="16872"/>
    <cellStyle name="Millares 11 2 2 2 2 3 2 2 2" xfId="16873"/>
    <cellStyle name="Millares 11 2 2 2 2 3 2 2 2 2" xfId="16874"/>
    <cellStyle name="Millares 11 2 2 2 2 3 2 2 2 2 2" xfId="16875"/>
    <cellStyle name="Millares 11 2 2 2 2 3 2 2 2 3" xfId="16876"/>
    <cellStyle name="Millares 11 2 2 2 2 3 2 2 3" xfId="16877"/>
    <cellStyle name="Millares 11 2 2 2 2 3 2 2 3 2" xfId="16878"/>
    <cellStyle name="Millares 11 2 2 2 2 3 2 2 4" xfId="16879"/>
    <cellStyle name="Millares 11 2 2 2 2 3 2 3" xfId="16880"/>
    <cellStyle name="Millares 11 2 2 2 2 3 2 3 2" xfId="16881"/>
    <cellStyle name="Millares 11 2 2 2 2 3 2 3 2 2" xfId="16882"/>
    <cellStyle name="Millares 11 2 2 2 2 3 2 3 3" xfId="16883"/>
    <cellStyle name="Millares 11 2 2 2 2 3 2 4" xfId="16884"/>
    <cellStyle name="Millares 11 2 2 2 2 3 2 4 2" xfId="16885"/>
    <cellStyle name="Millares 11 2 2 2 2 3 2 5" xfId="16886"/>
    <cellStyle name="Millares 11 2 2 2 2 3 3" xfId="16887"/>
    <cellStyle name="Millares 11 2 2 2 2 3 3 2" xfId="16888"/>
    <cellStyle name="Millares 11 2 2 2 2 3 3 2 2" xfId="16889"/>
    <cellStyle name="Millares 11 2 2 2 2 3 3 2 2 2" xfId="16890"/>
    <cellStyle name="Millares 11 2 2 2 2 3 3 2 2 2 2" xfId="16891"/>
    <cellStyle name="Millares 11 2 2 2 2 3 3 2 2 3" xfId="16892"/>
    <cellStyle name="Millares 11 2 2 2 2 3 3 2 3" xfId="16893"/>
    <cellStyle name="Millares 11 2 2 2 2 3 3 2 3 2" xfId="16894"/>
    <cellStyle name="Millares 11 2 2 2 2 3 3 2 4" xfId="16895"/>
    <cellStyle name="Millares 11 2 2 2 2 3 3 3" xfId="16896"/>
    <cellStyle name="Millares 11 2 2 2 2 3 3 3 2" xfId="16897"/>
    <cellStyle name="Millares 11 2 2 2 2 3 3 3 2 2" xfId="16898"/>
    <cellStyle name="Millares 11 2 2 2 2 3 3 3 3" xfId="16899"/>
    <cellStyle name="Millares 11 2 2 2 2 3 3 4" xfId="16900"/>
    <cellStyle name="Millares 11 2 2 2 2 3 3 4 2" xfId="16901"/>
    <cellStyle name="Millares 11 2 2 2 2 3 3 5" xfId="16902"/>
    <cellStyle name="Millares 11 2 2 2 2 3 4" xfId="16903"/>
    <cellStyle name="Millares 11 2 2 2 2 3 4 2" xfId="16904"/>
    <cellStyle name="Millares 11 2 2 2 2 3 4 2 2" xfId="16905"/>
    <cellStyle name="Millares 11 2 2 2 2 3 4 2 2 2" xfId="16906"/>
    <cellStyle name="Millares 11 2 2 2 2 3 4 2 3" xfId="16907"/>
    <cellStyle name="Millares 11 2 2 2 2 3 4 3" xfId="16908"/>
    <cellStyle name="Millares 11 2 2 2 2 3 4 3 2" xfId="16909"/>
    <cellStyle name="Millares 11 2 2 2 2 3 4 4" xfId="16910"/>
    <cellStyle name="Millares 11 2 2 2 2 3 5" xfId="16911"/>
    <cellStyle name="Millares 11 2 2 2 2 3 5 2" xfId="16912"/>
    <cellStyle name="Millares 11 2 2 2 2 3 5 2 2" xfId="16913"/>
    <cellStyle name="Millares 11 2 2 2 2 3 5 3" xfId="16914"/>
    <cellStyle name="Millares 11 2 2 2 2 3 6" xfId="16915"/>
    <cellStyle name="Millares 11 2 2 2 2 3 6 2" xfId="16916"/>
    <cellStyle name="Millares 11 2 2 2 2 3 7" xfId="16917"/>
    <cellStyle name="Millares 11 2 2 2 2 4" xfId="16918"/>
    <cellStyle name="Millares 11 2 2 2 2 4 2" xfId="16919"/>
    <cellStyle name="Millares 11 2 2 2 2 4 2 2" xfId="16920"/>
    <cellStyle name="Millares 11 2 2 2 2 4 2 2 2" xfId="16921"/>
    <cellStyle name="Millares 11 2 2 2 2 4 2 2 2 2" xfId="16922"/>
    <cellStyle name="Millares 11 2 2 2 2 4 2 2 3" xfId="16923"/>
    <cellStyle name="Millares 11 2 2 2 2 4 2 3" xfId="16924"/>
    <cellStyle name="Millares 11 2 2 2 2 4 2 3 2" xfId="16925"/>
    <cellStyle name="Millares 11 2 2 2 2 4 2 4" xfId="16926"/>
    <cellStyle name="Millares 11 2 2 2 2 4 3" xfId="16927"/>
    <cellStyle name="Millares 11 2 2 2 2 4 3 2" xfId="16928"/>
    <cellStyle name="Millares 11 2 2 2 2 4 3 2 2" xfId="16929"/>
    <cellStyle name="Millares 11 2 2 2 2 4 3 3" xfId="16930"/>
    <cellStyle name="Millares 11 2 2 2 2 4 4" xfId="16931"/>
    <cellStyle name="Millares 11 2 2 2 2 4 4 2" xfId="16932"/>
    <cellStyle name="Millares 11 2 2 2 2 4 5" xfId="16933"/>
    <cellStyle name="Millares 11 2 2 2 2 5" xfId="16934"/>
    <cellStyle name="Millares 11 2 2 2 2 5 2" xfId="16935"/>
    <cellStyle name="Millares 11 2 2 2 2 5 2 2" xfId="16936"/>
    <cellStyle name="Millares 11 2 2 2 2 5 2 2 2" xfId="16937"/>
    <cellStyle name="Millares 11 2 2 2 2 5 2 2 2 2" xfId="16938"/>
    <cellStyle name="Millares 11 2 2 2 2 5 2 2 3" xfId="16939"/>
    <cellStyle name="Millares 11 2 2 2 2 5 2 3" xfId="16940"/>
    <cellStyle name="Millares 11 2 2 2 2 5 2 3 2" xfId="16941"/>
    <cellStyle name="Millares 11 2 2 2 2 5 2 4" xfId="16942"/>
    <cellStyle name="Millares 11 2 2 2 2 5 3" xfId="16943"/>
    <cellStyle name="Millares 11 2 2 2 2 5 3 2" xfId="16944"/>
    <cellStyle name="Millares 11 2 2 2 2 5 3 2 2" xfId="16945"/>
    <cellStyle name="Millares 11 2 2 2 2 5 3 3" xfId="16946"/>
    <cellStyle name="Millares 11 2 2 2 2 5 4" xfId="16947"/>
    <cellStyle name="Millares 11 2 2 2 2 5 4 2" xfId="16948"/>
    <cellStyle name="Millares 11 2 2 2 2 5 5" xfId="16949"/>
    <cellStyle name="Millares 11 2 2 2 2 6" xfId="16950"/>
    <cellStyle name="Millares 11 2 2 2 2 6 2" xfId="16951"/>
    <cellStyle name="Millares 11 2 2 2 2 6 2 2" xfId="16952"/>
    <cellStyle name="Millares 11 2 2 2 2 6 2 2 2" xfId="16953"/>
    <cellStyle name="Millares 11 2 2 2 2 6 2 3" xfId="16954"/>
    <cellStyle name="Millares 11 2 2 2 2 6 3" xfId="16955"/>
    <cellStyle name="Millares 11 2 2 2 2 6 3 2" xfId="16956"/>
    <cellStyle name="Millares 11 2 2 2 2 6 4" xfId="16957"/>
    <cellStyle name="Millares 11 2 2 2 2 7" xfId="16958"/>
    <cellStyle name="Millares 11 2 2 2 2 7 2" xfId="16959"/>
    <cellStyle name="Millares 11 2 2 2 2 7 2 2" xfId="16960"/>
    <cellStyle name="Millares 11 2 2 2 2 7 3" xfId="16961"/>
    <cellStyle name="Millares 11 2 2 2 2 8" xfId="16962"/>
    <cellStyle name="Millares 11 2 2 2 2 8 2" xfId="16963"/>
    <cellStyle name="Millares 11 2 2 2 2 9" xfId="16964"/>
    <cellStyle name="Millares 11 2 2 2 2 9 2" xfId="16965"/>
    <cellStyle name="Millares 11 2 2 2 3" xfId="16966"/>
    <cellStyle name="Millares 11 2 2 2 3 2" xfId="16967"/>
    <cellStyle name="Millares 11 2 2 2 3 2 2" xfId="16968"/>
    <cellStyle name="Millares 11 2 2 2 3 2 2 2" xfId="16969"/>
    <cellStyle name="Millares 11 2 2 2 3 2 2 2 2" xfId="16970"/>
    <cellStyle name="Millares 11 2 2 2 3 2 2 2 2 2" xfId="16971"/>
    <cellStyle name="Millares 11 2 2 2 3 2 2 2 2 2 2" xfId="16972"/>
    <cellStyle name="Millares 11 2 2 2 3 2 2 2 2 3" xfId="16973"/>
    <cellStyle name="Millares 11 2 2 2 3 2 2 2 3" xfId="16974"/>
    <cellStyle name="Millares 11 2 2 2 3 2 2 2 3 2" xfId="16975"/>
    <cellStyle name="Millares 11 2 2 2 3 2 2 2 4" xfId="16976"/>
    <cellStyle name="Millares 11 2 2 2 3 2 2 3" xfId="16977"/>
    <cellStyle name="Millares 11 2 2 2 3 2 2 3 2" xfId="16978"/>
    <cellStyle name="Millares 11 2 2 2 3 2 2 3 2 2" xfId="16979"/>
    <cellStyle name="Millares 11 2 2 2 3 2 2 3 3" xfId="16980"/>
    <cellStyle name="Millares 11 2 2 2 3 2 2 4" xfId="16981"/>
    <cellStyle name="Millares 11 2 2 2 3 2 2 4 2" xfId="16982"/>
    <cellStyle name="Millares 11 2 2 2 3 2 2 5" xfId="16983"/>
    <cellStyle name="Millares 11 2 2 2 3 2 3" xfId="16984"/>
    <cellStyle name="Millares 11 2 2 2 3 2 3 2" xfId="16985"/>
    <cellStyle name="Millares 11 2 2 2 3 2 3 2 2" xfId="16986"/>
    <cellStyle name="Millares 11 2 2 2 3 2 3 2 2 2" xfId="16987"/>
    <cellStyle name="Millares 11 2 2 2 3 2 3 2 2 2 2" xfId="16988"/>
    <cellStyle name="Millares 11 2 2 2 3 2 3 2 2 3" xfId="16989"/>
    <cellStyle name="Millares 11 2 2 2 3 2 3 2 3" xfId="16990"/>
    <cellStyle name="Millares 11 2 2 2 3 2 3 2 3 2" xfId="16991"/>
    <cellStyle name="Millares 11 2 2 2 3 2 3 2 4" xfId="16992"/>
    <cellStyle name="Millares 11 2 2 2 3 2 3 3" xfId="16993"/>
    <cellStyle name="Millares 11 2 2 2 3 2 3 3 2" xfId="16994"/>
    <cellStyle name="Millares 11 2 2 2 3 2 3 3 2 2" xfId="16995"/>
    <cellStyle name="Millares 11 2 2 2 3 2 3 3 3" xfId="16996"/>
    <cellStyle name="Millares 11 2 2 2 3 2 3 4" xfId="16997"/>
    <cellStyle name="Millares 11 2 2 2 3 2 3 4 2" xfId="16998"/>
    <cellStyle name="Millares 11 2 2 2 3 2 3 5" xfId="16999"/>
    <cellStyle name="Millares 11 2 2 2 3 2 4" xfId="17000"/>
    <cellStyle name="Millares 11 2 2 2 3 2 4 2" xfId="17001"/>
    <cellStyle name="Millares 11 2 2 2 3 2 4 2 2" xfId="17002"/>
    <cellStyle name="Millares 11 2 2 2 3 2 4 2 2 2" xfId="17003"/>
    <cellStyle name="Millares 11 2 2 2 3 2 4 2 3" xfId="17004"/>
    <cellStyle name="Millares 11 2 2 2 3 2 4 3" xfId="17005"/>
    <cellStyle name="Millares 11 2 2 2 3 2 4 3 2" xfId="17006"/>
    <cellStyle name="Millares 11 2 2 2 3 2 4 4" xfId="17007"/>
    <cellStyle name="Millares 11 2 2 2 3 2 5" xfId="17008"/>
    <cellStyle name="Millares 11 2 2 2 3 2 5 2" xfId="17009"/>
    <cellStyle name="Millares 11 2 2 2 3 2 5 2 2" xfId="17010"/>
    <cellStyle name="Millares 11 2 2 2 3 2 5 3" xfId="17011"/>
    <cellStyle name="Millares 11 2 2 2 3 2 6" xfId="17012"/>
    <cellStyle name="Millares 11 2 2 2 3 2 6 2" xfId="17013"/>
    <cellStyle name="Millares 11 2 2 2 3 2 7" xfId="17014"/>
    <cellStyle name="Millares 11 2 2 2 3 3" xfId="17015"/>
    <cellStyle name="Millares 11 2 2 2 3 3 2" xfId="17016"/>
    <cellStyle name="Millares 11 2 2 2 3 3 2 2" xfId="17017"/>
    <cellStyle name="Millares 11 2 2 2 3 3 2 2 2" xfId="17018"/>
    <cellStyle name="Millares 11 2 2 2 3 3 2 2 2 2" xfId="17019"/>
    <cellStyle name="Millares 11 2 2 2 3 3 2 2 3" xfId="17020"/>
    <cellStyle name="Millares 11 2 2 2 3 3 2 3" xfId="17021"/>
    <cellStyle name="Millares 11 2 2 2 3 3 2 3 2" xfId="17022"/>
    <cellStyle name="Millares 11 2 2 2 3 3 2 4" xfId="17023"/>
    <cellStyle name="Millares 11 2 2 2 3 3 3" xfId="17024"/>
    <cellStyle name="Millares 11 2 2 2 3 3 3 2" xfId="17025"/>
    <cellStyle name="Millares 11 2 2 2 3 3 3 2 2" xfId="17026"/>
    <cellStyle name="Millares 11 2 2 2 3 3 3 3" xfId="17027"/>
    <cellStyle name="Millares 11 2 2 2 3 3 4" xfId="17028"/>
    <cellStyle name="Millares 11 2 2 2 3 3 4 2" xfId="17029"/>
    <cellStyle name="Millares 11 2 2 2 3 3 5" xfId="17030"/>
    <cellStyle name="Millares 11 2 2 2 3 4" xfId="17031"/>
    <cellStyle name="Millares 11 2 2 2 3 4 2" xfId="17032"/>
    <cellStyle name="Millares 11 2 2 2 3 4 2 2" xfId="17033"/>
    <cellStyle name="Millares 11 2 2 2 3 4 2 2 2" xfId="17034"/>
    <cellStyle name="Millares 11 2 2 2 3 4 2 2 2 2" xfId="17035"/>
    <cellStyle name="Millares 11 2 2 2 3 4 2 2 3" xfId="17036"/>
    <cellStyle name="Millares 11 2 2 2 3 4 2 3" xfId="17037"/>
    <cellStyle name="Millares 11 2 2 2 3 4 2 3 2" xfId="17038"/>
    <cellStyle name="Millares 11 2 2 2 3 4 2 4" xfId="17039"/>
    <cellStyle name="Millares 11 2 2 2 3 4 3" xfId="17040"/>
    <cellStyle name="Millares 11 2 2 2 3 4 3 2" xfId="17041"/>
    <cellStyle name="Millares 11 2 2 2 3 4 3 2 2" xfId="17042"/>
    <cellStyle name="Millares 11 2 2 2 3 4 3 3" xfId="17043"/>
    <cellStyle name="Millares 11 2 2 2 3 4 4" xfId="17044"/>
    <cellStyle name="Millares 11 2 2 2 3 4 4 2" xfId="17045"/>
    <cellStyle name="Millares 11 2 2 2 3 4 5" xfId="17046"/>
    <cellStyle name="Millares 11 2 2 2 3 5" xfId="17047"/>
    <cellStyle name="Millares 11 2 2 2 3 5 2" xfId="17048"/>
    <cellStyle name="Millares 11 2 2 2 3 5 2 2" xfId="17049"/>
    <cellStyle name="Millares 11 2 2 2 3 5 2 2 2" xfId="17050"/>
    <cellStyle name="Millares 11 2 2 2 3 5 2 3" xfId="17051"/>
    <cellStyle name="Millares 11 2 2 2 3 5 3" xfId="17052"/>
    <cellStyle name="Millares 11 2 2 2 3 5 3 2" xfId="17053"/>
    <cellStyle name="Millares 11 2 2 2 3 5 4" xfId="17054"/>
    <cellStyle name="Millares 11 2 2 2 3 6" xfId="17055"/>
    <cellStyle name="Millares 11 2 2 2 3 6 2" xfId="17056"/>
    <cellStyle name="Millares 11 2 2 2 3 6 2 2" xfId="17057"/>
    <cellStyle name="Millares 11 2 2 2 3 6 3" xfId="17058"/>
    <cellStyle name="Millares 11 2 2 2 3 7" xfId="17059"/>
    <cellStyle name="Millares 11 2 2 2 3 7 2" xfId="17060"/>
    <cellStyle name="Millares 11 2 2 2 3 8" xfId="17061"/>
    <cellStyle name="Millares 11 2 2 2 4" xfId="17062"/>
    <cellStyle name="Millares 11 2 2 2 4 2" xfId="17063"/>
    <cellStyle name="Millares 11 2 2 2 4 2 2" xfId="17064"/>
    <cellStyle name="Millares 11 2 2 2 4 2 2 2" xfId="17065"/>
    <cellStyle name="Millares 11 2 2 2 4 2 2 2 2" xfId="17066"/>
    <cellStyle name="Millares 11 2 2 2 4 2 2 2 2 2" xfId="17067"/>
    <cellStyle name="Millares 11 2 2 2 4 2 2 2 3" xfId="17068"/>
    <cellStyle name="Millares 11 2 2 2 4 2 2 3" xfId="17069"/>
    <cellStyle name="Millares 11 2 2 2 4 2 2 3 2" xfId="17070"/>
    <cellStyle name="Millares 11 2 2 2 4 2 2 4" xfId="17071"/>
    <cellStyle name="Millares 11 2 2 2 4 2 3" xfId="17072"/>
    <cellStyle name="Millares 11 2 2 2 4 2 3 2" xfId="17073"/>
    <cellStyle name="Millares 11 2 2 2 4 2 3 2 2" xfId="17074"/>
    <cellStyle name="Millares 11 2 2 2 4 2 3 3" xfId="17075"/>
    <cellStyle name="Millares 11 2 2 2 4 2 4" xfId="17076"/>
    <cellStyle name="Millares 11 2 2 2 4 2 4 2" xfId="17077"/>
    <cellStyle name="Millares 11 2 2 2 4 2 5" xfId="17078"/>
    <cellStyle name="Millares 11 2 2 2 4 3" xfId="17079"/>
    <cellStyle name="Millares 11 2 2 2 4 3 2" xfId="17080"/>
    <cellStyle name="Millares 11 2 2 2 4 3 2 2" xfId="17081"/>
    <cellStyle name="Millares 11 2 2 2 4 3 2 2 2" xfId="17082"/>
    <cellStyle name="Millares 11 2 2 2 4 3 2 2 2 2" xfId="17083"/>
    <cellStyle name="Millares 11 2 2 2 4 3 2 2 3" xfId="17084"/>
    <cellStyle name="Millares 11 2 2 2 4 3 2 3" xfId="17085"/>
    <cellStyle name="Millares 11 2 2 2 4 3 2 3 2" xfId="17086"/>
    <cellStyle name="Millares 11 2 2 2 4 3 2 4" xfId="17087"/>
    <cellStyle name="Millares 11 2 2 2 4 3 3" xfId="17088"/>
    <cellStyle name="Millares 11 2 2 2 4 3 3 2" xfId="17089"/>
    <cellStyle name="Millares 11 2 2 2 4 3 3 2 2" xfId="17090"/>
    <cellStyle name="Millares 11 2 2 2 4 3 3 3" xfId="17091"/>
    <cellStyle name="Millares 11 2 2 2 4 3 4" xfId="17092"/>
    <cellStyle name="Millares 11 2 2 2 4 3 4 2" xfId="17093"/>
    <cellStyle name="Millares 11 2 2 2 4 3 5" xfId="17094"/>
    <cellStyle name="Millares 11 2 2 2 4 4" xfId="17095"/>
    <cellStyle name="Millares 11 2 2 2 4 4 2" xfId="17096"/>
    <cellStyle name="Millares 11 2 2 2 4 4 2 2" xfId="17097"/>
    <cellStyle name="Millares 11 2 2 2 4 4 2 2 2" xfId="17098"/>
    <cellStyle name="Millares 11 2 2 2 4 4 2 3" xfId="17099"/>
    <cellStyle name="Millares 11 2 2 2 4 4 3" xfId="17100"/>
    <cellStyle name="Millares 11 2 2 2 4 4 3 2" xfId="17101"/>
    <cellStyle name="Millares 11 2 2 2 4 4 4" xfId="17102"/>
    <cellStyle name="Millares 11 2 2 2 4 5" xfId="17103"/>
    <cellStyle name="Millares 11 2 2 2 4 5 2" xfId="17104"/>
    <cellStyle name="Millares 11 2 2 2 4 5 2 2" xfId="17105"/>
    <cellStyle name="Millares 11 2 2 2 4 5 3" xfId="17106"/>
    <cellStyle name="Millares 11 2 2 2 4 6" xfId="17107"/>
    <cellStyle name="Millares 11 2 2 2 4 6 2" xfId="17108"/>
    <cellStyle name="Millares 11 2 2 2 4 7" xfId="17109"/>
    <cellStyle name="Millares 11 2 2 2 5" xfId="17110"/>
    <cellStyle name="Millares 11 2 2 2 5 2" xfId="17111"/>
    <cellStyle name="Millares 11 2 2 2 5 2 2" xfId="17112"/>
    <cellStyle name="Millares 11 2 2 2 5 2 2 2" xfId="17113"/>
    <cellStyle name="Millares 11 2 2 2 5 2 2 2 2" xfId="17114"/>
    <cellStyle name="Millares 11 2 2 2 5 2 2 3" xfId="17115"/>
    <cellStyle name="Millares 11 2 2 2 5 2 3" xfId="17116"/>
    <cellStyle name="Millares 11 2 2 2 5 2 3 2" xfId="17117"/>
    <cellStyle name="Millares 11 2 2 2 5 2 4" xfId="17118"/>
    <cellStyle name="Millares 11 2 2 2 5 3" xfId="17119"/>
    <cellStyle name="Millares 11 2 2 2 5 3 2" xfId="17120"/>
    <cellStyle name="Millares 11 2 2 2 5 3 2 2" xfId="17121"/>
    <cellStyle name="Millares 11 2 2 2 5 3 3" xfId="17122"/>
    <cellStyle name="Millares 11 2 2 2 5 4" xfId="17123"/>
    <cellStyle name="Millares 11 2 2 2 5 4 2" xfId="17124"/>
    <cellStyle name="Millares 11 2 2 2 5 5" xfId="17125"/>
    <cellStyle name="Millares 11 2 2 2 6" xfId="17126"/>
    <cellStyle name="Millares 11 2 2 2 6 2" xfId="17127"/>
    <cellStyle name="Millares 11 2 2 2 6 2 2" xfId="17128"/>
    <cellStyle name="Millares 11 2 2 2 6 2 2 2" xfId="17129"/>
    <cellStyle name="Millares 11 2 2 2 6 2 2 2 2" xfId="17130"/>
    <cellStyle name="Millares 11 2 2 2 6 2 2 3" xfId="17131"/>
    <cellStyle name="Millares 11 2 2 2 6 2 3" xfId="17132"/>
    <cellStyle name="Millares 11 2 2 2 6 2 3 2" xfId="17133"/>
    <cellStyle name="Millares 11 2 2 2 6 2 4" xfId="17134"/>
    <cellStyle name="Millares 11 2 2 2 6 3" xfId="17135"/>
    <cellStyle name="Millares 11 2 2 2 6 3 2" xfId="17136"/>
    <cellStyle name="Millares 11 2 2 2 6 3 2 2" xfId="17137"/>
    <cellStyle name="Millares 11 2 2 2 6 3 3" xfId="17138"/>
    <cellStyle name="Millares 11 2 2 2 6 4" xfId="17139"/>
    <cellStyle name="Millares 11 2 2 2 6 4 2" xfId="17140"/>
    <cellStyle name="Millares 11 2 2 2 6 5" xfId="17141"/>
    <cellStyle name="Millares 11 2 2 2 7" xfId="17142"/>
    <cellStyle name="Millares 11 2 2 2 7 2" xfId="17143"/>
    <cellStyle name="Millares 11 2 2 2 7 2 2" xfId="17144"/>
    <cellStyle name="Millares 11 2 2 2 7 2 2 2" xfId="17145"/>
    <cellStyle name="Millares 11 2 2 2 7 2 3" xfId="17146"/>
    <cellStyle name="Millares 11 2 2 2 7 3" xfId="17147"/>
    <cellStyle name="Millares 11 2 2 2 7 3 2" xfId="17148"/>
    <cellStyle name="Millares 11 2 2 2 7 4" xfId="17149"/>
    <cellStyle name="Millares 11 2 2 2 8" xfId="17150"/>
    <cellStyle name="Millares 11 2 2 2 8 2" xfId="17151"/>
    <cellStyle name="Millares 11 2 2 2 8 2 2" xfId="17152"/>
    <cellStyle name="Millares 11 2 2 2 8 3" xfId="17153"/>
    <cellStyle name="Millares 11 2 2 2 9" xfId="17154"/>
    <cellStyle name="Millares 11 2 2 2 9 2" xfId="17155"/>
    <cellStyle name="Millares 11 2 2 3" xfId="17156"/>
    <cellStyle name="Millares 11 2 2 3 10" xfId="17157"/>
    <cellStyle name="Millares 11 2 2 3 2" xfId="17158"/>
    <cellStyle name="Millares 11 2 2 3 2 2" xfId="17159"/>
    <cellStyle name="Millares 11 2 2 3 2 2 2" xfId="17160"/>
    <cellStyle name="Millares 11 2 2 3 2 2 2 2" xfId="17161"/>
    <cellStyle name="Millares 11 2 2 3 2 2 2 2 2" xfId="17162"/>
    <cellStyle name="Millares 11 2 2 3 2 2 2 2 2 2" xfId="17163"/>
    <cellStyle name="Millares 11 2 2 3 2 2 2 2 2 2 2" xfId="17164"/>
    <cellStyle name="Millares 11 2 2 3 2 2 2 2 2 3" xfId="17165"/>
    <cellStyle name="Millares 11 2 2 3 2 2 2 2 3" xfId="17166"/>
    <cellStyle name="Millares 11 2 2 3 2 2 2 2 3 2" xfId="17167"/>
    <cellStyle name="Millares 11 2 2 3 2 2 2 2 4" xfId="17168"/>
    <cellStyle name="Millares 11 2 2 3 2 2 2 3" xfId="17169"/>
    <cellStyle name="Millares 11 2 2 3 2 2 2 3 2" xfId="17170"/>
    <cellStyle name="Millares 11 2 2 3 2 2 2 3 2 2" xfId="17171"/>
    <cellStyle name="Millares 11 2 2 3 2 2 2 3 3" xfId="17172"/>
    <cellStyle name="Millares 11 2 2 3 2 2 2 4" xfId="17173"/>
    <cellStyle name="Millares 11 2 2 3 2 2 2 4 2" xfId="17174"/>
    <cellStyle name="Millares 11 2 2 3 2 2 2 5" xfId="17175"/>
    <cellStyle name="Millares 11 2 2 3 2 2 3" xfId="17176"/>
    <cellStyle name="Millares 11 2 2 3 2 2 3 2" xfId="17177"/>
    <cellStyle name="Millares 11 2 2 3 2 2 3 2 2" xfId="17178"/>
    <cellStyle name="Millares 11 2 2 3 2 2 3 2 2 2" xfId="17179"/>
    <cellStyle name="Millares 11 2 2 3 2 2 3 2 2 2 2" xfId="17180"/>
    <cellStyle name="Millares 11 2 2 3 2 2 3 2 2 3" xfId="17181"/>
    <cellStyle name="Millares 11 2 2 3 2 2 3 2 3" xfId="17182"/>
    <cellStyle name="Millares 11 2 2 3 2 2 3 2 3 2" xfId="17183"/>
    <cellStyle name="Millares 11 2 2 3 2 2 3 2 4" xfId="17184"/>
    <cellStyle name="Millares 11 2 2 3 2 2 3 3" xfId="17185"/>
    <cellStyle name="Millares 11 2 2 3 2 2 3 3 2" xfId="17186"/>
    <cellStyle name="Millares 11 2 2 3 2 2 3 3 2 2" xfId="17187"/>
    <cellStyle name="Millares 11 2 2 3 2 2 3 3 3" xfId="17188"/>
    <cellStyle name="Millares 11 2 2 3 2 2 3 4" xfId="17189"/>
    <cellStyle name="Millares 11 2 2 3 2 2 3 4 2" xfId="17190"/>
    <cellStyle name="Millares 11 2 2 3 2 2 3 5" xfId="17191"/>
    <cellStyle name="Millares 11 2 2 3 2 2 4" xfId="17192"/>
    <cellStyle name="Millares 11 2 2 3 2 2 4 2" xfId="17193"/>
    <cellStyle name="Millares 11 2 2 3 2 2 4 2 2" xfId="17194"/>
    <cellStyle name="Millares 11 2 2 3 2 2 4 2 2 2" xfId="17195"/>
    <cellStyle name="Millares 11 2 2 3 2 2 4 2 3" xfId="17196"/>
    <cellStyle name="Millares 11 2 2 3 2 2 4 3" xfId="17197"/>
    <cellStyle name="Millares 11 2 2 3 2 2 4 3 2" xfId="17198"/>
    <cellStyle name="Millares 11 2 2 3 2 2 4 4" xfId="17199"/>
    <cellStyle name="Millares 11 2 2 3 2 2 5" xfId="17200"/>
    <cellStyle name="Millares 11 2 2 3 2 2 5 2" xfId="17201"/>
    <cellStyle name="Millares 11 2 2 3 2 2 5 2 2" xfId="17202"/>
    <cellStyle name="Millares 11 2 2 3 2 2 5 3" xfId="17203"/>
    <cellStyle name="Millares 11 2 2 3 2 2 6" xfId="17204"/>
    <cellStyle name="Millares 11 2 2 3 2 2 6 2" xfId="17205"/>
    <cellStyle name="Millares 11 2 2 3 2 2 7" xfId="17206"/>
    <cellStyle name="Millares 11 2 2 3 2 3" xfId="17207"/>
    <cellStyle name="Millares 11 2 2 3 2 3 2" xfId="17208"/>
    <cellStyle name="Millares 11 2 2 3 2 3 2 2" xfId="17209"/>
    <cellStyle name="Millares 11 2 2 3 2 3 2 2 2" xfId="17210"/>
    <cellStyle name="Millares 11 2 2 3 2 3 2 2 2 2" xfId="17211"/>
    <cellStyle name="Millares 11 2 2 3 2 3 2 2 3" xfId="17212"/>
    <cellStyle name="Millares 11 2 2 3 2 3 2 3" xfId="17213"/>
    <cellStyle name="Millares 11 2 2 3 2 3 2 3 2" xfId="17214"/>
    <cellStyle name="Millares 11 2 2 3 2 3 2 4" xfId="17215"/>
    <cellStyle name="Millares 11 2 2 3 2 3 3" xfId="17216"/>
    <cellStyle name="Millares 11 2 2 3 2 3 3 2" xfId="17217"/>
    <cellStyle name="Millares 11 2 2 3 2 3 3 2 2" xfId="17218"/>
    <cellStyle name="Millares 11 2 2 3 2 3 3 3" xfId="17219"/>
    <cellStyle name="Millares 11 2 2 3 2 3 4" xfId="17220"/>
    <cellStyle name="Millares 11 2 2 3 2 3 4 2" xfId="17221"/>
    <cellStyle name="Millares 11 2 2 3 2 3 5" xfId="17222"/>
    <cellStyle name="Millares 11 2 2 3 2 4" xfId="17223"/>
    <cellStyle name="Millares 11 2 2 3 2 4 2" xfId="17224"/>
    <cellStyle name="Millares 11 2 2 3 2 4 2 2" xfId="17225"/>
    <cellStyle name="Millares 11 2 2 3 2 4 2 2 2" xfId="17226"/>
    <cellStyle name="Millares 11 2 2 3 2 4 2 2 2 2" xfId="17227"/>
    <cellStyle name="Millares 11 2 2 3 2 4 2 2 3" xfId="17228"/>
    <cellStyle name="Millares 11 2 2 3 2 4 2 3" xfId="17229"/>
    <cellStyle name="Millares 11 2 2 3 2 4 2 3 2" xfId="17230"/>
    <cellStyle name="Millares 11 2 2 3 2 4 2 4" xfId="17231"/>
    <cellStyle name="Millares 11 2 2 3 2 4 3" xfId="17232"/>
    <cellStyle name="Millares 11 2 2 3 2 4 3 2" xfId="17233"/>
    <cellStyle name="Millares 11 2 2 3 2 4 3 2 2" xfId="17234"/>
    <cellStyle name="Millares 11 2 2 3 2 4 3 3" xfId="17235"/>
    <cellStyle name="Millares 11 2 2 3 2 4 4" xfId="17236"/>
    <cellStyle name="Millares 11 2 2 3 2 4 4 2" xfId="17237"/>
    <cellStyle name="Millares 11 2 2 3 2 4 5" xfId="17238"/>
    <cellStyle name="Millares 11 2 2 3 2 5" xfId="17239"/>
    <cellStyle name="Millares 11 2 2 3 2 5 2" xfId="17240"/>
    <cellStyle name="Millares 11 2 2 3 2 5 2 2" xfId="17241"/>
    <cellStyle name="Millares 11 2 2 3 2 5 2 2 2" xfId="17242"/>
    <cellStyle name="Millares 11 2 2 3 2 5 2 3" xfId="17243"/>
    <cellStyle name="Millares 11 2 2 3 2 5 3" xfId="17244"/>
    <cellStyle name="Millares 11 2 2 3 2 5 3 2" xfId="17245"/>
    <cellStyle name="Millares 11 2 2 3 2 5 4" xfId="17246"/>
    <cellStyle name="Millares 11 2 2 3 2 6" xfId="17247"/>
    <cellStyle name="Millares 11 2 2 3 2 6 2" xfId="17248"/>
    <cellStyle name="Millares 11 2 2 3 2 6 2 2" xfId="17249"/>
    <cellStyle name="Millares 11 2 2 3 2 6 3" xfId="17250"/>
    <cellStyle name="Millares 11 2 2 3 2 7" xfId="17251"/>
    <cellStyle name="Millares 11 2 2 3 2 7 2" xfId="17252"/>
    <cellStyle name="Millares 11 2 2 3 2 8" xfId="17253"/>
    <cellStyle name="Millares 11 2 2 3 3" xfId="17254"/>
    <cellStyle name="Millares 11 2 2 3 3 2" xfId="17255"/>
    <cellStyle name="Millares 11 2 2 3 3 2 2" xfId="17256"/>
    <cellStyle name="Millares 11 2 2 3 3 2 2 2" xfId="17257"/>
    <cellStyle name="Millares 11 2 2 3 3 2 2 2 2" xfId="17258"/>
    <cellStyle name="Millares 11 2 2 3 3 2 2 2 2 2" xfId="17259"/>
    <cellStyle name="Millares 11 2 2 3 3 2 2 2 3" xfId="17260"/>
    <cellStyle name="Millares 11 2 2 3 3 2 2 3" xfId="17261"/>
    <cellStyle name="Millares 11 2 2 3 3 2 2 3 2" xfId="17262"/>
    <cellStyle name="Millares 11 2 2 3 3 2 2 4" xfId="17263"/>
    <cellStyle name="Millares 11 2 2 3 3 2 3" xfId="17264"/>
    <cellStyle name="Millares 11 2 2 3 3 2 3 2" xfId="17265"/>
    <cellStyle name="Millares 11 2 2 3 3 2 3 2 2" xfId="17266"/>
    <cellStyle name="Millares 11 2 2 3 3 2 3 3" xfId="17267"/>
    <cellStyle name="Millares 11 2 2 3 3 2 4" xfId="17268"/>
    <cellStyle name="Millares 11 2 2 3 3 2 4 2" xfId="17269"/>
    <cellStyle name="Millares 11 2 2 3 3 2 5" xfId="17270"/>
    <cellStyle name="Millares 11 2 2 3 3 3" xfId="17271"/>
    <cellStyle name="Millares 11 2 2 3 3 3 2" xfId="17272"/>
    <cellStyle name="Millares 11 2 2 3 3 3 2 2" xfId="17273"/>
    <cellStyle name="Millares 11 2 2 3 3 3 2 2 2" xfId="17274"/>
    <cellStyle name="Millares 11 2 2 3 3 3 2 2 2 2" xfId="17275"/>
    <cellStyle name="Millares 11 2 2 3 3 3 2 2 3" xfId="17276"/>
    <cellStyle name="Millares 11 2 2 3 3 3 2 3" xfId="17277"/>
    <cellStyle name="Millares 11 2 2 3 3 3 2 3 2" xfId="17278"/>
    <cellStyle name="Millares 11 2 2 3 3 3 2 4" xfId="17279"/>
    <cellStyle name="Millares 11 2 2 3 3 3 3" xfId="17280"/>
    <cellStyle name="Millares 11 2 2 3 3 3 3 2" xfId="17281"/>
    <cellStyle name="Millares 11 2 2 3 3 3 3 2 2" xfId="17282"/>
    <cellStyle name="Millares 11 2 2 3 3 3 3 3" xfId="17283"/>
    <cellStyle name="Millares 11 2 2 3 3 3 4" xfId="17284"/>
    <cellStyle name="Millares 11 2 2 3 3 3 4 2" xfId="17285"/>
    <cellStyle name="Millares 11 2 2 3 3 3 5" xfId="17286"/>
    <cellStyle name="Millares 11 2 2 3 3 4" xfId="17287"/>
    <cellStyle name="Millares 11 2 2 3 3 4 2" xfId="17288"/>
    <cellStyle name="Millares 11 2 2 3 3 4 2 2" xfId="17289"/>
    <cellStyle name="Millares 11 2 2 3 3 4 2 2 2" xfId="17290"/>
    <cellStyle name="Millares 11 2 2 3 3 4 2 3" xfId="17291"/>
    <cellStyle name="Millares 11 2 2 3 3 4 3" xfId="17292"/>
    <cellStyle name="Millares 11 2 2 3 3 4 3 2" xfId="17293"/>
    <cellStyle name="Millares 11 2 2 3 3 4 4" xfId="17294"/>
    <cellStyle name="Millares 11 2 2 3 3 5" xfId="17295"/>
    <cellStyle name="Millares 11 2 2 3 3 5 2" xfId="17296"/>
    <cellStyle name="Millares 11 2 2 3 3 5 2 2" xfId="17297"/>
    <cellStyle name="Millares 11 2 2 3 3 5 3" xfId="17298"/>
    <cellStyle name="Millares 11 2 2 3 3 6" xfId="17299"/>
    <cellStyle name="Millares 11 2 2 3 3 6 2" xfId="17300"/>
    <cellStyle name="Millares 11 2 2 3 3 7" xfId="17301"/>
    <cellStyle name="Millares 11 2 2 3 4" xfId="17302"/>
    <cellStyle name="Millares 11 2 2 3 4 2" xfId="17303"/>
    <cellStyle name="Millares 11 2 2 3 4 2 2" xfId="17304"/>
    <cellStyle name="Millares 11 2 2 3 4 2 2 2" xfId="17305"/>
    <cellStyle name="Millares 11 2 2 3 4 2 2 2 2" xfId="17306"/>
    <cellStyle name="Millares 11 2 2 3 4 2 2 3" xfId="17307"/>
    <cellStyle name="Millares 11 2 2 3 4 2 3" xfId="17308"/>
    <cellStyle name="Millares 11 2 2 3 4 2 3 2" xfId="17309"/>
    <cellStyle name="Millares 11 2 2 3 4 2 4" xfId="17310"/>
    <cellStyle name="Millares 11 2 2 3 4 3" xfId="17311"/>
    <cellStyle name="Millares 11 2 2 3 4 3 2" xfId="17312"/>
    <cellStyle name="Millares 11 2 2 3 4 3 2 2" xfId="17313"/>
    <cellStyle name="Millares 11 2 2 3 4 3 3" xfId="17314"/>
    <cellStyle name="Millares 11 2 2 3 4 4" xfId="17315"/>
    <cellStyle name="Millares 11 2 2 3 4 4 2" xfId="17316"/>
    <cellStyle name="Millares 11 2 2 3 4 5" xfId="17317"/>
    <cellStyle name="Millares 11 2 2 3 5" xfId="17318"/>
    <cellStyle name="Millares 11 2 2 3 5 2" xfId="17319"/>
    <cellStyle name="Millares 11 2 2 3 5 2 2" xfId="17320"/>
    <cellStyle name="Millares 11 2 2 3 5 2 2 2" xfId="17321"/>
    <cellStyle name="Millares 11 2 2 3 5 2 2 2 2" xfId="17322"/>
    <cellStyle name="Millares 11 2 2 3 5 2 2 3" xfId="17323"/>
    <cellStyle name="Millares 11 2 2 3 5 2 3" xfId="17324"/>
    <cellStyle name="Millares 11 2 2 3 5 2 3 2" xfId="17325"/>
    <cellStyle name="Millares 11 2 2 3 5 2 4" xfId="17326"/>
    <cellStyle name="Millares 11 2 2 3 5 3" xfId="17327"/>
    <cellStyle name="Millares 11 2 2 3 5 3 2" xfId="17328"/>
    <cellStyle name="Millares 11 2 2 3 5 3 2 2" xfId="17329"/>
    <cellStyle name="Millares 11 2 2 3 5 3 3" xfId="17330"/>
    <cellStyle name="Millares 11 2 2 3 5 4" xfId="17331"/>
    <cellStyle name="Millares 11 2 2 3 5 4 2" xfId="17332"/>
    <cellStyle name="Millares 11 2 2 3 5 5" xfId="17333"/>
    <cellStyle name="Millares 11 2 2 3 6" xfId="17334"/>
    <cellStyle name="Millares 11 2 2 3 6 2" xfId="17335"/>
    <cellStyle name="Millares 11 2 2 3 6 2 2" xfId="17336"/>
    <cellStyle name="Millares 11 2 2 3 6 2 2 2" xfId="17337"/>
    <cellStyle name="Millares 11 2 2 3 6 2 3" xfId="17338"/>
    <cellStyle name="Millares 11 2 2 3 6 3" xfId="17339"/>
    <cellStyle name="Millares 11 2 2 3 6 3 2" xfId="17340"/>
    <cellStyle name="Millares 11 2 2 3 6 4" xfId="17341"/>
    <cellStyle name="Millares 11 2 2 3 7" xfId="17342"/>
    <cellStyle name="Millares 11 2 2 3 7 2" xfId="17343"/>
    <cellStyle name="Millares 11 2 2 3 7 2 2" xfId="17344"/>
    <cellStyle name="Millares 11 2 2 3 7 3" xfId="17345"/>
    <cellStyle name="Millares 11 2 2 3 8" xfId="17346"/>
    <cellStyle name="Millares 11 2 2 3 8 2" xfId="17347"/>
    <cellStyle name="Millares 11 2 2 3 9" xfId="17348"/>
    <cellStyle name="Millares 11 2 2 3 9 2" xfId="17349"/>
    <cellStyle name="Millares 11 2 2 4" xfId="17350"/>
    <cellStyle name="Millares 11 2 2 4 2" xfId="17351"/>
    <cellStyle name="Millares 11 2 2 4 2 2" xfId="17352"/>
    <cellStyle name="Millares 11 2 2 4 2 2 2" xfId="17353"/>
    <cellStyle name="Millares 11 2 2 4 2 2 2 2" xfId="17354"/>
    <cellStyle name="Millares 11 2 2 4 2 2 2 2 2" xfId="17355"/>
    <cellStyle name="Millares 11 2 2 4 2 2 2 2 2 2" xfId="17356"/>
    <cellStyle name="Millares 11 2 2 4 2 2 2 2 3" xfId="17357"/>
    <cellStyle name="Millares 11 2 2 4 2 2 2 3" xfId="17358"/>
    <cellStyle name="Millares 11 2 2 4 2 2 2 3 2" xfId="17359"/>
    <cellStyle name="Millares 11 2 2 4 2 2 2 4" xfId="17360"/>
    <cellStyle name="Millares 11 2 2 4 2 2 3" xfId="17361"/>
    <cellStyle name="Millares 11 2 2 4 2 2 3 2" xfId="17362"/>
    <cellStyle name="Millares 11 2 2 4 2 2 3 2 2" xfId="17363"/>
    <cellStyle name="Millares 11 2 2 4 2 2 3 3" xfId="17364"/>
    <cellStyle name="Millares 11 2 2 4 2 2 4" xfId="17365"/>
    <cellStyle name="Millares 11 2 2 4 2 2 4 2" xfId="17366"/>
    <cellStyle name="Millares 11 2 2 4 2 2 5" xfId="17367"/>
    <cellStyle name="Millares 11 2 2 4 2 3" xfId="17368"/>
    <cellStyle name="Millares 11 2 2 4 2 3 2" xfId="17369"/>
    <cellStyle name="Millares 11 2 2 4 2 3 2 2" xfId="17370"/>
    <cellStyle name="Millares 11 2 2 4 2 3 2 2 2" xfId="17371"/>
    <cellStyle name="Millares 11 2 2 4 2 3 2 2 2 2" xfId="17372"/>
    <cellStyle name="Millares 11 2 2 4 2 3 2 2 3" xfId="17373"/>
    <cellStyle name="Millares 11 2 2 4 2 3 2 3" xfId="17374"/>
    <cellStyle name="Millares 11 2 2 4 2 3 2 3 2" xfId="17375"/>
    <cellStyle name="Millares 11 2 2 4 2 3 2 4" xfId="17376"/>
    <cellStyle name="Millares 11 2 2 4 2 3 3" xfId="17377"/>
    <cellStyle name="Millares 11 2 2 4 2 3 3 2" xfId="17378"/>
    <cellStyle name="Millares 11 2 2 4 2 3 3 2 2" xfId="17379"/>
    <cellStyle name="Millares 11 2 2 4 2 3 3 3" xfId="17380"/>
    <cellStyle name="Millares 11 2 2 4 2 3 4" xfId="17381"/>
    <cellStyle name="Millares 11 2 2 4 2 3 4 2" xfId="17382"/>
    <cellStyle name="Millares 11 2 2 4 2 3 5" xfId="17383"/>
    <cellStyle name="Millares 11 2 2 4 2 4" xfId="17384"/>
    <cellStyle name="Millares 11 2 2 4 2 4 2" xfId="17385"/>
    <cellStyle name="Millares 11 2 2 4 2 4 2 2" xfId="17386"/>
    <cellStyle name="Millares 11 2 2 4 2 4 2 2 2" xfId="17387"/>
    <cellStyle name="Millares 11 2 2 4 2 4 2 3" xfId="17388"/>
    <cellStyle name="Millares 11 2 2 4 2 4 3" xfId="17389"/>
    <cellStyle name="Millares 11 2 2 4 2 4 3 2" xfId="17390"/>
    <cellStyle name="Millares 11 2 2 4 2 4 4" xfId="17391"/>
    <cellStyle name="Millares 11 2 2 4 2 5" xfId="17392"/>
    <cellStyle name="Millares 11 2 2 4 2 5 2" xfId="17393"/>
    <cellStyle name="Millares 11 2 2 4 2 5 2 2" xfId="17394"/>
    <cellStyle name="Millares 11 2 2 4 2 5 3" xfId="17395"/>
    <cellStyle name="Millares 11 2 2 4 2 6" xfId="17396"/>
    <cellStyle name="Millares 11 2 2 4 2 6 2" xfId="17397"/>
    <cellStyle name="Millares 11 2 2 4 2 7" xfId="17398"/>
    <cellStyle name="Millares 11 2 2 4 3" xfId="17399"/>
    <cellStyle name="Millares 11 2 2 4 3 2" xfId="17400"/>
    <cellStyle name="Millares 11 2 2 4 3 2 2" xfId="17401"/>
    <cellStyle name="Millares 11 2 2 4 3 2 2 2" xfId="17402"/>
    <cellStyle name="Millares 11 2 2 4 3 2 2 2 2" xfId="17403"/>
    <cellStyle name="Millares 11 2 2 4 3 2 2 3" xfId="17404"/>
    <cellStyle name="Millares 11 2 2 4 3 2 3" xfId="17405"/>
    <cellStyle name="Millares 11 2 2 4 3 2 3 2" xfId="17406"/>
    <cellStyle name="Millares 11 2 2 4 3 2 4" xfId="17407"/>
    <cellStyle name="Millares 11 2 2 4 3 3" xfId="17408"/>
    <cellStyle name="Millares 11 2 2 4 3 3 2" xfId="17409"/>
    <cellStyle name="Millares 11 2 2 4 3 3 2 2" xfId="17410"/>
    <cellStyle name="Millares 11 2 2 4 3 3 3" xfId="17411"/>
    <cellStyle name="Millares 11 2 2 4 3 4" xfId="17412"/>
    <cellStyle name="Millares 11 2 2 4 3 4 2" xfId="17413"/>
    <cellStyle name="Millares 11 2 2 4 3 5" xfId="17414"/>
    <cellStyle name="Millares 11 2 2 4 4" xfId="17415"/>
    <cellStyle name="Millares 11 2 2 4 4 2" xfId="17416"/>
    <cellStyle name="Millares 11 2 2 4 4 2 2" xfId="17417"/>
    <cellStyle name="Millares 11 2 2 4 4 2 2 2" xfId="17418"/>
    <cellStyle name="Millares 11 2 2 4 4 2 2 2 2" xfId="17419"/>
    <cellStyle name="Millares 11 2 2 4 4 2 2 3" xfId="17420"/>
    <cellStyle name="Millares 11 2 2 4 4 2 3" xfId="17421"/>
    <cellStyle name="Millares 11 2 2 4 4 2 3 2" xfId="17422"/>
    <cellStyle name="Millares 11 2 2 4 4 2 4" xfId="17423"/>
    <cellStyle name="Millares 11 2 2 4 4 3" xfId="17424"/>
    <cellStyle name="Millares 11 2 2 4 4 3 2" xfId="17425"/>
    <cellStyle name="Millares 11 2 2 4 4 3 2 2" xfId="17426"/>
    <cellStyle name="Millares 11 2 2 4 4 3 3" xfId="17427"/>
    <cellStyle name="Millares 11 2 2 4 4 4" xfId="17428"/>
    <cellStyle name="Millares 11 2 2 4 4 4 2" xfId="17429"/>
    <cellStyle name="Millares 11 2 2 4 4 5" xfId="17430"/>
    <cellStyle name="Millares 11 2 2 4 5" xfId="17431"/>
    <cellStyle name="Millares 11 2 2 4 5 2" xfId="17432"/>
    <cellStyle name="Millares 11 2 2 4 5 2 2" xfId="17433"/>
    <cellStyle name="Millares 11 2 2 4 5 2 2 2" xfId="17434"/>
    <cellStyle name="Millares 11 2 2 4 5 2 3" xfId="17435"/>
    <cellStyle name="Millares 11 2 2 4 5 3" xfId="17436"/>
    <cellStyle name="Millares 11 2 2 4 5 3 2" xfId="17437"/>
    <cellStyle name="Millares 11 2 2 4 5 4" xfId="17438"/>
    <cellStyle name="Millares 11 2 2 4 6" xfId="17439"/>
    <cellStyle name="Millares 11 2 2 4 6 2" xfId="17440"/>
    <cellStyle name="Millares 11 2 2 4 6 2 2" xfId="17441"/>
    <cellStyle name="Millares 11 2 2 4 6 3" xfId="17442"/>
    <cellStyle name="Millares 11 2 2 4 7" xfId="17443"/>
    <cellStyle name="Millares 11 2 2 4 7 2" xfId="17444"/>
    <cellStyle name="Millares 11 2 2 4 8" xfId="17445"/>
    <cellStyle name="Millares 11 2 2 5" xfId="17446"/>
    <cellStyle name="Millares 11 2 2 5 2" xfId="17447"/>
    <cellStyle name="Millares 11 2 2 5 2 2" xfId="17448"/>
    <cellStyle name="Millares 11 2 2 5 2 2 2" xfId="17449"/>
    <cellStyle name="Millares 11 2 2 5 2 2 2 2" xfId="17450"/>
    <cellStyle name="Millares 11 2 2 5 2 2 2 2 2" xfId="17451"/>
    <cellStyle name="Millares 11 2 2 5 2 2 2 3" xfId="17452"/>
    <cellStyle name="Millares 11 2 2 5 2 2 3" xfId="17453"/>
    <cellStyle name="Millares 11 2 2 5 2 2 3 2" xfId="17454"/>
    <cellStyle name="Millares 11 2 2 5 2 2 4" xfId="17455"/>
    <cellStyle name="Millares 11 2 2 5 2 3" xfId="17456"/>
    <cellStyle name="Millares 11 2 2 5 2 3 2" xfId="17457"/>
    <cellStyle name="Millares 11 2 2 5 2 3 2 2" xfId="17458"/>
    <cellStyle name="Millares 11 2 2 5 2 3 3" xfId="17459"/>
    <cellStyle name="Millares 11 2 2 5 2 4" xfId="17460"/>
    <cellStyle name="Millares 11 2 2 5 2 4 2" xfId="17461"/>
    <cellStyle name="Millares 11 2 2 5 2 5" xfId="17462"/>
    <cellStyle name="Millares 11 2 2 5 3" xfId="17463"/>
    <cellStyle name="Millares 11 2 2 5 3 2" xfId="17464"/>
    <cellStyle name="Millares 11 2 2 5 3 2 2" xfId="17465"/>
    <cellStyle name="Millares 11 2 2 5 3 2 2 2" xfId="17466"/>
    <cellStyle name="Millares 11 2 2 5 3 2 2 2 2" xfId="17467"/>
    <cellStyle name="Millares 11 2 2 5 3 2 2 3" xfId="17468"/>
    <cellStyle name="Millares 11 2 2 5 3 2 3" xfId="17469"/>
    <cellStyle name="Millares 11 2 2 5 3 2 3 2" xfId="17470"/>
    <cellStyle name="Millares 11 2 2 5 3 2 4" xfId="17471"/>
    <cellStyle name="Millares 11 2 2 5 3 3" xfId="17472"/>
    <cellStyle name="Millares 11 2 2 5 3 3 2" xfId="17473"/>
    <cellStyle name="Millares 11 2 2 5 3 3 2 2" xfId="17474"/>
    <cellStyle name="Millares 11 2 2 5 3 3 3" xfId="17475"/>
    <cellStyle name="Millares 11 2 2 5 3 4" xfId="17476"/>
    <cellStyle name="Millares 11 2 2 5 3 4 2" xfId="17477"/>
    <cellStyle name="Millares 11 2 2 5 3 5" xfId="17478"/>
    <cellStyle name="Millares 11 2 2 5 4" xfId="17479"/>
    <cellStyle name="Millares 11 2 2 5 4 2" xfId="17480"/>
    <cellStyle name="Millares 11 2 2 5 4 2 2" xfId="17481"/>
    <cellStyle name="Millares 11 2 2 5 4 2 2 2" xfId="17482"/>
    <cellStyle name="Millares 11 2 2 5 4 2 3" xfId="17483"/>
    <cellStyle name="Millares 11 2 2 5 4 3" xfId="17484"/>
    <cellStyle name="Millares 11 2 2 5 4 3 2" xfId="17485"/>
    <cellStyle name="Millares 11 2 2 5 4 4" xfId="17486"/>
    <cellStyle name="Millares 11 2 2 5 5" xfId="17487"/>
    <cellStyle name="Millares 11 2 2 5 5 2" xfId="17488"/>
    <cellStyle name="Millares 11 2 2 5 5 2 2" xfId="17489"/>
    <cellStyle name="Millares 11 2 2 5 5 3" xfId="17490"/>
    <cellStyle name="Millares 11 2 2 5 6" xfId="17491"/>
    <cellStyle name="Millares 11 2 2 5 6 2" xfId="17492"/>
    <cellStyle name="Millares 11 2 2 5 7" xfId="17493"/>
    <cellStyle name="Millares 11 2 2 6" xfId="17494"/>
    <cellStyle name="Millares 11 2 2 6 2" xfId="17495"/>
    <cellStyle name="Millares 11 2 2 6 2 2" xfId="17496"/>
    <cellStyle name="Millares 11 2 2 6 2 2 2" xfId="17497"/>
    <cellStyle name="Millares 11 2 2 6 2 2 2 2" xfId="17498"/>
    <cellStyle name="Millares 11 2 2 6 2 2 3" xfId="17499"/>
    <cellStyle name="Millares 11 2 2 6 2 3" xfId="17500"/>
    <cellStyle name="Millares 11 2 2 6 2 3 2" xfId="17501"/>
    <cellStyle name="Millares 11 2 2 6 2 4" xfId="17502"/>
    <cellStyle name="Millares 11 2 2 6 3" xfId="17503"/>
    <cellStyle name="Millares 11 2 2 6 3 2" xfId="17504"/>
    <cellStyle name="Millares 11 2 2 6 3 2 2" xfId="17505"/>
    <cellStyle name="Millares 11 2 2 6 3 3" xfId="17506"/>
    <cellStyle name="Millares 11 2 2 6 4" xfId="17507"/>
    <cellStyle name="Millares 11 2 2 6 4 2" xfId="17508"/>
    <cellStyle name="Millares 11 2 2 6 5" xfId="17509"/>
    <cellStyle name="Millares 11 2 2 7" xfId="17510"/>
    <cellStyle name="Millares 11 2 2 7 2" xfId="17511"/>
    <cellStyle name="Millares 11 2 2 7 2 2" xfId="17512"/>
    <cellStyle name="Millares 11 2 2 7 2 2 2" xfId="17513"/>
    <cellStyle name="Millares 11 2 2 7 2 2 2 2" xfId="17514"/>
    <cellStyle name="Millares 11 2 2 7 2 2 3" xfId="17515"/>
    <cellStyle name="Millares 11 2 2 7 2 3" xfId="17516"/>
    <cellStyle name="Millares 11 2 2 7 2 3 2" xfId="17517"/>
    <cellStyle name="Millares 11 2 2 7 2 4" xfId="17518"/>
    <cellStyle name="Millares 11 2 2 7 3" xfId="17519"/>
    <cellStyle name="Millares 11 2 2 7 3 2" xfId="17520"/>
    <cellStyle name="Millares 11 2 2 7 3 2 2" xfId="17521"/>
    <cellStyle name="Millares 11 2 2 7 3 3" xfId="17522"/>
    <cellStyle name="Millares 11 2 2 7 4" xfId="17523"/>
    <cellStyle name="Millares 11 2 2 7 4 2" xfId="17524"/>
    <cellStyle name="Millares 11 2 2 7 5" xfId="17525"/>
    <cellStyle name="Millares 11 2 2 8" xfId="17526"/>
    <cellStyle name="Millares 11 2 2 8 2" xfId="17527"/>
    <cellStyle name="Millares 11 2 2 8 2 2" xfId="17528"/>
    <cellStyle name="Millares 11 2 2 8 2 2 2" xfId="17529"/>
    <cellStyle name="Millares 11 2 2 8 2 3" xfId="17530"/>
    <cellStyle name="Millares 11 2 2 8 3" xfId="17531"/>
    <cellStyle name="Millares 11 2 2 8 3 2" xfId="17532"/>
    <cellStyle name="Millares 11 2 2 8 4" xfId="17533"/>
    <cellStyle name="Millares 11 2 2 9" xfId="17534"/>
    <cellStyle name="Millares 11 2 2 9 2" xfId="17535"/>
    <cellStyle name="Millares 11 2 2 9 2 2" xfId="17536"/>
    <cellStyle name="Millares 11 2 2 9 3" xfId="17537"/>
    <cellStyle name="Millares 11 2 3" xfId="17538"/>
    <cellStyle name="Millares 11 2 3 10" xfId="17539"/>
    <cellStyle name="Millares 11 2 3 10 2" xfId="17540"/>
    <cellStyle name="Millares 11 2 3 11" xfId="17541"/>
    <cellStyle name="Millares 11 2 3 2" xfId="17542"/>
    <cellStyle name="Millares 11 2 3 2 10" xfId="17543"/>
    <cellStyle name="Millares 11 2 3 2 2" xfId="17544"/>
    <cellStyle name="Millares 11 2 3 2 2 2" xfId="17545"/>
    <cellStyle name="Millares 11 2 3 2 2 2 2" xfId="17546"/>
    <cellStyle name="Millares 11 2 3 2 2 2 2 2" xfId="17547"/>
    <cellStyle name="Millares 11 2 3 2 2 2 2 2 2" xfId="17548"/>
    <cellStyle name="Millares 11 2 3 2 2 2 2 2 2 2" xfId="17549"/>
    <cellStyle name="Millares 11 2 3 2 2 2 2 2 2 2 2" xfId="17550"/>
    <cellStyle name="Millares 11 2 3 2 2 2 2 2 2 3" xfId="17551"/>
    <cellStyle name="Millares 11 2 3 2 2 2 2 2 3" xfId="17552"/>
    <cellStyle name="Millares 11 2 3 2 2 2 2 2 3 2" xfId="17553"/>
    <cellStyle name="Millares 11 2 3 2 2 2 2 2 4" xfId="17554"/>
    <cellStyle name="Millares 11 2 3 2 2 2 2 3" xfId="17555"/>
    <cellStyle name="Millares 11 2 3 2 2 2 2 3 2" xfId="17556"/>
    <cellStyle name="Millares 11 2 3 2 2 2 2 3 2 2" xfId="17557"/>
    <cellStyle name="Millares 11 2 3 2 2 2 2 3 3" xfId="17558"/>
    <cellStyle name="Millares 11 2 3 2 2 2 2 4" xfId="17559"/>
    <cellStyle name="Millares 11 2 3 2 2 2 2 4 2" xfId="17560"/>
    <cellStyle name="Millares 11 2 3 2 2 2 2 5" xfId="17561"/>
    <cellStyle name="Millares 11 2 3 2 2 2 3" xfId="17562"/>
    <cellStyle name="Millares 11 2 3 2 2 2 3 2" xfId="17563"/>
    <cellStyle name="Millares 11 2 3 2 2 2 3 2 2" xfId="17564"/>
    <cellStyle name="Millares 11 2 3 2 2 2 3 2 2 2" xfId="17565"/>
    <cellStyle name="Millares 11 2 3 2 2 2 3 2 2 2 2" xfId="17566"/>
    <cellStyle name="Millares 11 2 3 2 2 2 3 2 2 3" xfId="17567"/>
    <cellStyle name="Millares 11 2 3 2 2 2 3 2 3" xfId="17568"/>
    <cellStyle name="Millares 11 2 3 2 2 2 3 2 3 2" xfId="17569"/>
    <cellStyle name="Millares 11 2 3 2 2 2 3 2 4" xfId="17570"/>
    <cellStyle name="Millares 11 2 3 2 2 2 3 3" xfId="17571"/>
    <cellStyle name="Millares 11 2 3 2 2 2 3 3 2" xfId="17572"/>
    <cellStyle name="Millares 11 2 3 2 2 2 3 3 2 2" xfId="17573"/>
    <cellStyle name="Millares 11 2 3 2 2 2 3 3 3" xfId="17574"/>
    <cellStyle name="Millares 11 2 3 2 2 2 3 4" xfId="17575"/>
    <cellStyle name="Millares 11 2 3 2 2 2 3 4 2" xfId="17576"/>
    <cellStyle name="Millares 11 2 3 2 2 2 3 5" xfId="17577"/>
    <cellStyle name="Millares 11 2 3 2 2 2 4" xfId="17578"/>
    <cellStyle name="Millares 11 2 3 2 2 2 4 2" xfId="17579"/>
    <cellStyle name="Millares 11 2 3 2 2 2 4 2 2" xfId="17580"/>
    <cellStyle name="Millares 11 2 3 2 2 2 4 2 2 2" xfId="17581"/>
    <cellStyle name="Millares 11 2 3 2 2 2 4 2 3" xfId="17582"/>
    <cellStyle name="Millares 11 2 3 2 2 2 4 3" xfId="17583"/>
    <cellStyle name="Millares 11 2 3 2 2 2 4 3 2" xfId="17584"/>
    <cellStyle name="Millares 11 2 3 2 2 2 4 4" xfId="17585"/>
    <cellStyle name="Millares 11 2 3 2 2 2 5" xfId="17586"/>
    <cellStyle name="Millares 11 2 3 2 2 2 5 2" xfId="17587"/>
    <cellStyle name="Millares 11 2 3 2 2 2 5 2 2" xfId="17588"/>
    <cellStyle name="Millares 11 2 3 2 2 2 5 3" xfId="17589"/>
    <cellStyle name="Millares 11 2 3 2 2 2 6" xfId="17590"/>
    <cellStyle name="Millares 11 2 3 2 2 2 6 2" xfId="17591"/>
    <cellStyle name="Millares 11 2 3 2 2 2 7" xfId="17592"/>
    <cellStyle name="Millares 11 2 3 2 2 3" xfId="17593"/>
    <cellStyle name="Millares 11 2 3 2 2 3 2" xfId="17594"/>
    <cellStyle name="Millares 11 2 3 2 2 3 2 2" xfId="17595"/>
    <cellStyle name="Millares 11 2 3 2 2 3 2 2 2" xfId="17596"/>
    <cellStyle name="Millares 11 2 3 2 2 3 2 2 2 2" xfId="17597"/>
    <cellStyle name="Millares 11 2 3 2 2 3 2 2 3" xfId="17598"/>
    <cellStyle name="Millares 11 2 3 2 2 3 2 3" xfId="17599"/>
    <cellStyle name="Millares 11 2 3 2 2 3 2 3 2" xfId="17600"/>
    <cellStyle name="Millares 11 2 3 2 2 3 2 4" xfId="17601"/>
    <cellStyle name="Millares 11 2 3 2 2 3 3" xfId="17602"/>
    <cellStyle name="Millares 11 2 3 2 2 3 3 2" xfId="17603"/>
    <cellStyle name="Millares 11 2 3 2 2 3 3 2 2" xfId="17604"/>
    <cellStyle name="Millares 11 2 3 2 2 3 3 3" xfId="17605"/>
    <cellStyle name="Millares 11 2 3 2 2 3 4" xfId="17606"/>
    <cellStyle name="Millares 11 2 3 2 2 3 4 2" xfId="17607"/>
    <cellStyle name="Millares 11 2 3 2 2 3 5" xfId="17608"/>
    <cellStyle name="Millares 11 2 3 2 2 4" xfId="17609"/>
    <cellStyle name="Millares 11 2 3 2 2 4 2" xfId="17610"/>
    <cellStyle name="Millares 11 2 3 2 2 4 2 2" xfId="17611"/>
    <cellStyle name="Millares 11 2 3 2 2 4 2 2 2" xfId="17612"/>
    <cellStyle name="Millares 11 2 3 2 2 4 2 2 2 2" xfId="17613"/>
    <cellStyle name="Millares 11 2 3 2 2 4 2 2 3" xfId="17614"/>
    <cellStyle name="Millares 11 2 3 2 2 4 2 3" xfId="17615"/>
    <cellStyle name="Millares 11 2 3 2 2 4 2 3 2" xfId="17616"/>
    <cellStyle name="Millares 11 2 3 2 2 4 2 4" xfId="17617"/>
    <cellStyle name="Millares 11 2 3 2 2 4 3" xfId="17618"/>
    <cellStyle name="Millares 11 2 3 2 2 4 3 2" xfId="17619"/>
    <cellStyle name="Millares 11 2 3 2 2 4 3 2 2" xfId="17620"/>
    <cellStyle name="Millares 11 2 3 2 2 4 3 3" xfId="17621"/>
    <cellStyle name="Millares 11 2 3 2 2 4 4" xfId="17622"/>
    <cellStyle name="Millares 11 2 3 2 2 4 4 2" xfId="17623"/>
    <cellStyle name="Millares 11 2 3 2 2 4 5" xfId="17624"/>
    <cellStyle name="Millares 11 2 3 2 2 5" xfId="17625"/>
    <cellStyle name="Millares 11 2 3 2 2 5 2" xfId="17626"/>
    <cellStyle name="Millares 11 2 3 2 2 5 2 2" xfId="17627"/>
    <cellStyle name="Millares 11 2 3 2 2 5 2 2 2" xfId="17628"/>
    <cellStyle name="Millares 11 2 3 2 2 5 2 3" xfId="17629"/>
    <cellStyle name="Millares 11 2 3 2 2 5 3" xfId="17630"/>
    <cellStyle name="Millares 11 2 3 2 2 5 3 2" xfId="17631"/>
    <cellStyle name="Millares 11 2 3 2 2 5 4" xfId="17632"/>
    <cellStyle name="Millares 11 2 3 2 2 6" xfId="17633"/>
    <cellStyle name="Millares 11 2 3 2 2 6 2" xfId="17634"/>
    <cellStyle name="Millares 11 2 3 2 2 6 2 2" xfId="17635"/>
    <cellStyle name="Millares 11 2 3 2 2 6 3" xfId="17636"/>
    <cellStyle name="Millares 11 2 3 2 2 7" xfId="17637"/>
    <cellStyle name="Millares 11 2 3 2 2 7 2" xfId="17638"/>
    <cellStyle name="Millares 11 2 3 2 2 8" xfId="17639"/>
    <cellStyle name="Millares 11 2 3 2 3" xfId="17640"/>
    <cellStyle name="Millares 11 2 3 2 3 2" xfId="17641"/>
    <cellStyle name="Millares 11 2 3 2 3 2 2" xfId="17642"/>
    <cellStyle name="Millares 11 2 3 2 3 2 2 2" xfId="17643"/>
    <cellStyle name="Millares 11 2 3 2 3 2 2 2 2" xfId="17644"/>
    <cellStyle name="Millares 11 2 3 2 3 2 2 2 2 2" xfId="17645"/>
    <cellStyle name="Millares 11 2 3 2 3 2 2 2 3" xfId="17646"/>
    <cellStyle name="Millares 11 2 3 2 3 2 2 3" xfId="17647"/>
    <cellStyle name="Millares 11 2 3 2 3 2 2 3 2" xfId="17648"/>
    <cellStyle name="Millares 11 2 3 2 3 2 2 4" xfId="17649"/>
    <cellStyle name="Millares 11 2 3 2 3 2 3" xfId="17650"/>
    <cellStyle name="Millares 11 2 3 2 3 2 3 2" xfId="17651"/>
    <cellStyle name="Millares 11 2 3 2 3 2 3 2 2" xfId="17652"/>
    <cellStyle name="Millares 11 2 3 2 3 2 3 3" xfId="17653"/>
    <cellStyle name="Millares 11 2 3 2 3 2 4" xfId="17654"/>
    <cellStyle name="Millares 11 2 3 2 3 2 4 2" xfId="17655"/>
    <cellStyle name="Millares 11 2 3 2 3 2 5" xfId="17656"/>
    <cellStyle name="Millares 11 2 3 2 3 3" xfId="17657"/>
    <cellStyle name="Millares 11 2 3 2 3 3 2" xfId="17658"/>
    <cellStyle name="Millares 11 2 3 2 3 3 2 2" xfId="17659"/>
    <cellStyle name="Millares 11 2 3 2 3 3 2 2 2" xfId="17660"/>
    <cellStyle name="Millares 11 2 3 2 3 3 2 2 2 2" xfId="17661"/>
    <cellStyle name="Millares 11 2 3 2 3 3 2 2 3" xfId="17662"/>
    <cellStyle name="Millares 11 2 3 2 3 3 2 3" xfId="17663"/>
    <cellStyle name="Millares 11 2 3 2 3 3 2 3 2" xfId="17664"/>
    <cellStyle name="Millares 11 2 3 2 3 3 2 4" xfId="17665"/>
    <cellStyle name="Millares 11 2 3 2 3 3 3" xfId="17666"/>
    <cellStyle name="Millares 11 2 3 2 3 3 3 2" xfId="17667"/>
    <cellStyle name="Millares 11 2 3 2 3 3 3 2 2" xfId="17668"/>
    <cellStyle name="Millares 11 2 3 2 3 3 3 3" xfId="17669"/>
    <cellStyle name="Millares 11 2 3 2 3 3 4" xfId="17670"/>
    <cellStyle name="Millares 11 2 3 2 3 3 4 2" xfId="17671"/>
    <cellStyle name="Millares 11 2 3 2 3 3 5" xfId="17672"/>
    <cellStyle name="Millares 11 2 3 2 3 4" xfId="17673"/>
    <cellStyle name="Millares 11 2 3 2 3 4 2" xfId="17674"/>
    <cellStyle name="Millares 11 2 3 2 3 4 2 2" xfId="17675"/>
    <cellStyle name="Millares 11 2 3 2 3 4 2 2 2" xfId="17676"/>
    <cellStyle name="Millares 11 2 3 2 3 4 2 3" xfId="17677"/>
    <cellStyle name="Millares 11 2 3 2 3 4 3" xfId="17678"/>
    <cellStyle name="Millares 11 2 3 2 3 4 3 2" xfId="17679"/>
    <cellStyle name="Millares 11 2 3 2 3 4 4" xfId="17680"/>
    <cellStyle name="Millares 11 2 3 2 3 5" xfId="17681"/>
    <cellStyle name="Millares 11 2 3 2 3 5 2" xfId="17682"/>
    <cellStyle name="Millares 11 2 3 2 3 5 2 2" xfId="17683"/>
    <cellStyle name="Millares 11 2 3 2 3 5 3" xfId="17684"/>
    <cellStyle name="Millares 11 2 3 2 3 6" xfId="17685"/>
    <cellStyle name="Millares 11 2 3 2 3 6 2" xfId="17686"/>
    <cellStyle name="Millares 11 2 3 2 3 7" xfId="17687"/>
    <cellStyle name="Millares 11 2 3 2 4" xfId="17688"/>
    <cellStyle name="Millares 11 2 3 2 4 2" xfId="17689"/>
    <cellStyle name="Millares 11 2 3 2 4 2 2" xfId="17690"/>
    <cellStyle name="Millares 11 2 3 2 4 2 2 2" xfId="17691"/>
    <cellStyle name="Millares 11 2 3 2 4 2 2 2 2" xfId="17692"/>
    <cellStyle name="Millares 11 2 3 2 4 2 2 3" xfId="17693"/>
    <cellStyle name="Millares 11 2 3 2 4 2 3" xfId="17694"/>
    <cellStyle name="Millares 11 2 3 2 4 2 3 2" xfId="17695"/>
    <cellStyle name="Millares 11 2 3 2 4 2 4" xfId="17696"/>
    <cellStyle name="Millares 11 2 3 2 4 3" xfId="17697"/>
    <cellStyle name="Millares 11 2 3 2 4 3 2" xfId="17698"/>
    <cellStyle name="Millares 11 2 3 2 4 3 2 2" xfId="17699"/>
    <cellStyle name="Millares 11 2 3 2 4 3 3" xfId="17700"/>
    <cellStyle name="Millares 11 2 3 2 4 4" xfId="17701"/>
    <cellStyle name="Millares 11 2 3 2 4 4 2" xfId="17702"/>
    <cellStyle name="Millares 11 2 3 2 4 5" xfId="17703"/>
    <cellStyle name="Millares 11 2 3 2 5" xfId="17704"/>
    <cellStyle name="Millares 11 2 3 2 5 2" xfId="17705"/>
    <cellStyle name="Millares 11 2 3 2 5 2 2" xfId="17706"/>
    <cellStyle name="Millares 11 2 3 2 5 2 2 2" xfId="17707"/>
    <cellStyle name="Millares 11 2 3 2 5 2 2 2 2" xfId="17708"/>
    <cellStyle name="Millares 11 2 3 2 5 2 2 3" xfId="17709"/>
    <cellStyle name="Millares 11 2 3 2 5 2 3" xfId="17710"/>
    <cellStyle name="Millares 11 2 3 2 5 2 3 2" xfId="17711"/>
    <cellStyle name="Millares 11 2 3 2 5 2 4" xfId="17712"/>
    <cellStyle name="Millares 11 2 3 2 5 3" xfId="17713"/>
    <cellStyle name="Millares 11 2 3 2 5 3 2" xfId="17714"/>
    <cellStyle name="Millares 11 2 3 2 5 3 2 2" xfId="17715"/>
    <cellStyle name="Millares 11 2 3 2 5 3 3" xfId="17716"/>
    <cellStyle name="Millares 11 2 3 2 5 4" xfId="17717"/>
    <cellStyle name="Millares 11 2 3 2 5 4 2" xfId="17718"/>
    <cellStyle name="Millares 11 2 3 2 5 5" xfId="17719"/>
    <cellStyle name="Millares 11 2 3 2 6" xfId="17720"/>
    <cellStyle name="Millares 11 2 3 2 6 2" xfId="17721"/>
    <cellStyle name="Millares 11 2 3 2 6 2 2" xfId="17722"/>
    <cellStyle name="Millares 11 2 3 2 6 2 2 2" xfId="17723"/>
    <cellStyle name="Millares 11 2 3 2 6 2 3" xfId="17724"/>
    <cellStyle name="Millares 11 2 3 2 6 3" xfId="17725"/>
    <cellStyle name="Millares 11 2 3 2 6 3 2" xfId="17726"/>
    <cellStyle name="Millares 11 2 3 2 6 4" xfId="17727"/>
    <cellStyle name="Millares 11 2 3 2 7" xfId="17728"/>
    <cellStyle name="Millares 11 2 3 2 7 2" xfId="17729"/>
    <cellStyle name="Millares 11 2 3 2 7 2 2" xfId="17730"/>
    <cellStyle name="Millares 11 2 3 2 7 3" xfId="17731"/>
    <cellStyle name="Millares 11 2 3 2 8" xfId="17732"/>
    <cellStyle name="Millares 11 2 3 2 8 2" xfId="17733"/>
    <cellStyle name="Millares 11 2 3 2 9" xfId="17734"/>
    <cellStyle name="Millares 11 2 3 2 9 2" xfId="17735"/>
    <cellStyle name="Millares 11 2 3 3" xfId="17736"/>
    <cellStyle name="Millares 11 2 3 3 2" xfId="17737"/>
    <cellStyle name="Millares 11 2 3 3 2 2" xfId="17738"/>
    <cellStyle name="Millares 11 2 3 3 2 2 2" xfId="17739"/>
    <cellStyle name="Millares 11 2 3 3 2 2 2 2" xfId="17740"/>
    <cellStyle name="Millares 11 2 3 3 2 2 2 2 2" xfId="17741"/>
    <cellStyle name="Millares 11 2 3 3 2 2 2 2 2 2" xfId="17742"/>
    <cellStyle name="Millares 11 2 3 3 2 2 2 2 3" xfId="17743"/>
    <cellStyle name="Millares 11 2 3 3 2 2 2 3" xfId="17744"/>
    <cellStyle name="Millares 11 2 3 3 2 2 2 3 2" xfId="17745"/>
    <cellStyle name="Millares 11 2 3 3 2 2 2 4" xfId="17746"/>
    <cellStyle name="Millares 11 2 3 3 2 2 3" xfId="17747"/>
    <cellStyle name="Millares 11 2 3 3 2 2 3 2" xfId="17748"/>
    <cellStyle name="Millares 11 2 3 3 2 2 3 2 2" xfId="17749"/>
    <cellStyle name="Millares 11 2 3 3 2 2 3 3" xfId="17750"/>
    <cellStyle name="Millares 11 2 3 3 2 2 4" xfId="17751"/>
    <cellStyle name="Millares 11 2 3 3 2 2 4 2" xfId="17752"/>
    <cellStyle name="Millares 11 2 3 3 2 2 5" xfId="17753"/>
    <cellStyle name="Millares 11 2 3 3 2 3" xfId="17754"/>
    <cellStyle name="Millares 11 2 3 3 2 3 2" xfId="17755"/>
    <cellStyle name="Millares 11 2 3 3 2 3 2 2" xfId="17756"/>
    <cellStyle name="Millares 11 2 3 3 2 3 2 2 2" xfId="17757"/>
    <cellStyle name="Millares 11 2 3 3 2 3 2 2 2 2" xfId="17758"/>
    <cellStyle name="Millares 11 2 3 3 2 3 2 2 3" xfId="17759"/>
    <cellStyle name="Millares 11 2 3 3 2 3 2 3" xfId="17760"/>
    <cellStyle name="Millares 11 2 3 3 2 3 2 3 2" xfId="17761"/>
    <cellStyle name="Millares 11 2 3 3 2 3 2 4" xfId="17762"/>
    <cellStyle name="Millares 11 2 3 3 2 3 3" xfId="17763"/>
    <cellStyle name="Millares 11 2 3 3 2 3 3 2" xfId="17764"/>
    <cellStyle name="Millares 11 2 3 3 2 3 3 2 2" xfId="17765"/>
    <cellStyle name="Millares 11 2 3 3 2 3 3 3" xfId="17766"/>
    <cellStyle name="Millares 11 2 3 3 2 3 4" xfId="17767"/>
    <cellStyle name="Millares 11 2 3 3 2 3 4 2" xfId="17768"/>
    <cellStyle name="Millares 11 2 3 3 2 3 5" xfId="17769"/>
    <cellStyle name="Millares 11 2 3 3 2 4" xfId="17770"/>
    <cellStyle name="Millares 11 2 3 3 2 4 2" xfId="17771"/>
    <cellStyle name="Millares 11 2 3 3 2 4 2 2" xfId="17772"/>
    <cellStyle name="Millares 11 2 3 3 2 4 2 2 2" xfId="17773"/>
    <cellStyle name="Millares 11 2 3 3 2 4 2 3" xfId="17774"/>
    <cellStyle name="Millares 11 2 3 3 2 4 3" xfId="17775"/>
    <cellStyle name="Millares 11 2 3 3 2 4 3 2" xfId="17776"/>
    <cellStyle name="Millares 11 2 3 3 2 4 4" xfId="17777"/>
    <cellStyle name="Millares 11 2 3 3 2 5" xfId="17778"/>
    <cellStyle name="Millares 11 2 3 3 2 5 2" xfId="17779"/>
    <cellStyle name="Millares 11 2 3 3 2 5 2 2" xfId="17780"/>
    <cellStyle name="Millares 11 2 3 3 2 5 3" xfId="17781"/>
    <cellStyle name="Millares 11 2 3 3 2 6" xfId="17782"/>
    <cellStyle name="Millares 11 2 3 3 2 6 2" xfId="17783"/>
    <cellStyle name="Millares 11 2 3 3 2 7" xfId="17784"/>
    <cellStyle name="Millares 11 2 3 3 3" xfId="17785"/>
    <cellStyle name="Millares 11 2 3 3 3 2" xfId="17786"/>
    <cellStyle name="Millares 11 2 3 3 3 2 2" xfId="17787"/>
    <cellStyle name="Millares 11 2 3 3 3 2 2 2" xfId="17788"/>
    <cellStyle name="Millares 11 2 3 3 3 2 2 2 2" xfId="17789"/>
    <cellStyle name="Millares 11 2 3 3 3 2 2 3" xfId="17790"/>
    <cellStyle name="Millares 11 2 3 3 3 2 3" xfId="17791"/>
    <cellStyle name="Millares 11 2 3 3 3 2 3 2" xfId="17792"/>
    <cellStyle name="Millares 11 2 3 3 3 2 4" xfId="17793"/>
    <cellStyle name="Millares 11 2 3 3 3 3" xfId="17794"/>
    <cellStyle name="Millares 11 2 3 3 3 3 2" xfId="17795"/>
    <cellStyle name="Millares 11 2 3 3 3 3 2 2" xfId="17796"/>
    <cellStyle name="Millares 11 2 3 3 3 3 3" xfId="17797"/>
    <cellStyle name="Millares 11 2 3 3 3 4" xfId="17798"/>
    <cellStyle name="Millares 11 2 3 3 3 4 2" xfId="17799"/>
    <cellStyle name="Millares 11 2 3 3 3 5" xfId="17800"/>
    <cellStyle name="Millares 11 2 3 3 4" xfId="17801"/>
    <cellStyle name="Millares 11 2 3 3 4 2" xfId="17802"/>
    <cellStyle name="Millares 11 2 3 3 4 2 2" xfId="17803"/>
    <cellStyle name="Millares 11 2 3 3 4 2 2 2" xfId="17804"/>
    <cellStyle name="Millares 11 2 3 3 4 2 2 2 2" xfId="17805"/>
    <cellStyle name="Millares 11 2 3 3 4 2 2 3" xfId="17806"/>
    <cellStyle name="Millares 11 2 3 3 4 2 3" xfId="17807"/>
    <cellStyle name="Millares 11 2 3 3 4 2 3 2" xfId="17808"/>
    <cellStyle name="Millares 11 2 3 3 4 2 4" xfId="17809"/>
    <cellStyle name="Millares 11 2 3 3 4 3" xfId="17810"/>
    <cellStyle name="Millares 11 2 3 3 4 3 2" xfId="17811"/>
    <cellStyle name="Millares 11 2 3 3 4 3 2 2" xfId="17812"/>
    <cellStyle name="Millares 11 2 3 3 4 3 3" xfId="17813"/>
    <cellStyle name="Millares 11 2 3 3 4 4" xfId="17814"/>
    <cellStyle name="Millares 11 2 3 3 4 4 2" xfId="17815"/>
    <cellStyle name="Millares 11 2 3 3 4 5" xfId="17816"/>
    <cellStyle name="Millares 11 2 3 3 5" xfId="17817"/>
    <cellStyle name="Millares 11 2 3 3 5 2" xfId="17818"/>
    <cellStyle name="Millares 11 2 3 3 5 2 2" xfId="17819"/>
    <cellStyle name="Millares 11 2 3 3 5 2 2 2" xfId="17820"/>
    <cellStyle name="Millares 11 2 3 3 5 2 3" xfId="17821"/>
    <cellStyle name="Millares 11 2 3 3 5 3" xfId="17822"/>
    <cellStyle name="Millares 11 2 3 3 5 3 2" xfId="17823"/>
    <cellStyle name="Millares 11 2 3 3 5 4" xfId="17824"/>
    <cellStyle name="Millares 11 2 3 3 6" xfId="17825"/>
    <cellStyle name="Millares 11 2 3 3 6 2" xfId="17826"/>
    <cellStyle name="Millares 11 2 3 3 6 2 2" xfId="17827"/>
    <cellStyle name="Millares 11 2 3 3 6 3" xfId="17828"/>
    <cellStyle name="Millares 11 2 3 3 7" xfId="17829"/>
    <cellStyle name="Millares 11 2 3 3 7 2" xfId="17830"/>
    <cellStyle name="Millares 11 2 3 3 8" xfId="17831"/>
    <cellStyle name="Millares 11 2 3 4" xfId="17832"/>
    <cellStyle name="Millares 11 2 3 4 2" xfId="17833"/>
    <cellStyle name="Millares 11 2 3 4 2 2" xfId="17834"/>
    <cellStyle name="Millares 11 2 3 4 2 2 2" xfId="17835"/>
    <cellStyle name="Millares 11 2 3 4 2 2 2 2" xfId="17836"/>
    <cellStyle name="Millares 11 2 3 4 2 2 2 2 2" xfId="17837"/>
    <cellStyle name="Millares 11 2 3 4 2 2 2 3" xfId="17838"/>
    <cellStyle name="Millares 11 2 3 4 2 2 3" xfId="17839"/>
    <cellStyle name="Millares 11 2 3 4 2 2 3 2" xfId="17840"/>
    <cellStyle name="Millares 11 2 3 4 2 2 4" xfId="17841"/>
    <cellStyle name="Millares 11 2 3 4 2 3" xfId="17842"/>
    <cellStyle name="Millares 11 2 3 4 2 3 2" xfId="17843"/>
    <cellStyle name="Millares 11 2 3 4 2 3 2 2" xfId="17844"/>
    <cellStyle name="Millares 11 2 3 4 2 3 3" xfId="17845"/>
    <cellStyle name="Millares 11 2 3 4 2 4" xfId="17846"/>
    <cellStyle name="Millares 11 2 3 4 2 4 2" xfId="17847"/>
    <cellStyle name="Millares 11 2 3 4 2 5" xfId="17848"/>
    <cellStyle name="Millares 11 2 3 4 3" xfId="17849"/>
    <cellStyle name="Millares 11 2 3 4 3 2" xfId="17850"/>
    <cellStyle name="Millares 11 2 3 4 3 2 2" xfId="17851"/>
    <cellStyle name="Millares 11 2 3 4 3 2 2 2" xfId="17852"/>
    <cellStyle name="Millares 11 2 3 4 3 2 2 2 2" xfId="17853"/>
    <cellStyle name="Millares 11 2 3 4 3 2 2 3" xfId="17854"/>
    <cellStyle name="Millares 11 2 3 4 3 2 3" xfId="17855"/>
    <cellStyle name="Millares 11 2 3 4 3 2 3 2" xfId="17856"/>
    <cellStyle name="Millares 11 2 3 4 3 2 4" xfId="17857"/>
    <cellStyle name="Millares 11 2 3 4 3 3" xfId="17858"/>
    <cellStyle name="Millares 11 2 3 4 3 3 2" xfId="17859"/>
    <cellStyle name="Millares 11 2 3 4 3 3 2 2" xfId="17860"/>
    <cellStyle name="Millares 11 2 3 4 3 3 3" xfId="17861"/>
    <cellStyle name="Millares 11 2 3 4 3 4" xfId="17862"/>
    <cellStyle name="Millares 11 2 3 4 3 4 2" xfId="17863"/>
    <cellStyle name="Millares 11 2 3 4 3 5" xfId="17864"/>
    <cellStyle name="Millares 11 2 3 4 4" xfId="17865"/>
    <cellStyle name="Millares 11 2 3 4 4 2" xfId="17866"/>
    <cellStyle name="Millares 11 2 3 4 4 2 2" xfId="17867"/>
    <cellStyle name="Millares 11 2 3 4 4 2 2 2" xfId="17868"/>
    <cellStyle name="Millares 11 2 3 4 4 2 3" xfId="17869"/>
    <cellStyle name="Millares 11 2 3 4 4 3" xfId="17870"/>
    <cellStyle name="Millares 11 2 3 4 4 3 2" xfId="17871"/>
    <cellStyle name="Millares 11 2 3 4 4 4" xfId="17872"/>
    <cellStyle name="Millares 11 2 3 4 5" xfId="17873"/>
    <cellStyle name="Millares 11 2 3 4 5 2" xfId="17874"/>
    <cellStyle name="Millares 11 2 3 4 5 2 2" xfId="17875"/>
    <cellStyle name="Millares 11 2 3 4 5 3" xfId="17876"/>
    <cellStyle name="Millares 11 2 3 4 6" xfId="17877"/>
    <cellStyle name="Millares 11 2 3 4 6 2" xfId="17878"/>
    <cellStyle name="Millares 11 2 3 4 7" xfId="17879"/>
    <cellStyle name="Millares 11 2 3 5" xfId="17880"/>
    <cellStyle name="Millares 11 2 3 5 2" xfId="17881"/>
    <cellStyle name="Millares 11 2 3 5 2 2" xfId="17882"/>
    <cellStyle name="Millares 11 2 3 5 2 2 2" xfId="17883"/>
    <cellStyle name="Millares 11 2 3 5 2 2 2 2" xfId="17884"/>
    <cellStyle name="Millares 11 2 3 5 2 2 3" xfId="17885"/>
    <cellStyle name="Millares 11 2 3 5 2 3" xfId="17886"/>
    <cellStyle name="Millares 11 2 3 5 2 3 2" xfId="17887"/>
    <cellStyle name="Millares 11 2 3 5 2 4" xfId="17888"/>
    <cellStyle name="Millares 11 2 3 5 3" xfId="17889"/>
    <cellStyle name="Millares 11 2 3 5 3 2" xfId="17890"/>
    <cellStyle name="Millares 11 2 3 5 3 2 2" xfId="17891"/>
    <cellStyle name="Millares 11 2 3 5 3 3" xfId="17892"/>
    <cellStyle name="Millares 11 2 3 5 4" xfId="17893"/>
    <cellStyle name="Millares 11 2 3 5 4 2" xfId="17894"/>
    <cellStyle name="Millares 11 2 3 5 5" xfId="17895"/>
    <cellStyle name="Millares 11 2 3 6" xfId="17896"/>
    <cellStyle name="Millares 11 2 3 6 2" xfId="17897"/>
    <cellStyle name="Millares 11 2 3 6 2 2" xfId="17898"/>
    <cellStyle name="Millares 11 2 3 6 2 2 2" xfId="17899"/>
    <cellStyle name="Millares 11 2 3 6 2 2 2 2" xfId="17900"/>
    <cellStyle name="Millares 11 2 3 6 2 2 3" xfId="17901"/>
    <cellStyle name="Millares 11 2 3 6 2 3" xfId="17902"/>
    <cellStyle name="Millares 11 2 3 6 2 3 2" xfId="17903"/>
    <cellStyle name="Millares 11 2 3 6 2 4" xfId="17904"/>
    <cellStyle name="Millares 11 2 3 6 3" xfId="17905"/>
    <cellStyle name="Millares 11 2 3 6 3 2" xfId="17906"/>
    <cellStyle name="Millares 11 2 3 6 3 2 2" xfId="17907"/>
    <cellStyle name="Millares 11 2 3 6 3 3" xfId="17908"/>
    <cellStyle name="Millares 11 2 3 6 4" xfId="17909"/>
    <cellStyle name="Millares 11 2 3 6 4 2" xfId="17910"/>
    <cellStyle name="Millares 11 2 3 6 5" xfId="17911"/>
    <cellStyle name="Millares 11 2 3 7" xfId="17912"/>
    <cellStyle name="Millares 11 2 3 7 2" xfId="17913"/>
    <cellStyle name="Millares 11 2 3 7 2 2" xfId="17914"/>
    <cellStyle name="Millares 11 2 3 7 2 2 2" xfId="17915"/>
    <cellStyle name="Millares 11 2 3 7 2 3" xfId="17916"/>
    <cellStyle name="Millares 11 2 3 7 3" xfId="17917"/>
    <cellStyle name="Millares 11 2 3 7 3 2" xfId="17918"/>
    <cellStyle name="Millares 11 2 3 7 4" xfId="17919"/>
    <cellStyle name="Millares 11 2 3 8" xfId="17920"/>
    <cellStyle name="Millares 11 2 3 8 2" xfId="17921"/>
    <cellStyle name="Millares 11 2 3 8 2 2" xfId="17922"/>
    <cellStyle name="Millares 11 2 3 8 3" xfId="17923"/>
    <cellStyle name="Millares 11 2 3 9" xfId="17924"/>
    <cellStyle name="Millares 11 2 3 9 2" xfId="17925"/>
    <cellStyle name="Millares 11 2 4" xfId="17926"/>
    <cellStyle name="Millares 11 2 4 10" xfId="17927"/>
    <cellStyle name="Millares 11 2 4 2" xfId="17928"/>
    <cellStyle name="Millares 11 2 4 2 2" xfId="17929"/>
    <cellStyle name="Millares 11 2 4 2 2 2" xfId="17930"/>
    <cellStyle name="Millares 11 2 4 2 2 2 2" xfId="17931"/>
    <cellStyle name="Millares 11 2 4 2 2 2 2 2" xfId="17932"/>
    <cellStyle name="Millares 11 2 4 2 2 2 2 2 2" xfId="17933"/>
    <cellStyle name="Millares 11 2 4 2 2 2 2 2 2 2" xfId="17934"/>
    <cellStyle name="Millares 11 2 4 2 2 2 2 2 3" xfId="17935"/>
    <cellStyle name="Millares 11 2 4 2 2 2 2 3" xfId="17936"/>
    <cellStyle name="Millares 11 2 4 2 2 2 2 3 2" xfId="17937"/>
    <cellStyle name="Millares 11 2 4 2 2 2 2 4" xfId="17938"/>
    <cellStyle name="Millares 11 2 4 2 2 2 3" xfId="17939"/>
    <cellStyle name="Millares 11 2 4 2 2 2 3 2" xfId="17940"/>
    <cellStyle name="Millares 11 2 4 2 2 2 3 2 2" xfId="17941"/>
    <cellStyle name="Millares 11 2 4 2 2 2 3 3" xfId="17942"/>
    <cellStyle name="Millares 11 2 4 2 2 2 4" xfId="17943"/>
    <cellStyle name="Millares 11 2 4 2 2 2 4 2" xfId="17944"/>
    <cellStyle name="Millares 11 2 4 2 2 2 5" xfId="17945"/>
    <cellStyle name="Millares 11 2 4 2 2 3" xfId="17946"/>
    <cellStyle name="Millares 11 2 4 2 2 3 2" xfId="17947"/>
    <cellStyle name="Millares 11 2 4 2 2 3 2 2" xfId="17948"/>
    <cellStyle name="Millares 11 2 4 2 2 3 2 2 2" xfId="17949"/>
    <cellStyle name="Millares 11 2 4 2 2 3 2 2 2 2" xfId="17950"/>
    <cellStyle name="Millares 11 2 4 2 2 3 2 2 3" xfId="17951"/>
    <cellStyle name="Millares 11 2 4 2 2 3 2 3" xfId="17952"/>
    <cellStyle name="Millares 11 2 4 2 2 3 2 3 2" xfId="17953"/>
    <cellStyle name="Millares 11 2 4 2 2 3 2 4" xfId="17954"/>
    <cellStyle name="Millares 11 2 4 2 2 3 3" xfId="17955"/>
    <cellStyle name="Millares 11 2 4 2 2 3 3 2" xfId="17956"/>
    <cellStyle name="Millares 11 2 4 2 2 3 3 2 2" xfId="17957"/>
    <cellStyle name="Millares 11 2 4 2 2 3 3 3" xfId="17958"/>
    <cellStyle name="Millares 11 2 4 2 2 3 4" xfId="17959"/>
    <cellStyle name="Millares 11 2 4 2 2 3 4 2" xfId="17960"/>
    <cellStyle name="Millares 11 2 4 2 2 3 5" xfId="17961"/>
    <cellStyle name="Millares 11 2 4 2 2 4" xfId="17962"/>
    <cellStyle name="Millares 11 2 4 2 2 4 2" xfId="17963"/>
    <cellStyle name="Millares 11 2 4 2 2 4 2 2" xfId="17964"/>
    <cellStyle name="Millares 11 2 4 2 2 4 2 2 2" xfId="17965"/>
    <cellStyle name="Millares 11 2 4 2 2 4 2 3" xfId="17966"/>
    <cellStyle name="Millares 11 2 4 2 2 4 3" xfId="17967"/>
    <cellStyle name="Millares 11 2 4 2 2 4 3 2" xfId="17968"/>
    <cellStyle name="Millares 11 2 4 2 2 4 4" xfId="17969"/>
    <cellStyle name="Millares 11 2 4 2 2 5" xfId="17970"/>
    <cellStyle name="Millares 11 2 4 2 2 5 2" xfId="17971"/>
    <cellStyle name="Millares 11 2 4 2 2 5 2 2" xfId="17972"/>
    <cellStyle name="Millares 11 2 4 2 2 5 3" xfId="17973"/>
    <cellStyle name="Millares 11 2 4 2 2 6" xfId="17974"/>
    <cellStyle name="Millares 11 2 4 2 2 6 2" xfId="17975"/>
    <cellStyle name="Millares 11 2 4 2 2 7" xfId="17976"/>
    <cellStyle name="Millares 11 2 4 2 3" xfId="17977"/>
    <cellStyle name="Millares 11 2 4 2 3 2" xfId="17978"/>
    <cellStyle name="Millares 11 2 4 2 3 2 2" xfId="17979"/>
    <cellStyle name="Millares 11 2 4 2 3 2 2 2" xfId="17980"/>
    <cellStyle name="Millares 11 2 4 2 3 2 2 2 2" xfId="17981"/>
    <cellStyle name="Millares 11 2 4 2 3 2 2 3" xfId="17982"/>
    <cellStyle name="Millares 11 2 4 2 3 2 3" xfId="17983"/>
    <cellStyle name="Millares 11 2 4 2 3 2 3 2" xfId="17984"/>
    <cellStyle name="Millares 11 2 4 2 3 2 4" xfId="17985"/>
    <cellStyle name="Millares 11 2 4 2 3 3" xfId="17986"/>
    <cellStyle name="Millares 11 2 4 2 3 3 2" xfId="17987"/>
    <cellStyle name="Millares 11 2 4 2 3 3 2 2" xfId="17988"/>
    <cellStyle name="Millares 11 2 4 2 3 3 3" xfId="17989"/>
    <cellStyle name="Millares 11 2 4 2 3 4" xfId="17990"/>
    <cellStyle name="Millares 11 2 4 2 3 4 2" xfId="17991"/>
    <cellStyle name="Millares 11 2 4 2 3 5" xfId="17992"/>
    <cellStyle name="Millares 11 2 4 2 4" xfId="17993"/>
    <cellStyle name="Millares 11 2 4 2 4 2" xfId="17994"/>
    <cellStyle name="Millares 11 2 4 2 4 2 2" xfId="17995"/>
    <cellStyle name="Millares 11 2 4 2 4 2 2 2" xfId="17996"/>
    <cellStyle name="Millares 11 2 4 2 4 2 2 2 2" xfId="17997"/>
    <cellStyle name="Millares 11 2 4 2 4 2 2 3" xfId="17998"/>
    <cellStyle name="Millares 11 2 4 2 4 2 3" xfId="17999"/>
    <cellStyle name="Millares 11 2 4 2 4 2 3 2" xfId="18000"/>
    <cellStyle name="Millares 11 2 4 2 4 2 4" xfId="18001"/>
    <cellStyle name="Millares 11 2 4 2 4 3" xfId="18002"/>
    <cellStyle name="Millares 11 2 4 2 4 3 2" xfId="18003"/>
    <cellStyle name="Millares 11 2 4 2 4 3 2 2" xfId="18004"/>
    <cellStyle name="Millares 11 2 4 2 4 3 3" xfId="18005"/>
    <cellStyle name="Millares 11 2 4 2 4 4" xfId="18006"/>
    <cellStyle name="Millares 11 2 4 2 4 4 2" xfId="18007"/>
    <cellStyle name="Millares 11 2 4 2 4 5" xfId="18008"/>
    <cellStyle name="Millares 11 2 4 2 5" xfId="18009"/>
    <cellStyle name="Millares 11 2 4 2 5 2" xfId="18010"/>
    <cellStyle name="Millares 11 2 4 2 5 2 2" xfId="18011"/>
    <cellStyle name="Millares 11 2 4 2 5 2 2 2" xfId="18012"/>
    <cellStyle name="Millares 11 2 4 2 5 2 3" xfId="18013"/>
    <cellStyle name="Millares 11 2 4 2 5 3" xfId="18014"/>
    <cellStyle name="Millares 11 2 4 2 5 3 2" xfId="18015"/>
    <cellStyle name="Millares 11 2 4 2 5 4" xfId="18016"/>
    <cellStyle name="Millares 11 2 4 2 6" xfId="18017"/>
    <cellStyle name="Millares 11 2 4 2 6 2" xfId="18018"/>
    <cellStyle name="Millares 11 2 4 2 6 2 2" xfId="18019"/>
    <cellStyle name="Millares 11 2 4 2 6 3" xfId="18020"/>
    <cellStyle name="Millares 11 2 4 2 7" xfId="18021"/>
    <cellStyle name="Millares 11 2 4 2 7 2" xfId="18022"/>
    <cellStyle name="Millares 11 2 4 2 8" xfId="18023"/>
    <cellStyle name="Millares 11 2 4 3" xfId="18024"/>
    <cellStyle name="Millares 11 2 4 3 2" xfId="18025"/>
    <cellStyle name="Millares 11 2 4 3 2 2" xfId="18026"/>
    <cellStyle name="Millares 11 2 4 3 2 2 2" xfId="18027"/>
    <cellStyle name="Millares 11 2 4 3 2 2 2 2" xfId="18028"/>
    <cellStyle name="Millares 11 2 4 3 2 2 2 2 2" xfId="18029"/>
    <cellStyle name="Millares 11 2 4 3 2 2 2 3" xfId="18030"/>
    <cellStyle name="Millares 11 2 4 3 2 2 3" xfId="18031"/>
    <cellStyle name="Millares 11 2 4 3 2 2 3 2" xfId="18032"/>
    <cellStyle name="Millares 11 2 4 3 2 2 4" xfId="18033"/>
    <cellStyle name="Millares 11 2 4 3 2 3" xfId="18034"/>
    <cellStyle name="Millares 11 2 4 3 2 3 2" xfId="18035"/>
    <cellStyle name="Millares 11 2 4 3 2 3 2 2" xfId="18036"/>
    <cellStyle name="Millares 11 2 4 3 2 3 3" xfId="18037"/>
    <cellStyle name="Millares 11 2 4 3 2 4" xfId="18038"/>
    <cellStyle name="Millares 11 2 4 3 2 4 2" xfId="18039"/>
    <cellStyle name="Millares 11 2 4 3 2 5" xfId="18040"/>
    <cellStyle name="Millares 11 2 4 3 3" xfId="18041"/>
    <cellStyle name="Millares 11 2 4 3 3 2" xfId="18042"/>
    <cellStyle name="Millares 11 2 4 3 3 2 2" xfId="18043"/>
    <cellStyle name="Millares 11 2 4 3 3 2 2 2" xfId="18044"/>
    <cellStyle name="Millares 11 2 4 3 3 2 2 2 2" xfId="18045"/>
    <cellStyle name="Millares 11 2 4 3 3 2 2 3" xfId="18046"/>
    <cellStyle name="Millares 11 2 4 3 3 2 3" xfId="18047"/>
    <cellStyle name="Millares 11 2 4 3 3 2 3 2" xfId="18048"/>
    <cellStyle name="Millares 11 2 4 3 3 2 4" xfId="18049"/>
    <cellStyle name="Millares 11 2 4 3 3 3" xfId="18050"/>
    <cellStyle name="Millares 11 2 4 3 3 3 2" xfId="18051"/>
    <cellStyle name="Millares 11 2 4 3 3 3 2 2" xfId="18052"/>
    <cellStyle name="Millares 11 2 4 3 3 3 3" xfId="18053"/>
    <cellStyle name="Millares 11 2 4 3 3 4" xfId="18054"/>
    <cellStyle name="Millares 11 2 4 3 3 4 2" xfId="18055"/>
    <cellStyle name="Millares 11 2 4 3 3 5" xfId="18056"/>
    <cellStyle name="Millares 11 2 4 3 4" xfId="18057"/>
    <cellStyle name="Millares 11 2 4 3 4 2" xfId="18058"/>
    <cellStyle name="Millares 11 2 4 3 4 2 2" xfId="18059"/>
    <cellStyle name="Millares 11 2 4 3 4 2 2 2" xfId="18060"/>
    <cellStyle name="Millares 11 2 4 3 4 2 3" xfId="18061"/>
    <cellStyle name="Millares 11 2 4 3 4 3" xfId="18062"/>
    <cellStyle name="Millares 11 2 4 3 4 3 2" xfId="18063"/>
    <cellStyle name="Millares 11 2 4 3 4 4" xfId="18064"/>
    <cellStyle name="Millares 11 2 4 3 5" xfId="18065"/>
    <cellStyle name="Millares 11 2 4 3 5 2" xfId="18066"/>
    <cellStyle name="Millares 11 2 4 3 5 2 2" xfId="18067"/>
    <cellStyle name="Millares 11 2 4 3 5 3" xfId="18068"/>
    <cellStyle name="Millares 11 2 4 3 6" xfId="18069"/>
    <cellStyle name="Millares 11 2 4 3 6 2" xfId="18070"/>
    <cellStyle name="Millares 11 2 4 3 7" xfId="18071"/>
    <cellStyle name="Millares 11 2 4 4" xfId="18072"/>
    <cellStyle name="Millares 11 2 4 4 2" xfId="18073"/>
    <cellStyle name="Millares 11 2 4 4 2 2" xfId="18074"/>
    <cellStyle name="Millares 11 2 4 4 2 2 2" xfId="18075"/>
    <cellStyle name="Millares 11 2 4 4 2 2 2 2" xfId="18076"/>
    <cellStyle name="Millares 11 2 4 4 2 2 3" xfId="18077"/>
    <cellStyle name="Millares 11 2 4 4 2 3" xfId="18078"/>
    <cellStyle name="Millares 11 2 4 4 2 3 2" xfId="18079"/>
    <cellStyle name="Millares 11 2 4 4 2 4" xfId="18080"/>
    <cellStyle name="Millares 11 2 4 4 3" xfId="18081"/>
    <cellStyle name="Millares 11 2 4 4 3 2" xfId="18082"/>
    <cellStyle name="Millares 11 2 4 4 3 2 2" xfId="18083"/>
    <cellStyle name="Millares 11 2 4 4 3 3" xfId="18084"/>
    <cellStyle name="Millares 11 2 4 4 4" xfId="18085"/>
    <cellStyle name="Millares 11 2 4 4 4 2" xfId="18086"/>
    <cellStyle name="Millares 11 2 4 4 5" xfId="18087"/>
    <cellStyle name="Millares 11 2 4 5" xfId="18088"/>
    <cellStyle name="Millares 11 2 4 5 2" xfId="18089"/>
    <cellStyle name="Millares 11 2 4 5 2 2" xfId="18090"/>
    <cellStyle name="Millares 11 2 4 5 2 2 2" xfId="18091"/>
    <cellStyle name="Millares 11 2 4 5 2 2 2 2" xfId="18092"/>
    <cellStyle name="Millares 11 2 4 5 2 2 3" xfId="18093"/>
    <cellStyle name="Millares 11 2 4 5 2 3" xfId="18094"/>
    <cellStyle name="Millares 11 2 4 5 2 3 2" xfId="18095"/>
    <cellStyle name="Millares 11 2 4 5 2 4" xfId="18096"/>
    <cellStyle name="Millares 11 2 4 5 3" xfId="18097"/>
    <cellStyle name="Millares 11 2 4 5 3 2" xfId="18098"/>
    <cellStyle name="Millares 11 2 4 5 3 2 2" xfId="18099"/>
    <cellStyle name="Millares 11 2 4 5 3 3" xfId="18100"/>
    <cellStyle name="Millares 11 2 4 5 4" xfId="18101"/>
    <cellStyle name="Millares 11 2 4 5 4 2" xfId="18102"/>
    <cellStyle name="Millares 11 2 4 5 5" xfId="18103"/>
    <cellStyle name="Millares 11 2 4 6" xfId="18104"/>
    <cellStyle name="Millares 11 2 4 6 2" xfId="18105"/>
    <cellStyle name="Millares 11 2 4 6 2 2" xfId="18106"/>
    <cellStyle name="Millares 11 2 4 6 2 2 2" xfId="18107"/>
    <cellStyle name="Millares 11 2 4 6 2 3" xfId="18108"/>
    <cellStyle name="Millares 11 2 4 6 3" xfId="18109"/>
    <cellStyle name="Millares 11 2 4 6 3 2" xfId="18110"/>
    <cellStyle name="Millares 11 2 4 6 4" xfId="18111"/>
    <cellStyle name="Millares 11 2 4 7" xfId="18112"/>
    <cellStyle name="Millares 11 2 4 7 2" xfId="18113"/>
    <cellStyle name="Millares 11 2 4 7 2 2" xfId="18114"/>
    <cellStyle name="Millares 11 2 4 7 3" xfId="18115"/>
    <cellStyle name="Millares 11 2 4 8" xfId="18116"/>
    <cellStyle name="Millares 11 2 4 8 2" xfId="18117"/>
    <cellStyle name="Millares 11 2 4 9" xfId="18118"/>
    <cellStyle name="Millares 11 2 4 9 2" xfId="18119"/>
    <cellStyle name="Millares 11 2 5" xfId="18120"/>
    <cellStyle name="Millares 11 2 5 2" xfId="18121"/>
    <cellStyle name="Millares 11 2 5 2 2" xfId="18122"/>
    <cellStyle name="Millares 11 2 5 2 2 2" xfId="18123"/>
    <cellStyle name="Millares 11 2 5 2 2 2 2" xfId="18124"/>
    <cellStyle name="Millares 11 2 5 2 2 2 2 2" xfId="18125"/>
    <cellStyle name="Millares 11 2 5 2 2 2 2 2 2" xfId="18126"/>
    <cellStyle name="Millares 11 2 5 2 2 2 2 3" xfId="18127"/>
    <cellStyle name="Millares 11 2 5 2 2 2 3" xfId="18128"/>
    <cellStyle name="Millares 11 2 5 2 2 2 3 2" xfId="18129"/>
    <cellStyle name="Millares 11 2 5 2 2 2 4" xfId="18130"/>
    <cellStyle name="Millares 11 2 5 2 2 3" xfId="18131"/>
    <cellStyle name="Millares 11 2 5 2 2 3 2" xfId="18132"/>
    <cellStyle name="Millares 11 2 5 2 2 3 2 2" xfId="18133"/>
    <cellStyle name="Millares 11 2 5 2 2 3 3" xfId="18134"/>
    <cellStyle name="Millares 11 2 5 2 2 4" xfId="18135"/>
    <cellStyle name="Millares 11 2 5 2 2 4 2" xfId="18136"/>
    <cellStyle name="Millares 11 2 5 2 2 5" xfId="18137"/>
    <cellStyle name="Millares 11 2 5 2 3" xfId="18138"/>
    <cellStyle name="Millares 11 2 5 2 3 2" xfId="18139"/>
    <cellStyle name="Millares 11 2 5 2 3 2 2" xfId="18140"/>
    <cellStyle name="Millares 11 2 5 2 3 2 2 2" xfId="18141"/>
    <cellStyle name="Millares 11 2 5 2 3 2 2 2 2" xfId="18142"/>
    <cellStyle name="Millares 11 2 5 2 3 2 2 3" xfId="18143"/>
    <cellStyle name="Millares 11 2 5 2 3 2 3" xfId="18144"/>
    <cellStyle name="Millares 11 2 5 2 3 2 3 2" xfId="18145"/>
    <cellStyle name="Millares 11 2 5 2 3 2 4" xfId="18146"/>
    <cellStyle name="Millares 11 2 5 2 3 3" xfId="18147"/>
    <cellStyle name="Millares 11 2 5 2 3 3 2" xfId="18148"/>
    <cellStyle name="Millares 11 2 5 2 3 3 2 2" xfId="18149"/>
    <cellStyle name="Millares 11 2 5 2 3 3 3" xfId="18150"/>
    <cellStyle name="Millares 11 2 5 2 3 4" xfId="18151"/>
    <cellStyle name="Millares 11 2 5 2 3 4 2" xfId="18152"/>
    <cellStyle name="Millares 11 2 5 2 3 5" xfId="18153"/>
    <cellStyle name="Millares 11 2 5 2 4" xfId="18154"/>
    <cellStyle name="Millares 11 2 5 2 4 2" xfId="18155"/>
    <cellStyle name="Millares 11 2 5 2 4 2 2" xfId="18156"/>
    <cellStyle name="Millares 11 2 5 2 4 2 2 2" xfId="18157"/>
    <cellStyle name="Millares 11 2 5 2 4 2 3" xfId="18158"/>
    <cellStyle name="Millares 11 2 5 2 4 3" xfId="18159"/>
    <cellStyle name="Millares 11 2 5 2 4 3 2" xfId="18160"/>
    <cellStyle name="Millares 11 2 5 2 4 4" xfId="18161"/>
    <cellStyle name="Millares 11 2 5 2 5" xfId="18162"/>
    <cellStyle name="Millares 11 2 5 2 5 2" xfId="18163"/>
    <cellStyle name="Millares 11 2 5 2 5 2 2" xfId="18164"/>
    <cellStyle name="Millares 11 2 5 2 5 3" xfId="18165"/>
    <cellStyle name="Millares 11 2 5 2 6" xfId="18166"/>
    <cellStyle name="Millares 11 2 5 2 6 2" xfId="18167"/>
    <cellStyle name="Millares 11 2 5 2 7" xfId="18168"/>
    <cellStyle name="Millares 11 2 5 3" xfId="18169"/>
    <cellStyle name="Millares 11 2 5 3 2" xfId="18170"/>
    <cellStyle name="Millares 11 2 5 3 2 2" xfId="18171"/>
    <cellStyle name="Millares 11 2 5 3 2 2 2" xfId="18172"/>
    <cellStyle name="Millares 11 2 5 3 2 2 2 2" xfId="18173"/>
    <cellStyle name="Millares 11 2 5 3 2 2 3" xfId="18174"/>
    <cellStyle name="Millares 11 2 5 3 2 3" xfId="18175"/>
    <cellStyle name="Millares 11 2 5 3 2 3 2" xfId="18176"/>
    <cellStyle name="Millares 11 2 5 3 2 4" xfId="18177"/>
    <cellStyle name="Millares 11 2 5 3 3" xfId="18178"/>
    <cellStyle name="Millares 11 2 5 3 3 2" xfId="18179"/>
    <cellStyle name="Millares 11 2 5 3 3 2 2" xfId="18180"/>
    <cellStyle name="Millares 11 2 5 3 3 3" xfId="18181"/>
    <cellStyle name="Millares 11 2 5 3 4" xfId="18182"/>
    <cellStyle name="Millares 11 2 5 3 4 2" xfId="18183"/>
    <cellStyle name="Millares 11 2 5 3 5" xfId="18184"/>
    <cellStyle name="Millares 11 2 5 4" xfId="18185"/>
    <cellStyle name="Millares 11 2 5 4 2" xfId="18186"/>
    <cellStyle name="Millares 11 2 5 4 2 2" xfId="18187"/>
    <cellStyle name="Millares 11 2 5 4 2 2 2" xfId="18188"/>
    <cellStyle name="Millares 11 2 5 4 2 2 2 2" xfId="18189"/>
    <cellStyle name="Millares 11 2 5 4 2 2 3" xfId="18190"/>
    <cellStyle name="Millares 11 2 5 4 2 3" xfId="18191"/>
    <cellStyle name="Millares 11 2 5 4 2 3 2" xfId="18192"/>
    <cellStyle name="Millares 11 2 5 4 2 4" xfId="18193"/>
    <cellStyle name="Millares 11 2 5 4 3" xfId="18194"/>
    <cellStyle name="Millares 11 2 5 4 3 2" xfId="18195"/>
    <cellStyle name="Millares 11 2 5 4 3 2 2" xfId="18196"/>
    <cellStyle name="Millares 11 2 5 4 3 3" xfId="18197"/>
    <cellStyle name="Millares 11 2 5 4 4" xfId="18198"/>
    <cellStyle name="Millares 11 2 5 4 4 2" xfId="18199"/>
    <cellStyle name="Millares 11 2 5 4 5" xfId="18200"/>
    <cellStyle name="Millares 11 2 5 5" xfId="18201"/>
    <cellStyle name="Millares 11 2 5 5 2" xfId="18202"/>
    <cellStyle name="Millares 11 2 5 5 2 2" xfId="18203"/>
    <cellStyle name="Millares 11 2 5 5 2 2 2" xfId="18204"/>
    <cellStyle name="Millares 11 2 5 5 2 3" xfId="18205"/>
    <cellStyle name="Millares 11 2 5 5 3" xfId="18206"/>
    <cellStyle name="Millares 11 2 5 5 3 2" xfId="18207"/>
    <cellStyle name="Millares 11 2 5 5 4" xfId="18208"/>
    <cellStyle name="Millares 11 2 5 6" xfId="18209"/>
    <cellStyle name="Millares 11 2 5 6 2" xfId="18210"/>
    <cellStyle name="Millares 11 2 5 6 2 2" xfId="18211"/>
    <cellStyle name="Millares 11 2 5 6 3" xfId="18212"/>
    <cellStyle name="Millares 11 2 5 7" xfId="18213"/>
    <cellStyle name="Millares 11 2 5 7 2" xfId="18214"/>
    <cellStyle name="Millares 11 2 5 8" xfId="18215"/>
    <cellStyle name="Millares 11 2 6" xfId="18216"/>
    <cellStyle name="Millares 11 2 6 2" xfId="18217"/>
    <cellStyle name="Millares 11 2 6 2 2" xfId="18218"/>
    <cellStyle name="Millares 11 2 6 2 2 2" xfId="18219"/>
    <cellStyle name="Millares 11 2 6 2 2 2 2" xfId="18220"/>
    <cellStyle name="Millares 11 2 6 2 2 2 2 2" xfId="18221"/>
    <cellStyle name="Millares 11 2 6 2 2 2 3" xfId="18222"/>
    <cellStyle name="Millares 11 2 6 2 2 3" xfId="18223"/>
    <cellStyle name="Millares 11 2 6 2 2 3 2" xfId="18224"/>
    <cellStyle name="Millares 11 2 6 2 2 4" xfId="18225"/>
    <cellStyle name="Millares 11 2 6 2 3" xfId="18226"/>
    <cellStyle name="Millares 11 2 6 2 3 2" xfId="18227"/>
    <cellStyle name="Millares 11 2 6 2 3 2 2" xfId="18228"/>
    <cellStyle name="Millares 11 2 6 2 3 3" xfId="18229"/>
    <cellStyle name="Millares 11 2 6 2 4" xfId="18230"/>
    <cellStyle name="Millares 11 2 6 2 4 2" xfId="18231"/>
    <cellStyle name="Millares 11 2 6 2 5" xfId="18232"/>
    <cellStyle name="Millares 11 2 6 3" xfId="18233"/>
    <cellStyle name="Millares 11 2 6 3 2" xfId="18234"/>
    <cellStyle name="Millares 11 2 6 3 2 2" xfId="18235"/>
    <cellStyle name="Millares 11 2 6 3 2 2 2" xfId="18236"/>
    <cellStyle name="Millares 11 2 6 3 2 2 2 2" xfId="18237"/>
    <cellStyle name="Millares 11 2 6 3 2 2 3" xfId="18238"/>
    <cellStyle name="Millares 11 2 6 3 2 3" xfId="18239"/>
    <cellStyle name="Millares 11 2 6 3 2 3 2" xfId="18240"/>
    <cellStyle name="Millares 11 2 6 3 2 4" xfId="18241"/>
    <cellStyle name="Millares 11 2 6 3 3" xfId="18242"/>
    <cellStyle name="Millares 11 2 6 3 3 2" xfId="18243"/>
    <cellStyle name="Millares 11 2 6 3 3 2 2" xfId="18244"/>
    <cellStyle name="Millares 11 2 6 3 3 3" xfId="18245"/>
    <cellStyle name="Millares 11 2 6 3 4" xfId="18246"/>
    <cellStyle name="Millares 11 2 6 3 4 2" xfId="18247"/>
    <cellStyle name="Millares 11 2 6 3 5" xfId="18248"/>
    <cellStyle name="Millares 11 2 6 4" xfId="18249"/>
    <cellStyle name="Millares 11 2 6 4 2" xfId="18250"/>
    <cellStyle name="Millares 11 2 6 4 2 2" xfId="18251"/>
    <cellStyle name="Millares 11 2 6 4 2 2 2" xfId="18252"/>
    <cellStyle name="Millares 11 2 6 4 2 3" xfId="18253"/>
    <cellStyle name="Millares 11 2 6 4 3" xfId="18254"/>
    <cellStyle name="Millares 11 2 6 4 3 2" xfId="18255"/>
    <cellStyle name="Millares 11 2 6 4 4" xfId="18256"/>
    <cellStyle name="Millares 11 2 6 5" xfId="18257"/>
    <cellStyle name="Millares 11 2 6 5 2" xfId="18258"/>
    <cellStyle name="Millares 11 2 6 5 2 2" xfId="18259"/>
    <cellStyle name="Millares 11 2 6 5 3" xfId="18260"/>
    <cellStyle name="Millares 11 2 6 6" xfId="18261"/>
    <cellStyle name="Millares 11 2 6 6 2" xfId="18262"/>
    <cellStyle name="Millares 11 2 6 7" xfId="18263"/>
    <cellStyle name="Millares 11 2 7" xfId="18264"/>
    <cellStyle name="Millares 11 2 7 2" xfId="18265"/>
    <cellStyle name="Millares 11 2 7 2 2" xfId="18266"/>
    <cellStyle name="Millares 11 2 7 2 2 2" xfId="18267"/>
    <cellStyle name="Millares 11 2 7 2 2 2 2" xfId="18268"/>
    <cellStyle name="Millares 11 2 7 2 2 3" xfId="18269"/>
    <cellStyle name="Millares 11 2 7 2 3" xfId="18270"/>
    <cellStyle name="Millares 11 2 7 2 3 2" xfId="18271"/>
    <cellStyle name="Millares 11 2 7 2 4" xfId="18272"/>
    <cellStyle name="Millares 11 2 7 3" xfId="18273"/>
    <cellStyle name="Millares 11 2 7 3 2" xfId="18274"/>
    <cellStyle name="Millares 11 2 7 3 2 2" xfId="18275"/>
    <cellStyle name="Millares 11 2 7 3 3" xfId="18276"/>
    <cellStyle name="Millares 11 2 7 4" xfId="18277"/>
    <cellStyle name="Millares 11 2 7 4 2" xfId="18278"/>
    <cellStyle name="Millares 11 2 7 5" xfId="18279"/>
    <cellStyle name="Millares 11 2 8" xfId="18280"/>
    <cellStyle name="Millares 11 2 8 2" xfId="18281"/>
    <cellStyle name="Millares 11 2 8 2 2" xfId="18282"/>
    <cellStyle name="Millares 11 2 8 2 2 2" xfId="18283"/>
    <cellStyle name="Millares 11 2 8 2 2 2 2" xfId="18284"/>
    <cellStyle name="Millares 11 2 8 2 2 3" xfId="18285"/>
    <cellStyle name="Millares 11 2 8 2 3" xfId="18286"/>
    <cellStyle name="Millares 11 2 8 2 3 2" xfId="18287"/>
    <cellStyle name="Millares 11 2 8 2 4" xfId="18288"/>
    <cellStyle name="Millares 11 2 8 3" xfId="18289"/>
    <cellStyle name="Millares 11 2 8 3 2" xfId="18290"/>
    <cellStyle name="Millares 11 2 8 3 2 2" xfId="18291"/>
    <cellStyle name="Millares 11 2 8 3 3" xfId="18292"/>
    <cellStyle name="Millares 11 2 8 4" xfId="18293"/>
    <cellStyle name="Millares 11 2 8 4 2" xfId="18294"/>
    <cellStyle name="Millares 11 2 8 5" xfId="18295"/>
    <cellStyle name="Millares 11 2 9" xfId="18296"/>
    <cellStyle name="Millares 11 2 9 2" xfId="18297"/>
    <cellStyle name="Millares 11 2 9 2 2" xfId="18298"/>
    <cellStyle name="Millares 11 2 9 2 2 2" xfId="18299"/>
    <cellStyle name="Millares 11 2 9 2 3" xfId="18300"/>
    <cellStyle name="Millares 11 2 9 3" xfId="18301"/>
    <cellStyle name="Millares 11 2 9 3 2" xfId="18302"/>
    <cellStyle name="Millares 11 2 9 4" xfId="18303"/>
    <cellStyle name="Millares 11 20" xfId="18304"/>
    <cellStyle name="Millares 11 21" xfId="18305"/>
    <cellStyle name="Millares 11 22" xfId="18306"/>
    <cellStyle name="Millares 11 3" xfId="18307"/>
    <cellStyle name="Millares 11 3 10" xfId="18308"/>
    <cellStyle name="Millares 11 3 10 2" xfId="18309"/>
    <cellStyle name="Millares 11 3 11" xfId="18310"/>
    <cellStyle name="Millares 11 3 11 2" xfId="18311"/>
    <cellStyle name="Millares 11 3 12" xfId="18312"/>
    <cellStyle name="Millares 11 3 13" xfId="18313"/>
    <cellStyle name="Millares 11 3 2" xfId="18314"/>
    <cellStyle name="Millares 11 3 2 10" xfId="18315"/>
    <cellStyle name="Millares 11 3 2 10 2" xfId="18316"/>
    <cellStyle name="Millares 11 3 2 11" xfId="18317"/>
    <cellStyle name="Millares 11 3 2 12" xfId="18318"/>
    <cellStyle name="Millares 11 3 2 2" xfId="18319"/>
    <cellStyle name="Millares 11 3 2 2 10" xfId="18320"/>
    <cellStyle name="Millares 11 3 2 2 2" xfId="18321"/>
    <cellStyle name="Millares 11 3 2 2 2 2" xfId="18322"/>
    <cellStyle name="Millares 11 3 2 2 2 2 2" xfId="18323"/>
    <cellStyle name="Millares 11 3 2 2 2 2 2 2" xfId="18324"/>
    <cellStyle name="Millares 11 3 2 2 2 2 2 2 2" xfId="18325"/>
    <cellStyle name="Millares 11 3 2 2 2 2 2 2 2 2" xfId="18326"/>
    <cellStyle name="Millares 11 3 2 2 2 2 2 2 2 2 2" xfId="18327"/>
    <cellStyle name="Millares 11 3 2 2 2 2 2 2 2 3" xfId="18328"/>
    <cellStyle name="Millares 11 3 2 2 2 2 2 2 3" xfId="18329"/>
    <cellStyle name="Millares 11 3 2 2 2 2 2 2 3 2" xfId="18330"/>
    <cellStyle name="Millares 11 3 2 2 2 2 2 2 4" xfId="18331"/>
    <cellStyle name="Millares 11 3 2 2 2 2 2 3" xfId="18332"/>
    <cellStyle name="Millares 11 3 2 2 2 2 2 3 2" xfId="18333"/>
    <cellStyle name="Millares 11 3 2 2 2 2 2 3 2 2" xfId="18334"/>
    <cellStyle name="Millares 11 3 2 2 2 2 2 3 3" xfId="18335"/>
    <cellStyle name="Millares 11 3 2 2 2 2 2 4" xfId="18336"/>
    <cellStyle name="Millares 11 3 2 2 2 2 2 4 2" xfId="18337"/>
    <cellStyle name="Millares 11 3 2 2 2 2 2 5" xfId="18338"/>
    <cellStyle name="Millares 11 3 2 2 2 2 3" xfId="18339"/>
    <cellStyle name="Millares 11 3 2 2 2 2 3 2" xfId="18340"/>
    <cellStyle name="Millares 11 3 2 2 2 2 3 2 2" xfId="18341"/>
    <cellStyle name="Millares 11 3 2 2 2 2 3 2 2 2" xfId="18342"/>
    <cellStyle name="Millares 11 3 2 2 2 2 3 2 2 2 2" xfId="18343"/>
    <cellStyle name="Millares 11 3 2 2 2 2 3 2 2 3" xfId="18344"/>
    <cellStyle name="Millares 11 3 2 2 2 2 3 2 3" xfId="18345"/>
    <cellStyle name="Millares 11 3 2 2 2 2 3 2 3 2" xfId="18346"/>
    <cellStyle name="Millares 11 3 2 2 2 2 3 2 4" xfId="18347"/>
    <cellStyle name="Millares 11 3 2 2 2 2 3 3" xfId="18348"/>
    <cellStyle name="Millares 11 3 2 2 2 2 3 3 2" xfId="18349"/>
    <cellStyle name="Millares 11 3 2 2 2 2 3 3 2 2" xfId="18350"/>
    <cellStyle name="Millares 11 3 2 2 2 2 3 3 3" xfId="18351"/>
    <cellStyle name="Millares 11 3 2 2 2 2 3 4" xfId="18352"/>
    <cellStyle name="Millares 11 3 2 2 2 2 3 4 2" xfId="18353"/>
    <cellStyle name="Millares 11 3 2 2 2 2 3 5" xfId="18354"/>
    <cellStyle name="Millares 11 3 2 2 2 2 4" xfId="18355"/>
    <cellStyle name="Millares 11 3 2 2 2 2 4 2" xfId="18356"/>
    <cellStyle name="Millares 11 3 2 2 2 2 4 2 2" xfId="18357"/>
    <cellStyle name="Millares 11 3 2 2 2 2 4 2 2 2" xfId="18358"/>
    <cellStyle name="Millares 11 3 2 2 2 2 4 2 3" xfId="18359"/>
    <cellStyle name="Millares 11 3 2 2 2 2 4 3" xfId="18360"/>
    <cellStyle name="Millares 11 3 2 2 2 2 4 3 2" xfId="18361"/>
    <cellStyle name="Millares 11 3 2 2 2 2 4 4" xfId="18362"/>
    <cellStyle name="Millares 11 3 2 2 2 2 5" xfId="18363"/>
    <cellStyle name="Millares 11 3 2 2 2 2 5 2" xfId="18364"/>
    <cellStyle name="Millares 11 3 2 2 2 2 5 2 2" xfId="18365"/>
    <cellStyle name="Millares 11 3 2 2 2 2 5 3" xfId="18366"/>
    <cellStyle name="Millares 11 3 2 2 2 2 6" xfId="18367"/>
    <cellStyle name="Millares 11 3 2 2 2 2 6 2" xfId="18368"/>
    <cellStyle name="Millares 11 3 2 2 2 2 7" xfId="18369"/>
    <cellStyle name="Millares 11 3 2 2 2 3" xfId="18370"/>
    <cellStyle name="Millares 11 3 2 2 2 3 2" xfId="18371"/>
    <cellStyle name="Millares 11 3 2 2 2 3 2 2" xfId="18372"/>
    <cellStyle name="Millares 11 3 2 2 2 3 2 2 2" xfId="18373"/>
    <cellStyle name="Millares 11 3 2 2 2 3 2 2 2 2" xfId="18374"/>
    <cellStyle name="Millares 11 3 2 2 2 3 2 2 3" xfId="18375"/>
    <cellStyle name="Millares 11 3 2 2 2 3 2 3" xfId="18376"/>
    <cellStyle name="Millares 11 3 2 2 2 3 2 3 2" xfId="18377"/>
    <cellStyle name="Millares 11 3 2 2 2 3 2 4" xfId="18378"/>
    <cellStyle name="Millares 11 3 2 2 2 3 3" xfId="18379"/>
    <cellStyle name="Millares 11 3 2 2 2 3 3 2" xfId="18380"/>
    <cellStyle name="Millares 11 3 2 2 2 3 3 2 2" xfId="18381"/>
    <cellStyle name="Millares 11 3 2 2 2 3 3 3" xfId="18382"/>
    <cellStyle name="Millares 11 3 2 2 2 3 4" xfId="18383"/>
    <cellStyle name="Millares 11 3 2 2 2 3 4 2" xfId="18384"/>
    <cellStyle name="Millares 11 3 2 2 2 3 5" xfId="18385"/>
    <cellStyle name="Millares 11 3 2 2 2 4" xfId="18386"/>
    <cellStyle name="Millares 11 3 2 2 2 4 2" xfId="18387"/>
    <cellStyle name="Millares 11 3 2 2 2 4 2 2" xfId="18388"/>
    <cellStyle name="Millares 11 3 2 2 2 4 2 2 2" xfId="18389"/>
    <cellStyle name="Millares 11 3 2 2 2 4 2 2 2 2" xfId="18390"/>
    <cellStyle name="Millares 11 3 2 2 2 4 2 2 3" xfId="18391"/>
    <cellStyle name="Millares 11 3 2 2 2 4 2 3" xfId="18392"/>
    <cellStyle name="Millares 11 3 2 2 2 4 2 3 2" xfId="18393"/>
    <cellStyle name="Millares 11 3 2 2 2 4 2 4" xfId="18394"/>
    <cellStyle name="Millares 11 3 2 2 2 4 3" xfId="18395"/>
    <cellStyle name="Millares 11 3 2 2 2 4 3 2" xfId="18396"/>
    <cellStyle name="Millares 11 3 2 2 2 4 3 2 2" xfId="18397"/>
    <cellStyle name="Millares 11 3 2 2 2 4 3 3" xfId="18398"/>
    <cellStyle name="Millares 11 3 2 2 2 4 4" xfId="18399"/>
    <cellStyle name="Millares 11 3 2 2 2 4 4 2" xfId="18400"/>
    <cellStyle name="Millares 11 3 2 2 2 4 5" xfId="18401"/>
    <cellStyle name="Millares 11 3 2 2 2 5" xfId="18402"/>
    <cellStyle name="Millares 11 3 2 2 2 5 2" xfId="18403"/>
    <cellStyle name="Millares 11 3 2 2 2 5 2 2" xfId="18404"/>
    <cellStyle name="Millares 11 3 2 2 2 5 2 2 2" xfId="18405"/>
    <cellStyle name="Millares 11 3 2 2 2 5 2 3" xfId="18406"/>
    <cellStyle name="Millares 11 3 2 2 2 5 3" xfId="18407"/>
    <cellStyle name="Millares 11 3 2 2 2 5 3 2" xfId="18408"/>
    <cellStyle name="Millares 11 3 2 2 2 5 4" xfId="18409"/>
    <cellStyle name="Millares 11 3 2 2 2 6" xfId="18410"/>
    <cellStyle name="Millares 11 3 2 2 2 6 2" xfId="18411"/>
    <cellStyle name="Millares 11 3 2 2 2 6 2 2" xfId="18412"/>
    <cellStyle name="Millares 11 3 2 2 2 6 3" xfId="18413"/>
    <cellStyle name="Millares 11 3 2 2 2 7" xfId="18414"/>
    <cellStyle name="Millares 11 3 2 2 2 7 2" xfId="18415"/>
    <cellStyle name="Millares 11 3 2 2 2 8" xfId="18416"/>
    <cellStyle name="Millares 11 3 2 2 3" xfId="18417"/>
    <cellStyle name="Millares 11 3 2 2 3 2" xfId="18418"/>
    <cellStyle name="Millares 11 3 2 2 3 2 2" xfId="18419"/>
    <cellStyle name="Millares 11 3 2 2 3 2 2 2" xfId="18420"/>
    <cellStyle name="Millares 11 3 2 2 3 2 2 2 2" xfId="18421"/>
    <cellStyle name="Millares 11 3 2 2 3 2 2 2 2 2" xfId="18422"/>
    <cellStyle name="Millares 11 3 2 2 3 2 2 2 3" xfId="18423"/>
    <cellStyle name="Millares 11 3 2 2 3 2 2 3" xfId="18424"/>
    <cellStyle name="Millares 11 3 2 2 3 2 2 3 2" xfId="18425"/>
    <cellStyle name="Millares 11 3 2 2 3 2 2 4" xfId="18426"/>
    <cellStyle name="Millares 11 3 2 2 3 2 3" xfId="18427"/>
    <cellStyle name="Millares 11 3 2 2 3 2 3 2" xfId="18428"/>
    <cellStyle name="Millares 11 3 2 2 3 2 3 2 2" xfId="18429"/>
    <cellStyle name="Millares 11 3 2 2 3 2 3 3" xfId="18430"/>
    <cellStyle name="Millares 11 3 2 2 3 2 4" xfId="18431"/>
    <cellStyle name="Millares 11 3 2 2 3 2 4 2" xfId="18432"/>
    <cellStyle name="Millares 11 3 2 2 3 2 5" xfId="18433"/>
    <cellStyle name="Millares 11 3 2 2 3 3" xfId="18434"/>
    <cellStyle name="Millares 11 3 2 2 3 3 2" xfId="18435"/>
    <cellStyle name="Millares 11 3 2 2 3 3 2 2" xfId="18436"/>
    <cellStyle name="Millares 11 3 2 2 3 3 2 2 2" xfId="18437"/>
    <cellStyle name="Millares 11 3 2 2 3 3 2 2 2 2" xfId="18438"/>
    <cellStyle name="Millares 11 3 2 2 3 3 2 2 3" xfId="18439"/>
    <cellStyle name="Millares 11 3 2 2 3 3 2 3" xfId="18440"/>
    <cellStyle name="Millares 11 3 2 2 3 3 2 3 2" xfId="18441"/>
    <cellStyle name="Millares 11 3 2 2 3 3 2 4" xfId="18442"/>
    <cellStyle name="Millares 11 3 2 2 3 3 3" xfId="18443"/>
    <cellStyle name="Millares 11 3 2 2 3 3 3 2" xfId="18444"/>
    <cellStyle name="Millares 11 3 2 2 3 3 3 2 2" xfId="18445"/>
    <cellStyle name="Millares 11 3 2 2 3 3 3 3" xfId="18446"/>
    <cellStyle name="Millares 11 3 2 2 3 3 4" xfId="18447"/>
    <cellStyle name="Millares 11 3 2 2 3 3 4 2" xfId="18448"/>
    <cellStyle name="Millares 11 3 2 2 3 3 5" xfId="18449"/>
    <cellStyle name="Millares 11 3 2 2 3 4" xfId="18450"/>
    <cellStyle name="Millares 11 3 2 2 3 4 2" xfId="18451"/>
    <cellStyle name="Millares 11 3 2 2 3 4 2 2" xfId="18452"/>
    <cellStyle name="Millares 11 3 2 2 3 4 2 2 2" xfId="18453"/>
    <cellStyle name="Millares 11 3 2 2 3 4 2 3" xfId="18454"/>
    <cellStyle name="Millares 11 3 2 2 3 4 3" xfId="18455"/>
    <cellStyle name="Millares 11 3 2 2 3 4 3 2" xfId="18456"/>
    <cellStyle name="Millares 11 3 2 2 3 4 4" xfId="18457"/>
    <cellStyle name="Millares 11 3 2 2 3 5" xfId="18458"/>
    <cellStyle name="Millares 11 3 2 2 3 5 2" xfId="18459"/>
    <cellStyle name="Millares 11 3 2 2 3 5 2 2" xfId="18460"/>
    <cellStyle name="Millares 11 3 2 2 3 5 3" xfId="18461"/>
    <cellStyle name="Millares 11 3 2 2 3 6" xfId="18462"/>
    <cellStyle name="Millares 11 3 2 2 3 6 2" xfId="18463"/>
    <cellStyle name="Millares 11 3 2 2 3 7" xfId="18464"/>
    <cellStyle name="Millares 11 3 2 2 4" xfId="18465"/>
    <cellStyle name="Millares 11 3 2 2 4 2" xfId="18466"/>
    <cellStyle name="Millares 11 3 2 2 4 2 2" xfId="18467"/>
    <cellStyle name="Millares 11 3 2 2 4 2 2 2" xfId="18468"/>
    <cellStyle name="Millares 11 3 2 2 4 2 2 2 2" xfId="18469"/>
    <cellStyle name="Millares 11 3 2 2 4 2 2 3" xfId="18470"/>
    <cellStyle name="Millares 11 3 2 2 4 2 3" xfId="18471"/>
    <cellStyle name="Millares 11 3 2 2 4 2 3 2" xfId="18472"/>
    <cellStyle name="Millares 11 3 2 2 4 2 4" xfId="18473"/>
    <cellStyle name="Millares 11 3 2 2 4 3" xfId="18474"/>
    <cellStyle name="Millares 11 3 2 2 4 3 2" xfId="18475"/>
    <cellStyle name="Millares 11 3 2 2 4 3 2 2" xfId="18476"/>
    <cellStyle name="Millares 11 3 2 2 4 3 3" xfId="18477"/>
    <cellStyle name="Millares 11 3 2 2 4 4" xfId="18478"/>
    <cellStyle name="Millares 11 3 2 2 4 4 2" xfId="18479"/>
    <cellStyle name="Millares 11 3 2 2 4 5" xfId="18480"/>
    <cellStyle name="Millares 11 3 2 2 5" xfId="18481"/>
    <cellStyle name="Millares 11 3 2 2 5 2" xfId="18482"/>
    <cellStyle name="Millares 11 3 2 2 5 2 2" xfId="18483"/>
    <cellStyle name="Millares 11 3 2 2 5 2 2 2" xfId="18484"/>
    <cellStyle name="Millares 11 3 2 2 5 2 2 2 2" xfId="18485"/>
    <cellStyle name="Millares 11 3 2 2 5 2 2 3" xfId="18486"/>
    <cellStyle name="Millares 11 3 2 2 5 2 3" xfId="18487"/>
    <cellStyle name="Millares 11 3 2 2 5 2 3 2" xfId="18488"/>
    <cellStyle name="Millares 11 3 2 2 5 2 4" xfId="18489"/>
    <cellStyle name="Millares 11 3 2 2 5 3" xfId="18490"/>
    <cellStyle name="Millares 11 3 2 2 5 3 2" xfId="18491"/>
    <cellStyle name="Millares 11 3 2 2 5 3 2 2" xfId="18492"/>
    <cellStyle name="Millares 11 3 2 2 5 3 3" xfId="18493"/>
    <cellStyle name="Millares 11 3 2 2 5 4" xfId="18494"/>
    <cellStyle name="Millares 11 3 2 2 5 4 2" xfId="18495"/>
    <cellStyle name="Millares 11 3 2 2 5 5" xfId="18496"/>
    <cellStyle name="Millares 11 3 2 2 6" xfId="18497"/>
    <cellStyle name="Millares 11 3 2 2 6 2" xfId="18498"/>
    <cellStyle name="Millares 11 3 2 2 6 2 2" xfId="18499"/>
    <cellStyle name="Millares 11 3 2 2 6 2 2 2" xfId="18500"/>
    <cellStyle name="Millares 11 3 2 2 6 2 3" xfId="18501"/>
    <cellStyle name="Millares 11 3 2 2 6 3" xfId="18502"/>
    <cellStyle name="Millares 11 3 2 2 6 3 2" xfId="18503"/>
    <cellStyle name="Millares 11 3 2 2 6 4" xfId="18504"/>
    <cellStyle name="Millares 11 3 2 2 7" xfId="18505"/>
    <cellStyle name="Millares 11 3 2 2 7 2" xfId="18506"/>
    <cellStyle name="Millares 11 3 2 2 7 2 2" xfId="18507"/>
    <cellStyle name="Millares 11 3 2 2 7 3" xfId="18508"/>
    <cellStyle name="Millares 11 3 2 2 8" xfId="18509"/>
    <cellStyle name="Millares 11 3 2 2 8 2" xfId="18510"/>
    <cellStyle name="Millares 11 3 2 2 9" xfId="18511"/>
    <cellStyle name="Millares 11 3 2 2 9 2" xfId="18512"/>
    <cellStyle name="Millares 11 3 2 3" xfId="18513"/>
    <cellStyle name="Millares 11 3 2 3 2" xfId="18514"/>
    <cellStyle name="Millares 11 3 2 3 2 2" xfId="18515"/>
    <cellStyle name="Millares 11 3 2 3 2 2 2" xfId="18516"/>
    <cellStyle name="Millares 11 3 2 3 2 2 2 2" xfId="18517"/>
    <cellStyle name="Millares 11 3 2 3 2 2 2 2 2" xfId="18518"/>
    <cellStyle name="Millares 11 3 2 3 2 2 2 2 2 2" xfId="18519"/>
    <cellStyle name="Millares 11 3 2 3 2 2 2 2 3" xfId="18520"/>
    <cellStyle name="Millares 11 3 2 3 2 2 2 3" xfId="18521"/>
    <cellStyle name="Millares 11 3 2 3 2 2 2 3 2" xfId="18522"/>
    <cellStyle name="Millares 11 3 2 3 2 2 2 4" xfId="18523"/>
    <cellStyle name="Millares 11 3 2 3 2 2 3" xfId="18524"/>
    <cellStyle name="Millares 11 3 2 3 2 2 3 2" xfId="18525"/>
    <cellStyle name="Millares 11 3 2 3 2 2 3 2 2" xfId="18526"/>
    <cellStyle name="Millares 11 3 2 3 2 2 3 3" xfId="18527"/>
    <cellStyle name="Millares 11 3 2 3 2 2 4" xfId="18528"/>
    <cellStyle name="Millares 11 3 2 3 2 2 4 2" xfId="18529"/>
    <cellStyle name="Millares 11 3 2 3 2 2 5" xfId="18530"/>
    <cellStyle name="Millares 11 3 2 3 2 3" xfId="18531"/>
    <cellStyle name="Millares 11 3 2 3 2 3 2" xfId="18532"/>
    <cellStyle name="Millares 11 3 2 3 2 3 2 2" xfId="18533"/>
    <cellStyle name="Millares 11 3 2 3 2 3 2 2 2" xfId="18534"/>
    <cellStyle name="Millares 11 3 2 3 2 3 2 2 2 2" xfId="18535"/>
    <cellStyle name="Millares 11 3 2 3 2 3 2 2 3" xfId="18536"/>
    <cellStyle name="Millares 11 3 2 3 2 3 2 3" xfId="18537"/>
    <cellStyle name="Millares 11 3 2 3 2 3 2 3 2" xfId="18538"/>
    <cellStyle name="Millares 11 3 2 3 2 3 2 4" xfId="18539"/>
    <cellStyle name="Millares 11 3 2 3 2 3 3" xfId="18540"/>
    <cellStyle name="Millares 11 3 2 3 2 3 3 2" xfId="18541"/>
    <cellStyle name="Millares 11 3 2 3 2 3 3 2 2" xfId="18542"/>
    <cellStyle name="Millares 11 3 2 3 2 3 3 3" xfId="18543"/>
    <cellStyle name="Millares 11 3 2 3 2 3 4" xfId="18544"/>
    <cellStyle name="Millares 11 3 2 3 2 3 4 2" xfId="18545"/>
    <cellStyle name="Millares 11 3 2 3 2 3 5" xfId="18546"/>
    <cellStyle name="Millares 11 3 2 3 2 4" xfId="18547"/>
    <cellStyle name="Millares 11 3 2 3 2 4 2" xfId="18548"/>
    <cellStyle name="Millares 11 3 2 3 2 4 2 2" xfId="18549"/>
    <cellStyle name="Millares 11 3 2 3 2 4 2 2 2" xfId="18550"/>
    <cellStyle name="Millares 11 3 2 3 2 4 2 3" xfId="18551"/>
    <cellStyle name="Millares 11 3 2 3 2 4 3" xfId="18552"/>
    <cellStyle name="Millares 11 3 2 3 2 4 3 2" xfId="18553"/>
    <cellStyle name="Millares 11 3 2 3 2 4 4" xfId="18554"/>
    <cellStyle name="Millares 11 3 2 3 2 5" xfId="18555"/>
    <cellStyle name="Millares 11 3 2 3 2 5 2" xfId="18556"/>
    <cellStyle name="Millares 11 3 2 3 2 5 2 2" xfId="18557"/>
    <cellStyle name="Millares 11 3 2 3 2 5 3" xfId="18558"/>
    <cellStyle name="Millares 11 3 2 3 2 6" xfId="18559"/>
    <cellStyle name="Millares 11 3 2 3 2 6 2" xfId="18560"/>
    <cellStyle name="Millares 11 3 2 3 2 7" xfId="18561"/>
    <cellStyle name="Millares 11 3 2 3 3" xfId="18562"/>
    <cellStyle name="Millares 11 3 2 3 3 2" xfId="18563"/>
    <cellStyle name="Millares 11 3 2 3 3 2 2" xfId="18564"/>
    <cellStyle name="Millares 11 3 2 3 3 2 2 2" xfId="18565"/>
    <cellStyle name="Millares 11 3 2 3 3 2 2 2 2" xfId="18566"/>
    <cellStyle name="Millares 11 3 2 3 3 2 2 3" xfId="18567"/>
    <cellStyle name="Millares 11 3 2 3 3 2 3" xfId="18568"/>
    <cellStyle name="Millares 11 3 2 3 3 2 3 2" xfId="18569"/>
    <cellStyle name="Millares 11 3 2 3 3 2 4" xfId="18570"/>
    <cellStyle name="Millares 11 3 2 3 3 3" xfId="18571"/>
    <cellStyle name="Millares 11 3 2 3 3 3 2" xfId="18572"/>
    <cellStyle name="Millares 11 3 2 3 3 3 2 2" xfId="18573"/>
    <cellStyle name="Millares 11 3 2 3 3 3 3" xfId="18574"/>
    <cellStyle name="Millares 11 3 2 3 3 4" xfId="18575"/>
    <cellStyle name="Millares 11 3 2 3 3 4 2" xfId="18576"/>
    <cellStyle name="Millares 11 3 2 3 3 5" xfId="18577"/>
    <cellStyle name="Millares 11 3 2 3 4" xfId="18578"/>
    <cellStyle name="Millares 11 3 2 3 4 2" xfId="18579"/>
    <cellStyle name="Millares 11 3 2 3 4 2 2" xfId="18580"/>
    <cellStyle name="Millares 11 3 2 3 4 2 2 2" xfId="18581"/>
    <cellStyle name="Millares 11 3 2 3 4 2 2 2 2" xfId="18582"/>
    <cellStyle name="Millares 11 3 2 3 4 2 2 3" xfId="18583"/>
    <cellStyle name="Millares 11 3 2 3 4 2 3" xfId="18584"/>
    <cellStyle name="Millares 11 3 2 3 4 2 3 2" xfId="18585"/>
    <cellStyle name="Millares 11 3 2 3 4 2 4" xfId="18586"/>
    <cellStyle name="Millares 11 3 2 3 4 3" xfId="18587"/>
    <cellStyle name="Millares 11 3 2 3 4 3 2" xfId="18588"/>
    <cellStyle name="Millares 11 3 2 3 4 3 2 2" xfId="18589"/>
    <cellStyle name="Millares 11 3 2 3 4 3 3" xfId="18590"/>
    <cellStyle name="Millares 11 3 2 3 4 4" xfId="18591"/>
    <cellStyle name="Millares 11 3 2 3 4 4 2" xfId="18592"/>
    <cellStyle name="Millares 11 3 2 3 4 5" xfId="18593"/>
    <cellStyle name="Millares 11 3 2 3 5" xfId="18594"/>
    <cellStyle name="Millares 11 3 2 3 5 2" xfId="18595"/>
    <cellStyle name="Millares 11 3 2 3 5 2 2" xfId="18596"/>
    <cellStyle name="Millares 11 3 2 3 5 2 2 2" xfId="18597"/>
    <cellStyle name="Millares 11 3 2 3 5 2 3" xfId="18598"/>
    <cellStyle name="Millares 11 3 2 3 5 3" xfId="18599"/>
    <cellStyle name="Millares 11 3 2 3 5 3 2" xfId="18600"/>
    <cellStyle name="Millares 11 3 2 3 5 4" xfId="18601"/>
    <cellStyle name="Millares 11 3 2 3 6" xfId="18602"/>
    <cellStyle name="Millares 11 3 2 3 6 2" xfId="18603"/>
    <cellStyle name="Millares 11 3 2 3 6 2 2" xfId="18604"/>
    <cellStyle name="Millares 11 3 2 3 6 3" xfId="18605"/>
    <cellStyle name="Millares 11 3 2 3 7" xfId="18606"/>
    <cellStyle name="Millares 11 3 2 3 7 2" xfId="18607"/>
    <cellStyle name="Millares 11 3 2 3 8" xfId="18608"/>
    <cellStyle name="Millares 11 3 2 4" xfId="18609"/>
    <cellStyle name="Millares 11 3 2 4 2" xfId="18610"/>
    <cellStyle name="Millares 11 3 2 4 2 2" xfId="18611"/>
    <cellStyle name="Millares 11 3 2 4 2 2 2" xfId="18612"/>
    <cellStyle name="Millares 11 3 2 4 2 2 2 2" xfId="18613"/>
    <cellStyle name="Millares 11 3 2 4 2 2 2 2 2" xfId="18614"/>
    <cellStyle name="Millares 11 3 2 4 2 2 2 3" xfId="18615"/>
    <cellStyle name="Millares 11 3 2 4 2 2 3" xfId="18616"/>
    <cellStyle name="Millares 11 3 2 4 2 2 3 2" xfId="18617"/>
    <cellStyle name="Millares 11 3 2 4 2 2 4" xfId="18618"/>
    <cellStyle name="Millares 11 3 2 4 2 3" xfId="18619"/>
    <cellStyle name="Millares 11 3 2 4 2 3 2" xfId="18620"/>
    <cellStyle name="Millares 11 3 2 4 2 3 2 2" xfId="18621"/>
    <cellStyle name="Millares 11 3 2 4 2 3 3" xfId="18622"/>
    <cellStyle name="Millares 11 3 2 4 2 4" xfId="18623"/>
    <cellStyle name="Millares 11 3 2 4 2 4 2" xfId="18624"/>
    <cellStyle name="Millares 11 3 2 4 2 5" xfId="18625"/>
    <cellStyle name="Millares 11 3 2 4 3" xfId="18626"/>
    <cellStyle name="Millares 11 3 2 4 3 2" xfId="18627"/>
    <cellStyle name="Millares 11 3 2 4 3 2 2" xfId="18628"/>
    <cellStyle name="Millares 11 3 2 4 3 2 2 2" xfId="18629"/>
    <cellStyle name="Millares 11 3 2 4 3 2 2 2 2" xfId="18630"/>
    <cellStyle name="Millares 11 3 2 4 3 2 2 3" xfId="18631"/>
    <cellStyle name="Millares 11 3 2 4 3 2 3" xfId="18632"/>
    <cellStyle name="Millares 11 3 2 4 3 2 3 2" xfId="18633"/>
    <cellStyle name="Millares 11 3 2 4 3 2 4" xfId="18634"/>
    <cellStyle name="Millares 11 3 2 4 3 3" xfId="18635"/>
    <cellStyle name="Millares 11 3 2 4 3 3 2" xfId="18636"/>
    <cellStyle name="Millares 11 3 2 4 3 3 2 2" xfId="18637"/>
    <cellStyle name="Millares 11 3 2 4 3 3 3" xfId="18638"/>
    <cellStyle name="Millares 11 3 2 4 3 4" xfId="18639"/>
    <cellStyle name="Millares 11 3 2 4 3 4 2" xfId="18640"/>
    <cellStyle name="Millares 11 3 2 4 3 5" xfId="18641"/>
    <cellStyle name="Millares 11 3 2 4 4" xfId="18642"/>
    <cellStyle name="Millares 11 3 2 4 4 2" xfId="18643"/>
    <cellStyle name="Millares 11 3 2 4 4 2 2" xfId="18644"/>
    <cellStyle name="Millares 11 3 2 4 4 2 2 2" xfId="18645"/>
    <cellStyle name="Millares 11 3 2 4 4 2 3" xfId="18646"/>
    <cellStyle name="Millares 11 3 2 4 4 3" xfId="18647"/>
    <cellStyle name="Millares 11 3 2 4 4 3 2" xfId="18648"/>
    <cellStyle name="Millares 11 3 2 4 4 4" xfId="18649"/>
    <cellStyle name="Millares 11 3 2 4 5" xfId="18650"/>
    <cellStyle name="Millares 11 3 2 4 5 2" xfId="18651"/>
    <cellStyle name="Millares 11 3 2 4 5 2 2" xfId="18652"/>
    <cellStyle name="Millares 11 3 2 4 5 3" xfId="18653"/>
    <cellStyle name="Millares 11 3 2 4 6" xfId="18654"/>
    <cellStyle name="Millares 11 3 2 4 6 2" xfId="18655"/>
    <cellStyle name="Millares 11 3 2 4 7" xfId="18656"/>
    <cellStyle name="Millares 11 3 2 5" xfId="18657"/>
    <cellStyle name="Millares 11 3 2 5 2" xfId="18658"/>
    <cellStyle name="Millares 11 3 2 5 2 2" xfId="18659"/>
    <cellStyle name="Millares 11 3 2 5 2 2 2" xfId="18660"/>
    <cellStyle name="Millares 11 3 2 5 2 2 2 2" xfId="18661"/>
    <cellStyle name="Millares 11 3 2 5 2 2 3" xfId="18662"/>
    <cellStyle name="Millares 11 3 2 5 2 3" xfId="18663"/>
    <cellStyle name="Millares 11 3 2 5 2 3 2" xfId="18664"/>
    <cellStyle name="Millares 11 3 2 5 2 4" xfId="18665"/>
    <cellStyle name="Millares 11 3 2 5 3" xfId="18666"/>
    <cellStyle name="Millares 11 3 2 5 3 2" xfId="18667"/>
    <cellStyle name="Millares 11 3 2 5 3 2 2" xfId="18668"/>
    <cellStyle name="Millares 11 3 2 5 3 3" xfId="18669"/>
    <cellStyle name="Millares 11 3 2 5 4" xfId="18670"/>
    <cellStyle name="Millares 11 3 2 5 4 2" xfId="18671"/>
    <cellStyle name="Millares 11 3 2 5 5" xfId="18672"/>
    <cellStyle name="Millares 11 3 2 6" xfId="18673"/>
    <cellStyle name="Millares 11 3 2 6 2" xfId="18674"/>
    <cellStyle name="Millares 11 3 2 6 2 2" xfId="18675"/>
    <cellStyle name="Millares 11 3 2 6 2 2 2" xfId="18676"/>
    <cellStyle name="Millares 11 3 2 6 2 2 2 2" xfId="18677"/>
    <cellStyle name="Millares 11 3 2 6 2 2 3" xfId="18678"/>
    <cellStyle name="Millares 11 3 2 6 2 3" xfId="18679"/>
    <cellStyle name="Millares 11 3 2 6 2 3 2" xfId="18680"/>
    <cellStyle name="Millares 11 3 2 6 2 4" xfId="18681"/>
    <cellStyle name="Millares 11 3 2 6 3" xfId="18682"/>
    <cellStyle name="Millares 11 3 2 6 3 2" xfId="18683"/>
    <cellStyle name="Millares 11 3 2 6 3 2 2" xfId="18684"/>
    <cellStyle name="Millares 11 3 2 6 3 3" xfId="18685"/>
    <cellStyle name="Millares 11 3 2 6 4" xfId="18686"/>
    <cellStyle name="Millares 11 3 2 6 4 2" xfId="18687"/>
    <cellStyle name="Millares 11 3 2 6 5" xfId="18688"/>
    <cellStyle name="Millares 11 3 2 7" xfId="18689"/>
    <cellStyle name="Millares 11 3 2 7 2" xfId="18690"/>
    <cellStyle name="Millares 11 3 2 7 2 2" xfId="18691"/>
    <cellStyle name="Millares 11 3 2 7 2 2 2" xfId="18692"/>
    <cellStyle name="Millares 11 3 2 7 2 3" xfId="18693"/>
    <cellStyle name="Millares 11 3 2 7 3" xfId="18694"/>
    <cellStyle name="Millares 11 3 2 7 3 2" xfId="18695"/>
    <cellStyle name="Millares 11 3 2 7 4" xfId="18696"/>
    <cellStyle name="Millares 11 3 2 8" xfId="18697"/>
    <cellStyle name="Millares 11 3 2 8 2" xfId="18698"/>
    <cellStyle name="Millares 11 3 2 8 2 2" xfId="18699"/>
    <cellStyle name="Millares 11 3 2 8 3" xfId="18700"/>
    <cellStyle name="Millares 11 3 2 9" xfId="18701"/>
    <cellStyle name="Millares 11 3 2 9 2" xfId="18702"/>
    <cellStyle name="Millares 11 3 3" xfId="18703"/>
    <cellStyle name="Millares 11 3 3 10" xfId="18704"/>
    <cellStyle name="Millares 11 3 3 2" xfId="18705"/>
    <cellStyle name="Millares 11 3 3 2 2" xfId="18706"/>
    <cellStyle name="Millares 11 3 3 2 2 2" xfId="18707"/>
    <cellStyle name="Millares 11 3 3 2 2 2 2" xfId="18708"/>
    <cellStyle name="Millares 11 3 3 2 2 2 2 2" xfId="18709"/>
    <cellStyle name="Millares 11 3 3 2 2 2 2 2 2" xfId="18710"/>
    <cellStyle name="Millares 11 3 3 2 2 2 2 2 2 2" xfId="18711"/>
    <cellStyle name="Millares 11 3 3 2 2 2 2 2 3" xfId="18712"/>
    <cellStyle name="Millares 11 3 3 2 2 2 2 3" xfId="18713"/>
    <cellStyle name="Millares 11 3 3 2 2 2 2 3 2" xfId="18714"/>
    <cellStyle name="Millares 11 3 3 2 2 2 2 4" xfId="18715"/>
    <cellStyle name="Millares 11 3 3 2 2 2 3" xfId="18716"/>
    <cellStyle name="Millares 11 3 3 2 2 2 3 2" xfId="18717"/>
    <cellStyle name="Millares 11 3 3 2 2 2 3 2 2" xfId="18718"/>
    <cellStyle name="Millares 11 3 3 2 2 2 3 3" xfId="18719"/>
    <cellStyle name="Millares 11 3 3 2 2 2 4" xfId="18720"/>
    <cellStyle name="Millares 11 3 3 2 2 2 4 2" xfId="18721"/>
    <cellStyle name="Millares 11 3 3 2 2 2 5" xfId="18722"/>
    <cellStyle name="Millares 11 3 3 2 2 3" xfId="18723"/>
    <cellStyle name="Millares 11 3 3 2 2 3 2" xfId="18724"/>
    <cellStyle name="Millares 11 3 3 2 2 3 2 2" xfId="18725"/>
    <cellStyle name="Millares 11 3 3 2 2 3 2 2 2" xfId="18726"/>
    <cellStyle name="Millares 11 3 3 2 2 3 2 2 2 2" xfId="18727"/>
    <cellStyle name="Millares 11 3 3 2 2 3 2 2 3" xfId="18728"/>
    <cellStyle name="Millares 11 3 3 2 2 3 2 3" xfId="18729"/>
    <cellStyle name="Millares 11 3 3 2 2 3 2 3 2" xfId="18730"/>
    <cellStyle name="Millares 11 3 3 2 2 3 2 4" xfId="18731"/>
    <cellStyle name="Millares 11 3 3 2 2 3 3" xfId="18732"/>
    <cellStyle name="Millares 11 3 3 2 2 3 3 2" xfId="18733"/>
    <cellStyle name="Millares 11 3 3 2 2 3 3 2 2" xfId="18734"/>
    <cellStyle name="Millares 11 3 3 2 2 3 3 3" xfId="18735"/>
    <cellStyle name="Millares 11 3 3 2 2 3 4" xfId="18736"/>
    <cellStyle name="Millares 11 3 3 2 2 3 4 2" xfId="18737"/>
    <cellStyle name="Millares 11 3 3 2 2 3 5" xfId="18738"/>
    <cellStyle name="Millares 11 3 3 2 2 4" xfId="18739"/>
    <cellStyle name="Millares 11 3 3 2 2 4 2" xfId="18740"/>
    <cellStyle name="Millares 11 3 3 2 2 4 2 2" xfId="18741"/>
    <cellStyle name="Millares 11 3 3 2 2 4 2 2 2" xfId="18742"/>
    <cellStyle name="Millares 11 3 3 2 2 4 2 3" xfId="18743"/>
    <cellStyle name="Millares 11 3 3 2 2 4 3" xfId="18744"/>
    <cellStyle name="Millares 11 3 3 2 2 4 3 2" xfId="18745"/>
    <cellStyle name="Millares 11 3 3 2 2 4 4" xfId="18746"/>
    <cellStyle name="Millares 11 3 3 2 2 5" xfId="18747"/>
    <cellStyle name="Millares 11 3 3 2 2 5 2" xfId="18748"/>
    <cellStyle name="Millares 11 3 3 2 2 5 2 2" xfId="18749"/>
    <cellStyle name="Millares 11 3 3 2 2 5 3" xfId="18750"/>
    <cellStyle name="Millares 11 3 3 2 2 6" xfId="18751"/>
    <cellStyle name="Millares 11 3 3 2 2 6 2" xfId="18752"/>
    <cellStyle name="Millares 11 3 3 2 2 7" xfId="18753"/>
    <cellStyle name="Millares 11 3 3 2 3" xfId="18754"/>
    <cellStyle name="Millares 11 3 3 2 3 2" xfId="18755"/>
    <cellStyle name="Millares 11 3 3 2 3 2 2" xfId="18756"/>
    <cellStyle name="Millares 11 3 3 2 3 2 2 2" xfId="18757"/>
    <cellStyle name="Millares 11 3 3 2 3 2 2 2 2" xfId="18758"/>
    <cellStyle name="Millares 11 3 3 2 3 2 2 3" xfId="18759"/>
    <cellStyle name="Millares 11 3 3 2 3 2 3" xfId="18760"/>
    <cellStyle name="Millares 11 3 3 2 3 2 3 2" xfId="18761"/>
    <cellStyle name="Millares 11 3 3 2 3 2 4" xfId="18762"/>
    <cellStyle name="Millares 11 3 3 2 3 3" xfId="18763"/>
    <cellStyle name="Millares 11 3 3 2 3 3 2" xfId="18764"/>
    <cellStyle name="Millares 11 3 3 2 3 3 2 2" xfId="18765"/>
    <cellStyle name="Millares 11 3 3 2 3 3 3" xfId="18766"/>
    <cellStyle name="Millares 11 3 3 2 3 4" xfId="18767"/>
    <cellStyle name="Millares 11 3 3 2 3 4 2" xfId="18768"/>
    <cellStyle name="Millares 11 3 3 2 3 5" xfId="18769"/>
    <cellStyle name="Millares 11 3 3 2 4" xfId="18770"/>
    <cellStyle name="Millares 11 3 3 2 4 2" xfId="18771"/>
    <cellStyle name="Millares 11 3 3 2 4 2 2" xfId="18772"/>
    <cellStyle name="Millares 11 3 3 2 4 2 2 2" xfId="18773"/>
    <cellStyle name="Millares 11 3 3 2 4 2 2 2 2" xfId="18774"/>
    <cellStyle name="Millares 11 3 3 2 4 2 2 3" xfId="18775"/>
    <cellStyle name="Millares 11 3 3 2 4 2 3" xfId="18776"/>
    <cellStyle name="Millares 11 3 3 2 4 2 3 2" xfId="18777"/>
    <cellStyle name="Millares 11 3 3 2 4 2 4" xfId="18778"/>
    <cellStyle name="Millares 11 3 3 2 4 3" xfId="18779"/>
    <cellStyle name="Millares 11 3 3 2 4 3 2" xfId="18780"/>
    <cellStyle name="Millares 11 3 3 2 4 3 2 2" xfId="18781"/>
    <cellStyle name="Millares 11 3 3 2 4 3 3" xfId="18782"/>
    <cellStyle name="Millares 11 3 3 2 4 4" xfId="18783"/>
    <cellStyle name="Millares 11 3 3 2 4 4 2" xfId="18784"/>
    <cellStyle name="Millares 11 3 3 2 4 5" xfId="18785"/>
    <cellStyle name="Millares 11 3 3 2 5" xfId="18786"/>
    <cellStyle name="Millares 11 3 3 2 5 2" xfId="18787"/>
    <cellStyle name="Millares 11 3 3 2 5 2 2" xfId="18788"/>
    <cellStyle name="Millares 11 3 3 2 5 2 2 2" xfId="18789"/>
    <cellStyle name="Millares 11 3 3 2 5 2 3" xfId="18790"/>
    <cellStyle name="Millares 11 3 3 2 5 3" xfId="18791"/>
    <cellStyle name="Millares 11 3 3 2 5 3 2" xfId="18792"/>
    <cellStyle name="Millares 11 3 3 2 5 4" xfId="18793"/>
    <cellStyle name="Millares 11 3 3 2 6" xfId="18794"/>
    <cellStyle name="Millares 11 3 3 2 6 2" xfId="18795"/>
    <cellStyle name="Millares 11 3 3 2 6 2 2" xfId="18796"/>
    <cellStyle name="Millares 11 3 3 2 6 3" xfId="18797"/>
    <cellStyle name="Millares 11 3 3 2 7" xfId="18798"/>
    <cellStyle name="Millares 11 3 3 2 7 2" xfId="18799"/>
    <cellStyle name="Millares 11 3 3 2 8" xfId="18800"/>
    <cellStyle name="Millares 11 3 3 3" xfId="18801"/>
    <cellStyle name="Millares 11 3 3 3 2" xfId="18802"/>
    <cellStyle name="Millares 11 3 3 3 2 2" xfId="18803"/>
    <cellStyle name="Millares 11 3 3 3 2 2 2" xfId="18804"/>
    <cellStyle name="Millares 11 3 3 3 2 2 2 2" xfId="18805"/>
    <cellStyle name="Millares 11 3 3 3 2 2 2 2 2" xfId="18806"/>
    <cellStyle name="Millares 11 3 3 3 2 2 2 3" xfId="18807"/>
    <cellStyle name="Millares 11 3 3 3 2 2 3" xfId="18808"/>
    <cellStyle name="Millares 11 3 3 3 2 2 3 2" xfId="18809"/>
    <cellStyle name="Millares 11 3 3 3 2 2 4" xfId="18810"/>
    <cellStyle name="Millares 11 3 3 3 2 3" xfId="18811"/>
    <cellStyle name="Millares 11 3 3 3 2 3 2" xfId="18812"/>
    <cellStyle name="Millares 11 3 3 3 2 3 2 2" xfId="18813"/>
    <cellStyle name="Millares 11 3 3 3 2 3 3" xfId="18814"/>
    <cellStyle name="Millares 11 3 3 3 2 4" xfId="18815"/>
    <cellStyle name="Millares 11 3 3 3 2 4 2" xfId="18816"/>
    <cellStyle name="Millares 11 3 3 3 2 5" xfId="18817"/>
    <cellStyle name="Millares 11 3 3 3 3" xfId="18818"/>
    <cellStyle name="Millares 11 3 3 3 3 2" xfId="18819"/>
    <cellStyle name="Millares 11 3 3 3 3 2 2" xfId="18820"/>
    <cellStyle name="Millares 11 3 3 3 3 2 2 2" xfId="18821"/>
    <cellStyle name="Millares 11 3 3 3 3 2 2 2 2" xfId="18822"/>
    <cellStyle name="Millares 11 3 3 3 3 2 2 3" xfId="18823"/>
    <cellStyle name="Millares 11 3 3 3 3 2 3" xfId="18824"/>
    <cellStyle name="Millares 11 3 3 3 3 2 3 2" xfId="18825"/>
    <cellStyle name="Millares 11 3 3 3 3 2 4" xfId="18826"/>
    <cellStyle name="Millares 11 3 3 3 3 3" xfId="18827"/>
    <cellStyle name="Millares 11 3 3 3 3 3 2" xfId="18828"/>
    <cellStyle name="Millares 11 3 3 3 3 3 2 2" xfId="18829"/>
    <cellStyle name="Millares 11 3 3 3 3 3 3" xfId="18830"/>
    <cellStyle name="Millares 11 3 3 3 3 4" xfId="18831"/>
    <cellStyle name="Millares 11 3 3 3 3 4 2" xfId="18832"/>
    <cellStyle name="Millares 11 3 3 3 3 5" xfId="18833"/>
    <cellStyle name="Millares 11 3 3 3 4" xfId="18834"/>
    <cellStyle name="Millares 11 3 3 3 4 2" xfId="18835"/>
    <cellStyle name="Millares 11 3 3 3 4 2 2" xfId="18836"/>
    <cellStyle name="Millares 11 3 3 3 4 2 2 2" xfId="18837"/>
    <cellStyle name="Millares 11 3 3 3 4 2 3" xfId="18838"/>
    <cellStyle name="Millares 11 3 3 3 4 3" xfId="18839"/>
    <cellStyle name="Millares 11 3 3 3 4 3 2" xfId="18840"/>
    <cellStyle name="Millares 11 3 3 3 4 4" xfId="18841"/>
    <cellStyle name="Millares 11 3 3 3 5" xfId="18842"/>
    <cellStyle name="Millares 11 3 3 3 5 2" xfId="18843"/>
    <cellStyle name="Millares 11 3 3 3 5 2 2" xfId="18844"/>
    <cellStyle name="Millares 11 3 3 3 5 3" xfId="18845"/>
    <cellStyle name="Millares 11 3 3 3 6" xfId="18846"/>
    <cellStyle name="Millares 11 3 3 3 6 2" xfId="18847"/>
    <cellStyle name="Millares 11 3 3 3 7" xfId="18848"/>
    <cellStyle name="Millares 11 3 3 4" xfId="18849"/>
    <cellStyle name="Millares 11 3 3 4 2" xfId="18850"/>
    <cellStyle name="Millares 11 3 3 4 2 2" xfId="18851"/>
    <cellStyle name="Millares 11 3 3 4 2 2 2" xfId="18852"/>
    <cellStyle name="Millares 11 3 3 4 2 2 2 2" xfId="18853"/>
    <cellStyle name="Millares 11 3 3 4 2 2 3" xfId="18854"/>
    <cellStyle name="Millares 11 3 3 4 2 3" xfId="18855"/>
    <cellStyle name="Millares 11 3 3 4 2 3 2" xfId="18856"/>
    <cellStyle name="Millares 11 3 3 4 2 4" xfId="18857"/>
    <cellStyle name="Millares 11 3 3 4 3" xfId="18858"/>
    <cellStyle name="Millares 11 3 3 4 3 2" xfId="18859"/>
    <cellStyle name="Millares 11 3 3 4 3 2 2" xfId="18860"/>
    <cellStyle name="Millares 11 3 3 4 3 3" xfId="18861"/>
    <cellStyle name="Millares 11 3 3 4 4" xfId="18862"/>
    <cellStyle name="Millares 11 3 3 4 4 2" xfId="18863"/>
    <cellStyle name="Millares 11 3 3 4 5" xfId="18864"/>
    <cellStyle name="Millares 11 3 3 5" xfId="18865"/>
    <cellStyle name="Millares 11 3 3 5 2" xfId="18866"/>
    <cellStyle name="Millares 11 3 3 5 2 2" xfId="18867"/>
    <cellStyle name="Millares 11 3 3 5 2 2 2" xfId="18868"/>
    <cellStyle name="Millares 11 3 3 5 2 2 2 2" xfId="18869"/>
    <cellStyle name="Millares 11 3 3 5 2 2 3" xfId="18870"/>
    <cellStyle name="Millares 11 3 3 5 2 3" xfId="18871"/>
    <cellStyle name="Millares 11 3 3 5 2 3 2" xfId="18872"/>
    <cellStyle name="Millares 11 3 3 5 2 4" xfId="18873"/>
    <cellStyle name="Millares 11 3 3 5 3" xfId="18874"/>
    <cellStyle name="Millares 11 3 3 5 3 2" xfId="18875"/>
    <cellStyle name="Millares 11 3 3 5 3 2 2" xfId="18876"/>
    <cellStyle name="Millares 11 3 3 5 3 3" xfId="18877"/>
    <cellStyle name="Millares 11 3 3 5 4" xfId="18878"/>
    <cellStyle name="Millares 11 3 3 5 4 2" xfId="18879"/>
    <cellStyle name="Millares 11 3 3 5 5" xfId="18880"/>
    <cellStyle name="Millares 11 3 3 6" xfId="18881"/>
    <cellStyle name="Millares 11 3 3 6 2" xfId="18882"/>
    <cellStyle name="Millares 11 3 3 6 2 2" xfId="18883"/>
    <cellStyle name="Millares 11 3 3 6 2 2 2" xfId="18884"/>
    <cellStyle name="Millares 11 3 3 6 2 3" xfId="18885"/>
    <cellStyle name="Millares 11 3 3 6 3" xfId="18886"/>
    <cellStyle name="Millares 11 3 3 6 3 2" xfId="18887"/>
    <cellStyle name="Millares 11 3 3 6 4" xfId="18888"/>
    <cellStyle name="Millares 11 3 3 7" xfId="18889"/>
    <cellStyle name="Millares 11 3 3 7 2" xfId="18890"/>
    <cellStyle name="Millares 11 3 3 7 2 2" xfId="18891"/>
    <cellStyle name="Millares 11 3 3 7 3" xfId="18892"/>
    <cellStyle name="Millares 11 3 3 8" xfId="18893"/>
    <cellStyle name="Millares 11 3 3 8 2" xfId="18894"/>
    <cellStyle name="Millares 11 3 3 9" xfId="18895"/>
    <cellStyle name="Millares 11 3 3 9 2" xfId="18896"/>
    <cellStyle name="Millares 11 3 4" xfId="18897"/>
    <cellStyle name="Millares 11 3 4 2" xfId="18898"/>
    <cellStyle name="Millares 11 3 4 2 2" xfId="18899"/>
    <cellStyle name="Millares 11 3 4 2 2 2" xfId="18900"/>
    <cellStyle name="Millares 11 3 4 2 2 2 2" xfId="18901"/>
    <cellStyle name="Millares 11 3 4 2 2 2 2 2" xfId="18902"/>
    <cellStyle name="Millares 11 3 4 2 2 2 2 2 2" xfId="18903"/>
    <cellStyle name="Millares 11 3 4 2 2 2 2 3" xfId="18904"/>
    <cellStyle name="Millares 11 3 4 2 2 2 3" xfId="18905"/>
    <cellStyle name="Millares 11 3 4 2 2 2 3 2" xfId="18906"/>
    <cellStyle name="Millares 11 3 4 2 2 2 4" xfId="18907"/>
    <cellStyle name="Millares 11 3 4 2 2 3" xfId="18908"/>
    <cellStyle name="Millares 11 3 4 2 2 3 2" xfId="18909"/>
    <cellStyle name="Millares 11 3 4 2 2 3 2 2" xfId="18910"/>
    <cellStyle name="Millares 11 3 4 2 2 3 3" xfId="18911"/>
    <cellStyle name="Millares 11 3 4 2 2 4" xfId="18912"/>
    <cellStyle name="Millares 11 3 4 2 2 4 2" xfId="18913"/>
    <cellStyle name="Millares 11 3 4 2 2 5" xfId="18914"/>
    <cellStyle name="Millares 11 3 4 2 3" xfId="18915"/>
    <cellStyle name="Millares 11 3 4 2 3 2" xfId="18916"/>
    <cellStyle name="Millares 11 3 4 2 3 2 2" xfId="18917"/>
    <cellStyle name="Millares 11 3 4 2 3 2 2 2" xfId="18918"/>
    <cellStyle name="Millares 11 3 4 2 3 2 2 2 2" xfId="18919"/>
    <cellStyle name="Millares 11 3 4 2 3 2 2 3" xfId="18920"/>
    <cellStyle name="Millares 11 3 4 2 3 2 3" xfId="18921"/>
    <cellStyle name="Millares 11 3 4 2 3 2 3 2" xfId="18922"/>
    <cellStyle name="Millares 11 3 4 2 3 2 4" xfId="18923"/>
    <cellStyle name="Millares 11 3 4 2 3 3" xfId="18924"/>
    <cellStyle name="Millares 11 3 4 2 3 3 2" xfId="18925"/>
    <cellStyle name="Millares 11 3 4 2 3 3 2 2" xfId="18926"/>
    <cellStyle name="Millares 11 3 4 2 3 3 3" xfId="18927"/>
    <cellStyle name="Millares 11 3 4 2 3 4" xfId="18928"/>
    <cellStyle name="Millares 11 3 4 2 3 4 2" xfId="18929"/>
    <cellStyle name="Millares 11 3 4 2 3 5" xfId="18930"/>
    <cellStyle name="Millares 11 3 4 2 4" xfId="18931"/>
    <cellStyle name="Millares 11 3 4 2 4 2" xfId="18932"/>
    <cellStyle name="Millares 11 3 4 2 4 2 2" xfId="18933"/>
    <cellStyle name="Millares 11 3 4 2 4 2 2 2" xfId="18934"/>
    <cellStyle name="Millares 11 3 4 2 4 2 3" xfId="18935"/>
    <cellStyle name="Millares 11 3 4 2 4 3" xfId="18936"/>
    <cellStyle name="Millares 11 3 4 2 4 3 2" xfId="18937"/>
    <cellStyle name="Millares 11 3 4 2 4 4" xfId="18938"/>
    <cellStyle name="Millares 11 3 4 2 5" xfId="18939"/>
    <cellStyle name="Millares 11 3 4 2 5 2" xfId="18940"/>
    <cellStyle name="Millares 11 3 4 2 5 2 2" xfId="18941"/>
    <cellStyle name="Millares 11 3 4 2 5 3" xfId="18942"/>
    <cellStyle name="Millares 11 3 4 2 6" xfId="18943"/>
    <cellStyle name="Millares 11 3 4 2 6 2" xfId="18944"/>
    <cellStyle name="Millares 11 3 4 2 7" xfId="18945"/>
    <cellStyle name="Millares 11 3 4 3" xfId="18946"/>
    <cellStyle name="Millares 11 3 4 3 2" xfId="18947"/>
    <cellStyle name="Millares 11 3 4 3 2 2" xfId="18948"/>
    <cellStyle name="Millares 11 3 4 3 2 2 2" xfId="18949"/>
    <cellStyle name="Millares 11 3 4 3 2 2 2 2" xfId="18950"/>
    <cellStyle name="Millares 11 3 4 3 2 2 3" xfId="18951"/>
    <cellStyle name="Millares 11 3 4 3 2 3" xfId="18952"/>
    <cellStyle name="Millares 11 3 4 3 2 3 2" xfId="18953"/>
    <cellStyle name="Millares 11 3 4 3 2 4" xfId="18954"/>
    <cellStyle name="Millares 11 3 4 3 3" xfId="18955"/>
    <cellStyle name="Millares 11 3 4 3 3 2" xfId="18956"/>
    <cellStyle name="Millares 11 3 4 3 3 2 2" xfId="18957"/>
    <cellStyle name="Millares 11 3 4 3 3 3" xfId="18958"/>
    <cellStyle name="Millares 11 3 4 3 4" xfId="18959"/>
    <cellStyle name="Millares 11 3 4 3 4 2" xfId="18960"/>
    <cellStyle name="Millares 11 3 4 3 5" xfId="18961"/>
    <cellStyle name="Millares 11 3 4 4" xfId="18962"/>
    <cellStyle name="Millares 11 3 4 4 2" xfId="18963"/>
    <cellStyle name="Millares 11 3 4 4 2 2" xfId="18964"/>
    <cellStyle name="Millares 11 3 4 4 2 2 2" xfId="18965"/>
    <cellStyle name="Millares 11 3 4 4 2 2 2 2" xfId="18966"/>
    <cellStyle name="Millares 11 3 4 4 2 2 3" xfId="18967"/>
    <cellStyle name="Millares 11 3 4 4 2 3" xfId="18968"/>
    <cellStyle name="Millares 11 3 4 4 2 3 2" xfId="18969"/>
    <cellStyle name="Millares 11 3 4 4 2 4" xfId="18970"/>
    <cellStyle name="Millares 11 3 4 4 3" xfId="18971"/>
    <cellStyle name="Millares 11 3 4 4 3 2" xfId="18972"/>
    <cellStyle name="Millares 11 3 4 4 3 2 2" xfId="18973"/>
    <cellStyle name="Millares 11 3 4 4 3 3" xfId="18974"/>
    <cellStyle name="Millares 11 3 4 4 4" xfId="18975"/>
    <cellStyle name="Millares 11 3 4 4 4 2" xfId="18976"/>
    <cellStyle name="Millares 11 3 4 4 5" xfId="18977"/>
    <cellStyle name="Millares 11 3 4 5" xfId="18978"/>
    <cellStyle name="Millares 11 3 4 5 2" xfId="18979"/>
    <cellStyle name="Millares 11 3 4 5 2 2" xfId="18980"/>
    <cellStyle name="Millares 11 3 4 5 2 2 2" xfId="18981"/>
    <cellStyle name="Millares 11 3 4 5 2 3" xfId="18982"/>
    <cellStyle name="Millares 11 3 4 5 3" xfId="18983"/>
    <cellStyle name="Millares 11 3 4 5 3 2" xfId="18984"/>
    <cellStyle name="Millares 11 3 4 5 4" xfId="18985"/>
    <cellStyle name="Millares 11 3 4 6" xfId="18986"/>
    <cellStyle name="Millares 11 3 4 6 2" xfId="18987"/>
    <cellStyle name="Millares 11 3 4 6 2 2" xfId="18988"/>
    <cellStyle name="Millares 11 3 4 6 3" xfId="18989"/>
    <cellStyle name="Millares 11 3 4 7" xfId="18990"/>
    <cellStyle name="Millares 11 3 4 7 2" xfId="18991"/>
    <cellStyle name="Millares 11 3 4 8" xfId="18992"/>
    <cellStyle name="Millares 11 3 5" xfId="18993"/>
    <cellStyle name="Millares 11 3 5 2" xfId="18994"/>
    <cellStyle name="Millares 11 3 5 2 2" xfId="18995"/>
    <cellStyle name="Millares 11 3 5 2 2 2" xfId="18996"/>
    <cellStyle name="Millares 11 3 5 2 2 2 2" xfId="18997"/>
    <cellStyle name="Millares 11 3 5 2 2 2 2 2" xfId="18998"/>
    <cellStyle name="Millares 11 3 5 2 2 2 3" xfId="18999"/>
    <cellStyle name="Millares 11 3 5 2 2 3" xfId="19000"/>
    <cellStyle name="Millares 11 3 5 2 2 3 2" xfId="19001"/>
    <cellStyle name="Millares 11 3 5 2 2 4" xfId="19002"/>
    <cellStyle name="Millares 11 3 5 2 3" xfId="19003"/>
    <cellStyle name="Millares 11 3 5 2 3 2" xfId="19004"/>
    <cellStyle name="Millares 11 3 5 2 3 2 2" xfId="19005"/>
    <cellStyle name="Millares 11 3 5 2 3 3" xfId="19006"/>
    <cellStyle name="Millares 11 3 5 2 4" xfId="19007"/>
    <cellStyle name="Millares 11 3 5 2 4 2" xfId="19008"/>
    <cellStyle name="Millares 11 3 5 2 5" xfId="19009"/>
    <cellStyle name="Millares 11 3 5 3" xfId="19010"/>
    <cellStyle name="Millares 11 3 5 3 2" xfId="19011"/>
    <cellStyle name="Millares 11 3 5 3 2 2" xfId="19012"/>
    <cellStyle name="Millares 11 3 5 3 2 2 2" xfId="19013"/>
    <cellStyle name="Millares 11 3 5 3 2 2 2 2" xfId="19014"/>
    <cellStyle name="Millares 11 3 5 3 2 2 3" xfId="19015"/>
    <cellStyle name="Millares 11 3 5 3 2 3" xfId="19016"/>
    <cellStyle name="Millares 11 3 5 3 2 3 2" xfId="19017"/>
    <cellStyle name="Millares 11 3 5 3 2 4" xfId="19018"/>
    <cellStyle name="Millares 11 3 5 3 3" xfId="19019"/>
    <cellStyle name="Millares 11 3 5 3 3 2" xfId="19020"/>
    <cellStyle name="Millares 11 3 5 3 3 2 2" xfId="19021"/>
    <cellStyle name="Millares 11 3 5 3 3 3" xfId="19022"/>
    <cellStyle name="Millares 11 3 5 3 4" xfId="19023"/>
    <cellStyle name="Millares 11 3 5 3 4 2" xfId="19024"/>
    <cellStyle name="Millares 11 3 5 3 5" xfId="19025"/>
    <cellStyle name="Millares 11 3 5 4" xfId="19026"/>
    <cellStyle name="Millares 11 3 5 4 2" xfId="19027"/>
    <cellStyle name="Millares 11 3 5 4 2 2" xfId="19028"/>
    <cellStyle name="Millares 11 3 5 4 2 2 2" xfId="19029"/>
    <cellStyle name="Millares 11 3 5 4 2 3" xfId="19030"/>
    <cellStyle name="Millares 11 3 5 4 3" xfId="19031"/>
    <cellStyle name="Millares 11 3 5 4 3 2" xfId="19032"/>
    <cellStyle name="Millares 11 3 5 4 4" xfId="19033"/>
    <cellStyle name="Millares 11 3 5 5" xfId="19034"/>
    <cellStyle name="Millares 11 3 5 5 2" xfId="19035"/>
    <cellStyle name="Millares 11 3 5 5 2 2" xfId="19036"/>
    <cellStyle name="Millares 11 3 5 5 3" xfId="19037"/>
    <cellStyle name="Millares 11 3 5 6" xfId="19038"/>
    <cellStyle name="Millares 11 3 5 6 2" xfId="19039"/>
    <cellStyle name="Millares 11 3 5 7" xfId="19040"/>
    <cellStyle name="Millares 11 3 6" xfId="19041"/>
    <cellStyle name="Millares 11 3 6 2" xfId="19042"/>
    <cellStyle name="Millares 11 3 6 2 2" xfId="19043"/>
    <cellStyle name="Millares 11 3 6 2 2 2" xfId="19044"/>
    <cellStyle name="Millares 11 3 6 2 2 2 2" xfId="19045"/>
    <cellStyle name="Millares 11 3 6 2 2 3" xfId="19046"/>
    <cellStyle name="Millares 11 3 6 2 3" xfId="19047"/>
    <cellStyle name="Millares 11 3 6 2 3 2" xfId="19048"/>
    <cellStyle name="Millares 11 3 6 2 4" xfId="19049"/>
    <cellStyle name="Millares 11 3 6 3" xfId="19050"/>
    <cellStyle name="Millares 11 3 6 3 2" xfId="19051"/>
    <cellStyle name="Millares 11 3 6 3 2 2" xfId="19052"/>
    <cellStyle name="Millares 11 3 6 3 3" xfId="19053"/>
    <cellStyle name="Millares 11 3 6 4" xfId="19054"/>
    <cellStyle name="Millares 11 3 6 4 2" xfId="19055"/>
    <cellStyle name="Millares 11 3 6 5" xfId="19056"/>
    <cellStyle name="Millares 11 3 7" xfId="19057"/>
    <cellStyle name="Millares 11 3 7 2" xfId="19058"/>
    <cellStyle name="Millares 11 3 7 2 2" xfId="19059"/>
    <cellStyle name="Millares 11 3 7 2 2 2" xfId="19060"/>
    <cellStyle name="Millares 11 3 7 2 2 2 2" xfId="19061"/>
    <cellStyle name="Millares 11 3 7 2 2 3" xfId="19062"/>
    <cellStyle name="Millares 11 3 7 2 3" xfId="19063"/>
    <cellStyle name="Millares 11 3 7 2 3 2" xfId="19064"/>
    <cellStyle name="Millares 11 3 7 2 4" xfId="19065"/>
    <cellStyle name="Millares 11 3 7 3" xfId="19066"/>
    <cellStyle name="Millares 11 3 7 3 2" xfId="19067"/>
    <cellStyle name="Millares 11 3 7 3 2 2" xfId="19068"/>
    <cellStyle name="Millares 11 3 7 3 3" xfId="19069"/>
    <cellStyle name="Millares 11 3 7 4" xfId="19070"/>
    <cellStyle name="Millares 11 3 7 4 2" xfId="19071"/>
    <cellStyle name="Millares 11 3 7 5" xfId="19072"/>
    <cellStyle name="Millares 11 3 8" xfId="19073"/>
    <cellStyle name="Millares 11 3 8 2" xfId="19074"/>
    <cellStyle name="Millares 11 3 8 2 2" xfId="19075"/>
    <cellStyle name="Millares 11 3 8 2 2 2" xfId="19076"/>
    <cellStyle name="Millares 11 3 8 2 3" xfId="19077"/>
    <cellStyle name="Millares 11 3 8 3" xfId="19078"/>
    <cellStyle name="Millares 11 3 8 3 2" xfId="19079"/>
    <cellStyle name="Millares 11 3 8 4" xfId="19080"/>
    <cellStyle name="Millares 11 3 9" xfId="19081"/>
    <cellStyle name="Millares 11 3 9 2" xfId="19082"/>
    <cellStyle name="Millares 11 3 9 2 2" xfId="19083"/>
    <cellStyle name="Millares 11 3 9 3" xfId="19084"/>
    <cellStyle name="Millares 11 4" xfId="19085"/>
    <cellStyle name="Millares 11 4 10" xfId="19086"/>
    <cellStyle name="Millares 11 4 10 2" xfId="19087"/>
    <cellStyle name="Millares 11 4 11" xfId="19088"/>
    <cellStyle name="Millares 11 4 12" xfId="19089"/>
    <cellStyle name="Millares 11 4 2" xfId="19090"/>
    <cellStyle name="Millares 11 4 2 10" xfId="19091"/>
    <cellStyle name="Millares 11 4 2 11" xfId="19092"/>
    <cellStyle name="Millares 11 4 2 2" xfId="19093"/>
    <cellStyle name="Millares 11 4 2 2 2" xfId="19094"/>
    <cellStyle name="Millares 11 4 2 2 2 2" xfId="19095"/>
    <cellStyle name="Millares 11 4 2 2 2 2 2" xfId="19096"/>
    <cellStyle name="Millares 11 4 2 2 2 2 2 2" xfId="19097"/>
    <cellStyle name="Millares 11 4 2 2 2 2 2 2 2" xfId="19098"/>
    <cellStyle name="Millares 11 4 2 2 2 2 2 2 2 2" xfId="19099"/>
    <cellStyle name="Millares 11 4 2 2 2 2 2 2 3" xfId="19100"/>
    <cellStyle name="Millares 11 4 2 2 2 2 2 3" xfId="19101"/>
    <cellStyle name="Millares 11 4 2 2 2 2 2 3 2" xfId="19102"/>
    <cellStyle name="Millares 11 4 2 2 2 2 2 4" xfId="19103"/>
    <cellStyle name="Millares 11 4 2 2 2 2 3" xfId="19104"/>
    <cellStyle name="Millares 11 4 2 2 2 2 3 2" xfId="19105"/>
    <cellStyle name="Millares 11 4 2 2 2 2 3 2 2" xfId="19106"/>
    <cellStyle name="Millares 11 4 2 2 2 2 3 3" xfId="19107"/>
    <cellStyle name="Millares 11 4 2 2 2 2 4" xfId="19108"/>
    <cellStyle name="Millares 11 4 2 2 2 2 4 2" xfId="19109"/>
    <cellStyle name="Millares 11 4 2 2 2 2 5" xfId="19110"/>
    <cellStyle name="Millares 11 4 2 2 2 3" xfId="19111"/>
    <cellStyle name="Millares 11 4 2 2 2 3 2" xfId="19112"/>
    <cellStyle name="Millares 11 4 2 2 2 3 2 2" xfId="19113"/>
    <cellStyle name="Millares 11 4 2 2 2 3 2 2 2" xfId="19114"/>
    <cellStyle name="Millares 11 4 2 2 2 3 2 2 2 2" xfId="19115"/>
    <cellStyle name="Millares 11 4 2 2 2 3 2 2 3" xfId="19116"/>
    <cellStyle name="Millares 11 4 2 2 2 3 2 3" xfId="19117"/>
    <cellStyle name="Millares 11 4 2 2 2 3 2 3 2" xfId="19118"/>
    <cellStyle name="Millares 11 4 2 2 2 3 2 4" xfId="19119"/>
    <cellStyle name="Millares 11 4 2 2 2 3 3" xfId="19120"/>
    <cellStyle name="Millares 11 4 2 2 2 3 3 2" xfId="19121"/>
    <cellStyle name="Millares 11 4 2 2 2 3 3 2 2" xfId="19122"/>
    <cellStyle name="Millares 11 4 2 2 2 3 3 3" xfId="19123"/>
    <cellStyle name="Millares 11 4 2 2 2 3 4" xfId="19124"/>
    <cellStyle name="Millares 11 4 2 2 2 3 4 2" xfId="19125"/>
    <cellStyle name="Millares 11 4 2 2 2 3 5" xfId="19126"/>
    <cellStyle name="Millares 11 4 2 2 2 4" xfId="19127"/>
    <cellStyle name="Millares 11 4 2 2 2 4 2" xfId="19128"/>
    <cellStyle name="Millares 11 4 2 2 2 4 2 2" xfId="19129"/>
    <cellStyle name="Millares 11 4 2 2 2 4 2 2 2" xfId="19130"/>
    <cellStyle name="Millares 11 4 2 2 2 4 2 3" xfId="19131"/>
    <cellStyle name="Millares 11 4 2 2 2 4 3" xfId="19132"/>
    <cellStyle name="Millares 11 4 2 2 2 4 3 2" xfId="19133"/>
    <cellStyle name="Millares 11 4 2 2 2 4 4" xfId="19134"/>
    <cellStyle name="Millares 11 4 2 2 2 5" xfId="19135"/>
    <cellStyle name="Millares 11 4 2 2 2 5 2" xfId="19136"/>
    <cellStyle name="Millares 11 4 2 2 2 5 2 2" xfId="19137"/>
    <cellStyle name="Millares 11 4 2 2 2 5 3" xfId="19138"/>
    <cellStyle name="Millares 11 4 2 2 2 6" xfId="19139"/>
    <cellStyle name="Millares 11 4 2 2 2 6 2" xfId="19140"/>
    <cellStyle name="Millares 11 4 2 2 2 7" xfId="19141"/>
    <cellStyle name="Millares 11 4 2 2 3" xfId="19142"/>
    <cellStyle name="Millares 11 4 2 2 3 2" xfId="19143"/>
    <cellStyle name="Millares 11 4 2 2 3 2 2" xfId="19144"/>
    <cellStyle name="Millares 11 4 2 2 3 2 2 2" xfId="19145"/>
    <cellStyle name="Millares 11 4 2 2 3 2 2 2 2" xfId="19146"/>
    <cellStyle name="Millares 11 4 2 2 3 2 2 3" xfId="19147"/>
    <cellStyle name="Millares 11 4 2 2 3 2 3" xfId="19148"/>
    <cellStyle name="Millares 11 4 2 2 3 2 3 2" xfId="19149"/>
    <cellStyle name="Millares 11 4 2 2 3 2 4" xfId="19150"/>
    <cellStyle name="Millares 11 4 2 2 3 3" xfId="19151"/>
    <cellStyle name="Millares 11 4 2 2 3 3 2" xfId="19152"/>
    <cellStyle name="Millares 11 4 2 2 3 3 2 2" xfId="19153"/>
    <cellStyle name="Millares 11 4 2 2 3 3 3" xfId="19154"/>
    <cellStyle name="Millares 11 4 2 2 3 4" xfId="19155"/>
    <cellStyle name="Millares 11 4 2 2 3 4 2" xfId="19156"/>
    <cellStyle name="Millares 11 4 2 2 3 5" xfId="19157"/>
    <cellStyle name="Millares 11 4 2 2 4" xfId="19158"/>
    <cellStyle name="Millares 11 4 2 2 4 2" xfId="19159"/>
    <cellStyle name="Millares 11 4 2 2 4 2 2" xfId="19160"/>
    <cellStyle name="Millares 11 4 2 2 4 2 2 2" xfId="19161"/>
    <cellStyle name="Millares 11 4 2 2 4 2 2 2 2" xfId="19162"/>
    <cellStyle name="Millares 11 4 2 2 4 2 2 3" xfId="19163"/>
    <cellStyle name="Millares 11 4 2 2 4 2 3" xfId="19164"/>
    <cellStyle name="Millares 11 4 2 2 4 2 3 2" xfId="19165"/>
    <cellStyle name="Millares 11 4 2 2 4 2 4" xfId="19166"/>
    <cellStyle name="Millares 11 4 2 2 4 3" xfId="19167"/>
    <cellStyle name="Millares 11 4 2 2 4 3 2" xfId="19168"/>
    <cellStyle name="Millares 11 4 2 2 4 3 2 2" xfId="19169"/>
    <cellStyle name="Millares 11 4 2 2 4 3 3" xfId="19170"/>
    <cellStyle name="Millares 11 4 2 2 4 4" xfId="19171"/>
    <cellStyle name="Millares 11 4 2 2 4 4 2" xfId="19172"/>
    <cellStyle name="Millares 11 4 2 2 4 5" xfId="19173"/>
    <cellStyle name="Millares 11 4 2 2 5" xfId="19174"/>
    <cellStyle name="Millares 11 4 2 2 5 2" xfId="19175"/>
    <cellStyle name="Millares 11 4 2 2 5 2 2" xfId="19176"/>
    <cellStyle name="Millares 11 4 2 2 5 2 2 2" xfId="19177"/>
    <cellStyle name="Millares 11 4 2 2 5 2 3" xfId="19178"/>
    <cellStyle name="Millares 11 4 2 2 5 3" xfId="19179"/>
    <cellStyle name="Millares 11 4 2 2 5 3 2" xfId="19180"/>
    <cellStyle name="Millares 11 4 2 2 5 4" xfId="19181"/>
    <cellStyle name="Millares 11 4 2 2 6" xfId="19182"/>
    <cellStyle name="Millares 11 4 2 2 6 2" xfId="19183"/>
    <cellStyle name="Millares 11 4 2 2 6 2 2" xfId="19184"/>
    <cellStyle name="Millares 11 4 2 2 6 3" xfId="19185"/>
    <cellStyle name="Millares 11 4 2 2 7" xfId="19186"/>
    <cellStyle name="Millares 11 4 2 2 7 2" xfId="19187"/>
    <cellStyle name="Millares 11 4 2 2 8" xfId="19188"/>
    <cellStyle name="Millares 11 4 2 3" xfId="19189"/>
    <cellStyle name="Millares 11 4 2 3 2" xfId="19190"/>
    <cellStyle name="Millares 11 4 2 3 2 2" xfId="19191"/>
    <cellStyle name="Millares 11 4 2 3 2 2 2" xfId="19192"/>
    <cellStyle name="Millares 11 4 2 3 2 2 2 2" xfId="19193"/>
    <cellStyle name="Millares 11 4 2 3 2 2 2 2 2" xfId="19194"/>
    <cellStyle name="Millares 11 4 2 3 2 2 2 3" xfId="19195"/>
    <cellStyle name="Millares 11 4 2 3 2 2 3" xfId="19196"/>
    <cellStyle name="Millares 11 4 2 3 2 2 3 2" xfId="19197"/>
    <cellStyle name="Millares 11 4 2 3 2 2 4" xfId="19198"/>
    <cellStyle name="Millares 11 4 2 3 2 3" xfId="19199"/>
    <cellStyle name="Millares 11 4 2 3 2 3 2" xfId="19200"/>
    <cellStyle name="Millares 11 4 2 3 2 3 2 2" xfId="19201"/>
    <cellStyle name="Millares 11 4 2 3 2 3 3" xfId="19202"/>
    <cellStyle name="Millares 11 4 2 3 2 4" xfId="19203"/>
    <cellStyle name="Millares 11 4 2 3 2 4 2" xfId="19204"/>
    <cellStyle name="Millares 11 4 2 3 2 5" xfId="19205"/>
    <cellStyle name="Millares 11 4 2 3 3" xfId="19206"/>
    <cellStyle name="Millares 11 4 2 3 3 2" xfId="19207"/>
    <cellStyle name="Millares 11 4 2 3 3 2 2" xfId="19208"/>
    <cellStyle name="Millares 11 4 2 3 3 2 2 2" xfId="19209"/>
    <cellStyle name="Millares 11 4 2 3 3 2 2 2 2" xfId="19210"/>
    <cellStyle name="Millares 11 4 2 3 3 2 2 3" xfId="19211"/>
    <cellStyle name="Millares 11 4 2 3 3 2 3" xfId="19212"/>
    <cellStyle name="Millares 11 4 2 3 3 2 3 2" xfId="19213"/>
    <cellStyle name="Millares 11 4 2 3 3 2 4" xfId="19214"/>
    <cellStyle name="Millares 11 4 2 3 3 3" xfId="19215"/>
    <cellStyle name="Millares 11 4 2 3 3 3 2" xfId="19216"/>
    <cellStyle name="Millares 11 4 2 3 3 3 2 2" xfId="19217"/>
    <cellStyle name="Millares 11 4 2 3 3 3 3" xfId="19218"/>
    <cellStyle name="Millares 11 4 2 3 3 4" xfId="19219"/>
    <cellStyle name="Millares 11 4 2 3 3 4 2" xfId="19220"/>
    <cellStyle name="Millares 11 4 2 3 3 5" xfId="19221"/>
    <cellStyle name="Millares 11 4 2 3 4" xfId="19222"/>
    <cellStyle name="Millares 11 4 2 3 4 2" xfId="19223"/>
    <cellStyle name="Millares 11 4 2 3 4 2 2" xfId="19224"/>
    <cellStyle name="Millares 11 4 2 3 4 2 2 2" xfId="19225"/>
    <cellStyle name="Millares 11 4 2 3 4 2 3" xfId="19226"/>
    <cellStyle name="Millares 11 4 2 3 4 3" xfId="19227"/>
    <cellStyle name="Millares 11 4 2 3 4 3 2" xfId="19228"/>
    <cellStyle name="Millares 11 4 2 3 4 4" xfId="19229"/>
    <cellStyle name="Millares 11 4 2 3 5" xfId="19230"/>
    <cellStyle name="Millares 11 4 2 3 5 2" xfId="19231"/>
    <cellStyle name="Millares 11 4 2 3 5 2 2" xfId="19232"/>
    <cellStyle name="Millares 11 4 2 3 5 3" xfId="19233"/>
    <cellStyle name="Millares 11 4 2 3 6" xfId="19234"/>
    <cellStyle name="Millares 11 4 2 3 6 2" xfId="19235"/>
    <cellStyle name="Millares 11 4 2 3 7" xfId="19236"/>
    <cellStyle name="Millares 11 4 2 4" xfId="19237"/>
    <cellStyle name="Millares 11 4 2 4 2" xfId="19238"/>
    <cellStyle name="Millares 11 4 2 4 2 2" xfId="19239"/>
    <cellStyle name="Millares 11 4 2 4 2 2 2" xfId="19240"/>
    <cellStyle name="Millares 11 4 2 4 2 2 2 2" xfId="19241"/>
    <cellStyle name="Millares 11 4 2 4 2 2 3" xfId="19242"/>
    <cellStyle name="Millares 11 4 2 4 2 3" xfId="19243"/>
    <cellStyle name="Millares 11 4 2 4 2 3 2" xfId="19244"/>
    <cellStyle name="Millares 11 4 2 4 2 4" xfId="19245"/>
    <cellStyle name="Millares 11 4 2 4 3" xfId="19246"/>
    <cellStyle name="Millares 11 4 2 4 3 2" xfId="19247"/>
    <cellStyle name="Millares 11 4 2 4 3 2 2" xfId="19248"/>
    <cellStyle name="Millares 11 4 2 4 3 3" xfId="19249"/>
    <cellStyle name="Millares 11 4 2 4 4" xfId="19250"/>
    <cellStyle name="Millares 11 4 2 4 4 2" xfId="19251"/>
    <cellStyle name="Millares 11 4 2 4 5" xfId="19252"/>
    <cellStyle name="Millares 11 4 2 5" xfId="19253"/>
    <cellStyle name="Millares 11 4 2 5 2" xfId="19254"/>
    <cellStyle name="Millares 11 4 2 5 2 2" xfId="19255"/>
    <cellStyle name="Millares 11 4 2 5 2 2 2" xfId="19256"/>
    <cellStyle name="Millares 11 4 2 5 2 2 2 2" xfId="19257"/>
    <cellStyle name="Millares 11 4 2 5 2 2 3" xfId="19258"/>
    <cellStyle name="Millares 11 4 2 5 2 3" xfId="19259"/>
    <cellStyle name="Millares 11 4 2 5 2 3 2" xfId="19260"/>
    <cellStyle name="Millares 11 4 2 5 2 4" xfId="19261"/>
    <cellStyle name="Millares 11 4 2 5 3" xfId="19262"/>
    <cellStyle name="Millares 11 4 2 5 3 2" xfId="19263"/>
    <cellStyle name="Millares 11 4 2 5 3 2 2" xfId="19264"/>
    <cellStyle name="Millares 11 4 2 5 3 3" xfId="19265"/>
    <cellStyle name="Millares 11 4 2 5 4" xfId="19266"/>
    <cellStyle name="Millares 11 4 2 5 4 2" xfId="19267"/>
    <cellStyle name="Millares 11 4 2 5 5" xfId="19268"/>
    <cellStyle name="Millares 11 4 2 6" xfId="19269"/>
    <cellStyle name="Millares 11 4 2 6 2" xfId="19270"/>
    <cellStyle name="Millares 11 4 2 6 2 2" xfId="19271"/>
    <cellStyle name="Millares 11 4 2 6 2 2 2" xfId="19272"/>
    <cellStyle name="Millares 11 4 2 6 2 3" xfId="19273"/>
    <cellStyle name="Millares 11 4 2 6 3" xfId="19274"/>
    <cellStyle name="Millares 11 4 2 6 3 2" xfId="19275"/>
    <cellStyle name="Millares 11 4 2 6 4" xfId="19276"/>
    <cellStyle name="Millares 11 4 2 7" xfId="19277"/>
    <cellStyle name="Millares 11 4 2 7 2" xfId="19278"/>
    <cellStyle name="Millares 11 4 2 7 2 2" xfId="19279"/>
    <cellStyle name="Millares 11 4 2 7 3" xfId="19280"/>
    <cellStyle name="Millares 11 4 2 8" xfId="19281"/>
    <cellStyle name="Millares 11 4 2 8 2" xfId="19282"/>
    <cellStyle name="Millares 11 4 2 9" xfId="19283"/>
    <cellStyle name="Millares 11 4 2 9 2" xfId="19284"/>
    <cellStyle name="Millares 11 4 3" xfId="19285"/>
    <cellStyle name="Millares 11 4 3 2" xfId="19286"/>
    <cellStyle name="Millares 11 4 3 2 2" xfId="19287"/>
    <cellStyle name="Millares 11 4 3 2 2 2" xfId="19288"/>
    <cellStyle name="Millares 11 4 3 2 2 2 2" xfId="19289"/>
    <cellStyle name="Millares 11 4 3 2 2 2 2 2" xfId="19290"/>
    <cellStyle name="Millares 11 4 3 2 2 2 2 2 2" xfId="19291"/>
    <cellStyle name="Millares 11 4 3 2 2 2 2 3" xfId="19292"/>
    <cellStyle name="Millares 11 4 3 2 2 2 3" xfId="19293"/>
    <cellStyle name="Millares 11 4 3 2 2 2 3 2" xfId="19294"/>
    <cellStyle name="Millares 11 4 3 2 2 2 4" xfId="19295"/>
    <cellStyle name="Millares 11 4 3 2 2 3" xfId="19296"/>
    <cellStyle name="Millares 11 4 3 2 2 3 2" xfId="19297"/>
    <cellStyle name="Millares 11 4 3 2 2 3 2 2" xfId="19298"/>
    <cellStyle name="Millares 11 4 3 2 2 3 3" xfId="19299"/>
    <cellStyle name="Millares 11 4 3 2 2 4" xfId="19300"/>
    <cellStyle name="Millares 11 4 3 2 2 4 2" xfId="19301"/>
    <cellStyle name="Millares 11 4 3 2 2 5" xfId="19302"/>
    <cellStyle name="Millares 11 4 3 2 3" xfId="19303"/>
    <cellStyle name="Millares 11 4 3 2 3 2" xfId="19304"/>
    <cellStyle name="Millares 11 4 3 2 3 2 2" xfId="19305"/>
    <cellStyle name="Millares 11 4 3 2 3 2 2 2" xfId="19306"/>
    <cellStyle name="Millares 11 4 3 2 3 2 2 2 2" xfId="19307"/>
    <cellStyle name="Millares 11 4 3 2 3 2 2 3" xfId="19308"/>
    <cellStyle name="Millares 11 4 3 2 3 2 3" xfId="19309"/>
    <cellStyle name="Millares 11 4 3 2 3 2 3 2" xfId="19310"/>
    <cellStyle name="Millares 11 4 3 2 3 2 4" xfId="19311"/>
    <cellStyle name="Millares 11 4 3 2 3 3" xfId="19312"/>
    <cellStyle name="Millares 11 4 3 2 3 3 2" xfId="19313"/>
    <cellStyle name="Millares 11 4 3 2 3 3 2 2" xfId="19314"/>
    <cellStyle name="Millares 11 4 3 2 3 3 3" xfId="19315"/>
    <cellStyle name="Millares 11 4 3 2 3 4" xfId="19316"/>
    <cellStyle name="Millares 11 4 3 2 3 4 2" xfId="19317"/>
    <cellStyle name="Millares 11 4 3 2 3 5" xfId="19318"/>
    <cellStyle name="Millares 11 4 3 2 4" xfId="19319"/>
    <cellStyle name="Millares 11 4 3 2 4 2" xfId="19320"/>
    <cellStyle name="Millares 11 4 3 2 4 2 2" xfId="19321"/>
    <cellStyle name="Millares 11 4 3 2 4 2 2 2" xfId="19322"/>
    <cellStyle name="Millares 11 4 3 2 4 2 3" xfId="19323"/>
    <cellStyle name="Millares 11 4 3 2 4 3" xfId="19324"/>
    <cellStyle name="Millares 11 4 3 2 4 3 2" xfId="19325"/>
    <cellStyle name="Millares 11 4 3 2 4 4" xfId="19326"/>
    <cellStyle name="Millares 11 4 3 2 5" xfId="19327"/>
    <cellStyle name="Millares 11 4 3 2 5 2" xfId="19328"/>
    <cellStyle name="Millares 11 4 3 2 5 2 2" xfId="19329"/>
    <cellStyle name="Millares 11 4 3 2 5 3" xfId="19330"/>
    <cellStyle name="Millares 11 4 3 2 6" xfId="19331"/>
    <cellStyle name="Millares 11 4 3 2 6 2" xfId="19332"/>
    <cellStyle name="Millares 11 4 3 2 7" xfId="19333"/>
    <cellStyle name="Millares 11 4 3 3" xfId="19334"/>
    <cellStyle name="Millares 11 4 3 3 2" xfId="19335"/>
    <cellStyle name="Millares 11 4 3 3 2 2" xfId="19336"/>
    <cellStyle name="Millares 11 4 3 3 2 2 2" xfId="19337"/>
    <cellStyle name="Millares 11 4 3 3 2 2 2 2" xfId="19338"/>
    <cellStyle name="Millares 11 4 3 3 2 2 3" xfId="19339"/>
    <cellStyle name="Millares 11 4 3 3 2 3" xfId="19340"/>
    <cellStyle name="Millares 11 4 3 3 2 3 2" xfId="19341"/>
    <cellStyle name="Millares 11 4 3 3 2 4" xfId="19342"/>
    <cellStyle name="Millares 11 4 3 3 3" xfId="19343"/>
    <cellStyle name="Millares 11 4 3 3 3 2" xfId="19344"/>
    <cellStyle name="Millares 11 4 3 3 3 2 2" xfId="19345"/>
    <cellStyle name="Millares 11 4 3 3 3 3" xfId="19346"/>
    <cellStyle name="Millares 11 4 3 3 4" xfId="19347"/>
    <cellStyle name="Millares 11 4 3 3 4 2" xfId="19348"/>
    <cellStyle name="Millares 11 4 3 3 5" xfId="19349"/>
    <cellStyle name="Millares 11 4 3 4" xfId="19350"/>
    <cellStyle name="Millares 11 4 3 4 2" xfId="19351"/>
    <cellStyle name="Millares 11 4 3 4 2 2" xfId="19352"/>
    <cellStyle name="Millares 11 4 3 4 2 2 2" xfId="19353"/>
    <cellStyle name="Millares 11 4 3 4 2 2 2 2" xfId="19354"/>
    <cellStyle name="Millares 11 4 3 4 2 2 3" xfId="19355"/>
    <cellStyle name="Millares 11 4 3 4 2 3" xfId="19356"/>
    <cellStyle name="Millares 11 4 3 4 2 3 2" xfId="19357"/>
    <cellStyle name="Millares 11 4 3 4 2 4" xfId="19358"/>
    <cellStyle name="Millares 11 4 3 4 3" xfId="19359"/>
    <cellStyle name="Millares 11 4 3 4 3 2" xfId="19360"/>
    <cellStyle name="Millares 11 4 3 4 3 2 2" xfId="19361"/>
    <cellStyle name="Millares 11 4 3 4 3 3" xfId="19362"/>
    <cellStyle name="Millares 11 4 3 4 4" xfId="19363"/>
    <cellStyle name="Millares 11 4 3 4 4 2" xfId="19364"/>
    <cellStyle name="Millares 11 4 3 4 5" xfId="19365"/>
    <cellStyle name="Millares 11 4 3 5" xfId="19366"/>
    <cellStyle name="Millares 11 4 3 5 2" xfId="19367"/>
    <cellStyle name="Millares 11 4 3 5 2 2" xfId="19368"/>
    <cellStyle name="Millares 11 4 3 5 2 2 2" xfId="19369"/>
    <cellStyle name="Millares 11 4 3 5 2 3" xfId="19370"/>
    <cellStyle name="Millares 11 4 3 5 3" xfId="19371"/>
    <cellStyle name="Millares 11 4 3 5 3 2" xfId="19372"/>
    <cellStyle name="Millares 11 4 3 5 4" xfId="19373"/>
    <cellStyle name="Millares 11 4 3 6" xfId="19374"/>
    <cellStyle name="Millares 11 4 3 6 2" xfId="19375"/>
    <cellStyle name="Millares 11 4 3 6 2 2" xfId="19376"/>
    <cellStyle name="Millares 11 4 3 6 3" xfId="19377"/>
    <cellStyle name="Millares 11 4 3 7" xfId="19378"/>
    <cellStyle name="Millares 11 4 3 7 2" xfId="19379"/>
    <cellStyle name="Millares 11 4 3 8" xfId="19380"/>
    <cellStyle name="Millares 11 4 4" xfId="19381"/>
    <cellStyle name="Millares 11 4 4 2" xfId="19382"/>
    <cellStyle name="Millares 11 4 4 2 2" xfId="19383"/>
    <cellStyle name="Millares 11 4 4 2 2 2" xfId="19384"/>
    <cellStyle name="Millares 11 4 4 2 2 2 2" xfId="19385"/>
    <cellStyle name="Millares 11 4 4 2 2 2 2 2" xfId="19386"/>
    <cellStyle name="Millares 11 4 4 2 2 2 3" xfId="19387"/>
    <cellStyle name="Millares 11 4 4 2 2 3" xfId="19388"/>
    <cellStyle name="Millares 11 4 4 2 2 3 2" xfId="19389"/>
    <cellStyle name="Millares 11 4 4 2 2 4" xfId="19390"/>
    <cellStyle name="Millares 11 4 4 2 3" xfId="19391"/>
    <cellStyle name="Millares 11 4 4 2 3 2" xfId="19392"/>
    <cellStyle name="Millares 11 4 4 2 3 2 2" xfId="19393"/>
    <cellStyle name="Millares 11 4 4 2 3 3" xfId="19394"/>
    <cellStyle name="Millares 11 4 4 2 4" xfId="19395"/>
    <cellStyle name="Millares 11 4 4 2 4 2" xfId="19396"/>
    <cellStyle name="Millares 11 4 4 2 5" xfId="19397"/>
    <cellStyle name="Millares 11 4 4 3" xfId="19398"/>
    <cellStyle name="Millares 11 4 4 3 2" xfId="19399"/>
    <cellStyle name="Millares 11 4 4 3 2 2" xfId="19400"/>
    <cellStyle name="Millares 11 4 4 3 2 2 2" xfId="19401"/>
    <cellStyle name="Millares 11 4 4 3 2 2 2 2" xfId="19402"/>
    <cellStyle name="Millares 11 4 4 3 2 2 3" xfId="19403"/>
    <cellStyle name="Millares 11 4 4 3 2 3" xfId="19404"/>
    <cellStyle name="Millares 11 4 4 3 2 3 2" xfId="19405"/>
    <cellStyle name="Millares 11 4 4 3 2 4" xfId="19406"/>
    <cellStyle name="Millares 11 4 4 3 3" xfId="19407"/>
    <cellStyle name="Millares 11 4 4 3 3 2" xfId="19408"/>
    <cellStyle name="Millares 11 4 4 3 3 2 2" xfId="19409"/>
    <cellStyle name="Millares 11 4 4 3 3 3" xfId="19410"/>
    <cellStyle name="Millares 11 4 4 3 4" xfId="19411"/>
    <cellStyle name="Millares 11 4 4 3 4 2" xfId="19412"/>
    <cellStyle name="Millares 11 4 4 3 5" xfId="19413"/>
    <cellStyle name="Millares 11 4 4 4" xfId="19414"/>
    <cellStyle name="Millares 11 4 4 4 2" xfId="19415"/>
    <cellStyle name="Millares 11 4 4 4 2 2" xfId="19416"/>
    <cellStyle name="Millares 11 4 4 4 2 2 2" xfId="19417"/>
    <cellStyle name="Millares 11 4 4 4 2 3" xfId="19418"/>
    <cellStyle name="Millares 11 4 4 4 3" xfId="19419"/>
    <cellStyle name="Millares 11 4 4 4 3 2" xfId="19420"/>
    <cellStyle name="Millares 11 4 4 4 4" xfId="19421"/>
    <cellStyle name="Millares 11 4 4 5" xfId="19422"/>
    <cellStyle name="Millares 11 4 4 5 2" xfId="19423"/>
    <cellStyle name="Millares 11 4 4 5 2 2" xfId="19424"/>
    <cellStyle name="Millares 11 4 4 5 3" xfId="19425"/>
    <cellStyle name="Millares 11 4 4 6" xfId="19426"/>
    <cellStyle name="Millares 11 4 4 6 2" xfId="19427"/>
    <cellStyle name="Millares 11 4 4 7" xfId="19428"/>
    <cellStyle name="Millares 11 4 5" xfId="19429"/>
    <cellStyle name="Millares 11 4 5 2" xfId="19430"/>
    <cellStyle name="Millares 11 4 5 2 2" xfId="19431"/>
    <cellStyle name="Millares 11 4 5 2 2 2" xfId="19432"/>
    <cellStyle name="Millares 11 4 5 2 2 2 2" xfId="19433"/>
    <cellStyle name="Millares 11 4 5 2 2 3" xfId="19434"/>
    <cellStyle name="Millares 11 4 5 2 3" xfId="19435"/>
    <cellStyle name="Millares 11 4 5 2 3 2" xfId="19436"/>
    <cellStyle name="Millares 11 4 5 2 4" xfId="19437"/>
    <cellStyle name="Millares 11 4 5 3" xfId="19438"/>
    <cellStyle name="Millares 11 4 5 3 2" xfId="19439"/>
    <cellStyle name="Millares 11 4 5 3 2 2" xfId="19440"/>
    <cellStyle name="Millares 11 4 5 3 3" xfId="19441"/>
    <cellStyle name="Millares 11 4 5 4" xfId="19442"/>
    <cellStyle name="Millares 11 4 5 4 2" xfId="19443"/>
    <cellStyle name="Millares 11 4 5 5" xfId="19444"/>
    <cellStyle name="Millares 11 4 6" xfId="19445"/>
    <cellStyle name="Millares 11 4 6 2" xfId="19446"/>
    <cellStyle name="Millares 11 4 6 2 2" xfId="19447"/>
    <cellStyle name="Millares 11 4 6 2 2 2" xfId="19448"/>
    <cellStyle name="Millares 11 4 6 2 2 2 2" xfId="19449"/>
    <cellStyle name="Millares 11 4 6 2 2 3" xfId="19450"/>
    <cellStyle name="Millares 11 4 6 2 3" xfId="19451"/>
    <cellStyle name="Millares 11 4 6 2 3 2" xfId="19452"/>
    <cellStyle name="Millares 11 4 6 2 4" xfId="19453"/>
    <cellStyle name="Millares 11 4 6 3" xfId="19454"/>
    <cellStyle name="Millares 11 4 6 3 2" xfId="19455"/>
    <cellStyle name="Millares 11 4 6 3 2 2" xfId="19456"/>
    <cellStyle name="Millares 11 4 6 3 3" xfId="19457"/>
    <cellStyle name="Millares 11 4 6 4" xfId="19458"/>
    <cellStyle name="Millares 11 4 6 4 2" xfId="19459"/>
    <cellStyle name="Millares 11 4 6 5" xfId="19460"/>
    <cellStyle name="Millares 11 4 7" xfId="19461"/>
    <cellStyle name="Millares 11 4 7 2" xfId="19462"/>
    <cellStyle name="Millares 11 4 7 2 2" xfId="19463"/>
    <cellStyle name="Millares 11 4 7 2 2 2" xfId="19464"/>
    <cellStyle name="Millares 11 4 7 2 3" xfId="19465"/>
    <cellStyle name="Millares 11 4 7 3" xfId="19466"/>
    <cellStyle name="Millares 11 4 7 3 2" xfId="19467"/>
    <cellStyle name="Millares 11 4 7 4" xfId="19468"/>
    <cellStyle name="Millares 11 4 8" xfId="19469"/>
    <cellStyle name="Millares 11 4 8 2" xfId="19470"/>
    <cellStyle name="Millares 11 4 8 2 2" xfId="19471"/>
    <cellStyle name="Millares 11 4 8 3" xfId="19472"/>
    <cellStyle name="Millares 11 4 9" xfId="19473"/>
    <cellStyle name="Millares 11 4 9 2" xfId="19474"/>
    <cellStyle name="Millares 11 5" xfId="19475"/>
    <cellStyle name="Millares 11 5 10" xfId="19476"/>
    <cellStyle name="Millares 11 5 11" xfId="19477"/>
    <cellStyle name="Millares 11 5 2" xfId="19478"/>
    <cellStyle name="Millares 11 5 2 2" xfId="19479"/>
    <cellStyle name="Millares 11 5 2 2 2" xfId="19480"/>
    <cellStyle name="Millares 11 5 2 2 2 2" xfId="19481"/>
    <cellStyle name="Millares 11 5 2 2 2 2 2" xfId="19482"/>
    <cellStyle name="Millares 11 5 2 2 2 2 2 2" xfId="19483"/>
    <cellStyle name="Millares 11 5 2 2 2 2 2 2 2" xfId="19484"/>
    <cellStyle name="Millares 11 5 2 2 2 2 2 3" xfId="19485"/>
    <cellStyle name="Millares 11 5 2 2 2 2 3" xfId="19486"/>
    <cellStyle name="Millares 11 5 2 2 2 2 3 2" xfId="19487"/>
    <cellStyle name="Millares 11 5 2 2 2 2 4" xfId="19488"/>
    <cellStyle name="Millares 11 5 2 2 2 3" xfId="19489"/>
    <cellStyle name="Millares 11 5 2 2 2 3 2" xfId="19490"/>
    <cellStyle name="Millares 11 5 2 2 2 3 2 2" xfId="19491"/>
    <cellStyle name="Millares 11 5 2 2 2 3 3" xfId="19492"/>
    <cellStyle name="Millares 11 5 2 2 2 4" xfId="19493"/>
    <cellStyle name="Millares 11 5 2 2 2 4 2" xfId="19494"/>
    <cellStyle name="Millares 11 5 2 2 2 5" xfId="19495"/>
    <cellStyle name="Millares 11 5 2 2 3" xfId="19496"/>
    <cellStyle name="Millares 11 5 2 2 3 2" xfId="19497"/>
    <cellStyle name="Millares 11 5 2 2 3 2 2" xfId="19498"/>
    <cellStyle name="Millares 11 5 2 2 3 2 2 2" xfId="19499"/>
    <cellStyle name="Millares 11 5 2 2 3 2 2 2 2" xfId="19500"/>
    <cellStyle name="Millares 11 5 2 2 3 2 2 3" xfId="19501"/>
    <cellStyle name="Millares 11 5 2 2 3 2 3" xfId="19502"/>
    <cellStyle name="Millares 11 5 2 2 3 2 3 2" xfId="19503"/>
    <cellStyle name="Millares 11 5 2 2 3 2 4" xfId="19504"/>
    <cellStyle name="Millares 11 5 2 2 3 3" xfId="19505"/>
    <cellStyle name="Millares 11 5 2 2 3 3 2" xfId="19506"/>
    <cellStyle name="Millares 11 5 2 2 3 3 2 2" xfId="19507"/>
    <cellStyle name="Millares 11 5 2 2 3 3 3" xfId="19508"/>
    <cellStyle name="Millares 11 5 2 2 3 4" xfId="19509"/>
    <cellStyle name="Millares 11 5 2 2 3 4 2" xfId="19510"/>
    <cellStyle name="Millares 11 5 2 2 3 5" xfId="19511"/>
    <cellStyle name="Millares 11 5 2 2 4" xfId="19512"/>
    <cellStyle name="Millares 11 5 2 2 4 2" xfId="19513"/>
    <cellStyle name="Millares 11 5 2 2 4 2 2" xfId="19514"/>
    <cellStyle name="Millares 11 5 2 2 4 2 2 2" xfId="19515"/>
    <cellStyle name="Millares 11 5 2 2 4 2 3" xfId="19516"/>
    <cellStyle name="Millares 11 5 2 2 4 3" xfId="19517"/>
    <cellStyle name="Millares 11 5 2 2 4 3 2" xfId="19518"/>
    <cellStyle name="Millares 11 5 2 2 4 4" xfId="19519"/>
    <cellStyle name="Millares 11 5 2 2 5" xfId="19520"/>
    <cellStyle name="Millares 11 5 2 2 5 2" xfId="19521"/>
    <cellStyle name="Millares 11 5 2 2 5 2 2" xfId="19522"/>
    <cellStyle name="Millares 11 5 2 2 5 3" xfId="19523"/>
    <cellStyle name="Millares 11 5 2 2 6" xfId="19524"/>
    <cellStyle name="Millares 11 5 2 2 6 2" xfId="19525"/>
    <cellStyle name="Millares 11 5 2 2 7" xfId="19526"/>
    <cellStyle name="Millares 11 5 2 3" xfId="19527"/>
    <cellStyle name="Millares 11 5 2 3 2" xfId="19528"/>
    <cellStyle name="Millares 11 5 2 3 2 2" xfId="19529"/>
    <cellStyle name="Millares 11 5 2 3 2 2 2" xfId="19530"/>
    <cellStyle name="Millares 11 5 2 3 2 2 2 2" xfId="19531"/>
    <cellStyle name="Millares 11 5 2 3 2 2 3" xfId="19532"/>
    <cellStyle name="Millares 11 5 2 3 2 3" xfId="19533"/>
    <cellStyle name="Millares 11 5 2 3 2 3 2" xfId="19534"/>
    <cellStyle name="Millares 11 5 2 3 2 4" xfId="19535"/>
    <cellStyle name="Millares 11 5 2 3 3" xfId="19536"/>
    <cellStyle name="Millares 11 5 2 3 3 2" xfId="19537"/>
    <cellStyle name="Millares 11 5 2 3 3 2 2" xfId="19538"/>
    <cellStyle name="Millares 11 5 2 3 3 3" xfId="19539"/>
    <cellStyle name="Millares 11 5 2 3 4" xfId="19540"/>
    <cellStyle name="Millares 11 5 2 3 4 2" xfId="19541"/>
    <cellStyle name="Millares 11 5 2 3 5" xfId="19542"/>
    <cellStyle name="Millares 11 5 2 4" xfId="19543"/>
    <cellStyle name="Millares 11 5 2 4 2" xfId="19544"/>
    <cellStyle name="Millares 11 5 2 4 2 2" xfId="19545"/>
    <cellStyle name="Millares 11 5 2 4 2 2 2" xfId="19546"/>
    <cellStyle name="Millares 11 5 2 4 2 2 2 2" xfId="19547"/>
    <cellStyle name="Millares 11 5 2 4 2 2 3" xfId="19548"/>
    <cellStyle name="Millares 11 5 2 4 2 3" xfId="19549"/>
    <cellStyle name="Millares 11 5 2 4 2 3 2" xfId="19550"/>
    <cellStyle name="Millares 11 5 2 4 2 4" xfId="19551"/>
    <cellStyle name="Millares 11 5 2 4 3" xfId="19552"/>
    <cellStyle name="Millares 11 5 2 4 3 2" xfId="19553"/>
    <cellStyle name="Millares 11 5 2 4 3 2 2" xfId="19554"/>
    <cellStyle name="Millares 11 5 2 4 3 3" xfId="19555"/>
    <cellStyle name="Millares 11 5 2 4 4" xfId="19556"/>
    <cellStyle name="Millares 11 5 2 4 4 2" xfId="19557"/>
    <cellStyle name="Millares 11 5 2 4 5" xfId="19558"/>
    <cellStyle name="Millares 11 5 2 5" xfId="19559"/>
    <cellStyle name="Millares 11 5 2 5 2" xfId="19560"/>
    <cellStyle name="Millares 11 5 2 5 2 2" xfId="19561"/>
    <cellStyle name="Millares 11 5 2 5 2 2 2" xfId="19562"/>
    <cellStyle name="Millares 11 5 2 5 2 3" xfId="19563"/>
    <cellStyle name="Millares 11 5 2 5 3" xfId="19564"/>
    <cellStyle name="Millares 11 5 2 5 3 2" xfId="19565"/>
    <cellStyle name="Millares 11 5 2 5 4" xfId="19566"/>
    <cellStyle name="Millares 11 5 2 6" xfId="19567"/>
    <cellStyle name="Millares 11 5 2 6 2" xfId="19568"/>
    <cellStyle name="Millares 11 5 2 6 2 2" xfId="19569"/>
    <cellStyle name="Millares 11 5 2 6 3" xfId="19570"/>
    <cellStyle name="Millares 11 5 2 7" xfId="19571"/>
    <cellStyle name="Millares 11 5 2 7 2" xfId="19572"/>
    <cellStyle name="Millares 11 5 2 8" xfId="19573"/>
    <cellStyle name="Millares 11 5 2 9" xfId="19574"/>
    <cellStyle name="Millares 11 5 3" xfId="19575"/>
    <cellStyle name="Millares 11 5 3 2" xfId="19576"/>
    <cellStyle name="Millares 11 5 3 2 2" xfId="19577"/>
    <cellStyle name="Millares 11 5 3 2 2 2" xfId="19578"/>
    <cellStyle name="Millares 11 5 3 2 2 2 2" xfId="19579"/>
    <cellStyle name="Millares 11 5 3 2 2 2 2 2" xfId="19580"/>
    <cellStyle name="Millares 11 5 3 2 2 2 3" xfId="19581"/>
    <cellStyle name="Millares 11 5 3 2 2 3" xfId="19582"/>
    <cellStyle name="Millares 11 5 3 2 2 3 2" xfId="19583"/>
    <cellStyle name="Millares 11 5 3 2 2 4" xfId="19584"/>
    <cellStyle name="Millares 11 5 3 2 3" xfId="19585"/>
    <cellStyle name="Millares 11 5 3 2 3 2" xfId="19586"/>
    <cellStyle name="Millares 11 5 3 2 3 2 2" xfId="19587"/>
    <cellStyle name="Millares 11 5 3 2 3 3" xfId="19588"/>
    <cellStyle name="Millares 11 5 3 2 4" xfId="19589"/>
    <cellStyle name="Millares 11 5 3 2 4 2" xfId="19590"/>
    <cellStyle name="Millares 11 5 3 2 5" xfId="19591"/>
    <cellStyle name="Millares 11 5 3 3" xfId="19592"/>
    <cellStyle name="Millares 11 5 3 3 2" xfId="19593"/>
    <cellStyle name="Millares 11 5 3 3 2 2" xfId="19594"/>
    <cellStyle name="Millares 11 5 3 3 2 2 2" xfId="19595"/>
    <cellStyle name="Millares 11 5 3 3 2 2 2 2" xfId="19596"/>
    <cellStyle name="Millares 11 5 3 3 2 2 3" xfId="19597"/>
    <cellStyle name="Millares 11 5 3 3 2 3" xfId="19598"/>
    <cellStyle name="Millares 11 5 3 3 2 3 2" xfId="19599"/>
    <cellStyle name="Millares 11 5 3 3 2 4" xfId="19600"/>
    <cellStyle name="Millares 11 5 3 3 3" xfId="19601"/>
    <cellStyle name="Millares 11 5 3 3 3 2" xfId="19602"/>
    <cellStyle name="Millares 11 5 3 3 3 2 2" xfId="19603"/>
    <cellStyle name="Millares 11 5 3 3 3 3" xfId="19604"/>
    <cellStyle name="Millares 11 5 3 3 4" xfId="19605"/>
    <cellStyle name="Millares 11 5 3 3 4 2" xfId="19606"/>
    <cellStyle name="Millares 11 5 3 3 5" xfId="19607"/>
    <cellStyle name="Millares 11 5 3 4" xfId="19608"/>
    <cellStyle name="Millares 11 5 3 4 2" xfId="19609"/>
    <cellStyle name="Millares 11 5 3 4 2 2" xfId="19610"/>
    <cellStyle name="Millares 11 5 3 4 2 2 2" xfId="19611"/>
    <cellStyle name="Millares 11 5 3 4 2 3" xfId="19612"/>
    <cellStyle name="Millares 11 5 3 4 3" xfId="19613"/>
    <cellStyle name="Millares 11 5 3 4 3 2" xfId="19614"/>
    <cellStyle name="Millares 11 5 3 4 4" xfId="19615"/>
    <cellStyle name="Millares 11 5 3 5" xfId="19616"/>
    <cellStyle name="Millares 11 5 3 5 2" xfId="19617"/>
    <cellStyle name="Millares 11 5 3 5 2 2" xfId="19618"/>
    <cellStyle name="Millares 11 5 3 5 3" xfId="19619"/>
    <cellStyle name="Millares 11 5 3 6" xfId="19620"/>
    <cellStyle name="Millares 11 5 3 6 2" xfId="19621"/>
    <cellStyle name="Millares 11 5 3 7" xfId="19622"/>
    <cellStyle name="Millares 11 5 4" xfId="19623"/>
    <cellStyle name="Millares 11 5 4 2" xfId="19624"/>
    <cellStyle name="Millares 11 5 4 2 2" xfId="19625"/>
    <cellStyle name="Millares 11 5 4 2 2 2" xfId="19626"/>
    <cellStyle name="Millares 11 5 4 2 2 2 2" xfId="19627"/>
    <cellStyle name="Millares 11 5 4 2 2 3" xfId="19628"/>
    <cellStyle name="Millares 11 5 4 2 3" xfId="19629"/>
    <cellStyle name="Millares 11 5 4 2 3 2" xfId="19630"/>
    <cellStyle name="Millares 11 5 4 2 4" xfId="19631"/>
    <cellStyle name="Millares 11 5 4 3" xfId="19632"/>
    <cellStyle name="Millares 11 5 4 3 2" xfId="19633"/>
    <cellStyle name="Millares 11 5 4 3 2 2" xfId="19634"/>
    <cellStyle name="Millares 11 5 4 3 3" xfId="19635"/>
    <cellStyle name="Millares 11 5 4 4" xfId="19636"/>
    <cellStyle name="Millares 11 5 4 4 2" xfId="19637"/>
    <cellStyle name="Millares 11 5 4 5" xfId="19638"/>
    <cellStyle name="Millares 11 5 5" xfId="19639"/>
    <cellStyle name="Millares 11 5 5 2" xfId="19640"/>
    <cellStyle name="Millares 11 5 5 2 2" xfId="19641"/>
    <cellStyle name="Millares 11 5 5 2 2 2" xfId="19642"/>
    <cellStyle name="Millares 11 5 5 2 2 2 2" xfId="19643"/>
    <cellStyle name="Millares 11 5 5 2 2 3" xfId="19644"/>
    <cellStyle name="Millares 11 5 5 2 3" xfId="19645"/>
    <cellStyle name="Millares 11 5 5 2 3 2" xfId="19646"/>
    <cellStyle name="Millares 11 5 5 2 4" xfId="19647"/>
    <cellStyle name="Millares 11 5 5 3" xfId="19648"/>
    <cellStyle name="Millares 11 5 5 3 2" xfId="19649"/>
    <cellStyle name="Millares 11 5 5 3 2 2" xfId="19650"/>
    <cellStyle name="Millares 11 5 5 3 3" xfId="19651"/>
    <cellStyle name="Millares 11 5 5 4" xfId="19652"/>
    <cellStyle name="Millares 11 5 5 4 2" xfId="19653"/>
    <cellStyle name="Millares 11 5 5 5" xfId="19654"/>
    <cellStyle name="Millares 11 5 6" xfId="19655"/>
    <cellStyle name="Millares 11 5 6 2" xfId="19656"/>
    <cellStyle name="Millares 11 5 6 2 2" xfId="19657"/>
    <cellStyle name="Millares 11 5 6 2 2 2" xfId="19658"/>
    <cellStyle name="Millares 11 5 6 2 3" xfId="19659"/>
    <cellStyle name="Millares 11 5 6 3" xfId="19660"/>
    <cellStyle name="Millares 11 5 6 3 2" xfId="19661"/>
    <cellStyle name="Millares 11 5 6 4" xfId="19662"/>
    <cellStyle name="Millares 11 5 7" xfId="19663"/>
    <cellStyle name="Millares 11 5 7 2" xfId="19664"/>
    <cellStyle name="Millares 11 5 7 2 2" xfId="19665"/>
    <cellStyle name="Millares 11 5 7 3" xfId="19666"/>
    <cellStyle name="Millares 11 5 8" xfId="19667"/>
    <cellStyle name="Millares 11 5 8 2" xfId="19668"/>
    <cellStyle name="Millares 11 5 9" xfId="19669"/>
    <cellStyle name="Millares 11 5 9 2" xfId="19670"/>
    <cellStyle name="Millares 11 6" xfId="19671"/>
    <cellStyle name="Millares 11 6 2" xfId="19672"/>
    <cellStyle name="Millares 11 6 2 2" xfId="19673"/>
    <cellStyle name="Millares 11 6 2 2 2" xfId="19674"/>
    <cellStyle name="Millares 11 6 2 2 2 2" xfId="19675"/>
    <cellStyle name="Millares 11 6 2 2 2 2 2" xfId="19676"/>
    <cellStyle name="Millares 11 6 2 2 2 2 2 2" xfId="19677"/>
    <cellStyle name="Millares 11 6 2 2 2 2 3" xfId="19678"/>
    <cellStyle name="Millares 11 6 2 2 2 3" xfId="19679"/>
    <cellStyle name="Millares 11 6 2 2 2 3 2" xfId="19680"/>
    <cellStyle name="Millares 11 6 2 2 2 4" xfId="19681"/>
    <cellStyle name="Millares 11 6 2 2 3" xfId="19682"/>
    <cellStyle name="Millares 11 6 2 2 3 2" xfId="19683"/>
    <cellStyle name="Millares 11 6 2 2 3 2 2" xfId="19684"/>
    <cellStyle name="Millares 11 6 2 2 3 3" xfId="19685"/>
    <cellStyle name="Millares 11 6 2 2 4" xfId="19686"/>
    <cellStyle name="Millares 11 6 2 2 4 2" xfId="19687"/>
    <cellStyle name="Millares 11 6 2 2 5" xfId="19688"/>
    <cellStyle name="Millares 11 6 2 3" xfId="19689"/>
    <cellStyle name="Millares 11 6 2 3 2" xfId="19690"/>
    <cellStyle name="Millares 11 6 2 3 2 2" xfId="19691"/>
    <cellStyle name="Millares 11 6 2 3 2 2 2" xfId="19692"/>
    <cellStyle name="Millares 11 6 2 3 2 2 2 2" xfId="19693"/>
    <cellStyle name="Millares 11 6 2 3 2 2 3" xfId="19694"/>
    <cellStyle name="Millares 11 6 2 3 2 3" xfId="19695"/>
    <cellStyle name="Millares 11 6 2 3 2 3 2" xfId="19696"/>
    <cellStyle name="Millares 11 6 2 3 2 4" xfId="19697"/>
    <cellStyle name="Millares 11 6 2 3 3" xfId="19698"/>
    <cellStyle name="Millares 11 6 2 3 3 2" xfId="19699"/>
    <cellStyle name="Millares 11 6 2 3 3 2 2" xfId="19700"/>
    <cellStyle name="Millares 11 6 2 3 3 3" xfId="19701"/>
    <cellStyle name="Millares 11 6 2 3 4" xfId="19702"/>
    <cellStyle name="Millares 11 6 2 3 4 2" xfId="19703"/>
    <cellStyle name="Millares 11 6 2 3 5" xfId="19704"/>
    <cellStyle name="Millares 11 6 2 4" xfId="19705"/>
    <cellStyle name="Millares 11 6 2 4 2" xfId="19706"/>
    <cellStyle name="Millares 11 6 2 4 2 2" xfId="19707"/>
    <cellStyle name="Millares 11 6 2 4 2 2 2" xfId="19708"/>
    <cellStyle name="Millares 11 6 2 4 2 3" xfId="19709"/>
    <cellStyle name="Millares 11 6 2 4 3" xfId="19710"/>
    <cellStyle name="Millares 11 6 2 4 3 2" xfId="19711"/>
    <cellStyle name="Millares 11 6 2 4 4" xfId="19712"/>
    <cellStyle name="Millares 11 6 2 5" xfId="19713"/>
    <cellStyle name="Millares 11 6 2 5 2" xfId="19714"/>
    <cellStyle name="Millares 11 6 2 5 2 2" xfId="19715"/>
    <cellStyle name="Millares 11 6 2 5 3" xfId="19716"/>
    <cellStyle name="Millares 11 6 2 6" xfId="19717"/>
    <cellStyle name="Millares 11 6 2 6 2" xfId="19718"/>
    <cellStyle name="Millares 11 6 2 7" xfId="19719"/>
    <cellStyle name="Millares 11 6 2 8" xfId="19720"/>
    <cellStyle name="Millares 11 6 3" xfId="19721"/>
    <cellStyle name="Millares 11 6 3 2" xfId="19722"/>
    <cellStyle name="Millares 11 6 3 2 2" xfId="19723"/>
    <cellStyle name="Millares 11 6 3 2 2 2" xfId="19724"/>
    <cellStyle name="Millares 11 6 3 2 2 2 2" xfId="19725"/>
    <cellStyle name="Millares 11 6 3 2 2 3" xfId="19726"/>
    <cellStyle name="Millares 11 6 3 2 3" xfId="19727"/>
    <cellStyle name="Millares 11 6 3 2 3 2" xfId="19728"/>
    <cellStyle name="Millares 11 6 3 2 4" xfId="19729"/>
    <cellStyle name="Millares 11 6 3 3" xfId="19730"/>
    <cellStyle name="Millares 11 6 3 3 2" xfId="19731"/>
    <cellStyle name="Millares 11 6 3 3 2 2" xfId="19732"/>
    <cellStyle name="Millares 11 6 3 3 3" xfId="19733"/>
    <cellStyle name="Millares 11 6 3 4" xfId="19734"/>
    <cellStyle name="Millares 11 6 3 4 2" xfId="19735"/>
    <cellStyle name="Millares 11 6 3 5" xfId="19736"/>
    <cellStyle name="Millares 11 6 4" xfId="19737"/>
    <cellStyle name="Millares 11 6 4 2" xfId="19738"/>
    <cellStyle name="Millares 11 6 4 2 2" xfId="19739"/>
    <cellStyle name="Millares 11 6 4 2 2 2" xfId="19740"/>
    <cellStyle name="Millares 11 6 4 2 2 2 2" xfId="19741"/>
    <cellStyle name="Millares 11 6 4 2 2 3" xfId="19742"/>
    <cellStyle name="Millares 11 6 4 2 3" xfId="19743"/>
    <cellStyle name="Millares 11 6 4 2 3 2" xfId="19744"/>
    <cellStyle name="Millares 11 6 4 2 4" xfId="19745"/>
    <cellStyle name="Millares 11 6 4 3" xfId="19746"/>
    <cellStyle name="Millares 11 6 4 3 2" xfId="19747"/>
    <cellStyle name="Millares 11 6 4 3 2 2" xfId="19748"/>
    <cellStyle name="Millares 11 6 4 3 3" xfId="19749"/>
    <cellStyle name="Millares 11 6 4 4" xfId="19750"/>
    <cellStyle name="Millares 11 6 4 4 2" xfId="19751"/>
    <cellStyle name="Millares 11 6 4 5" xfId="19752"/>
    <cellStyle name="Millares 11 6 5" xfId="19753"/>
    <cellStyle name="Millares 11 6 5 2" xfId="19754"/>
    <cellStyle name="Millares 11 6 5 2 2" xfId="19755"/>
    <cellStyle name="Millares 11 6 5 2 2 2" xfId="19756"/>
    <cellStyle name="Millares 11 6 5 2 3" xfId="19757"/>
    <cellStyle name="Millares 11 6 5 3" xfId="19758"/>
    <cellStyle name="Millares 11 6 5 3 2" xfId="19759"/>
    <cellStyle name="Millares 11 6 5 4" xfId="19760"/>
    <cellStyle name="Millares 11 6 6" xfId="19761"/>
    <cellStyle name="Millares 11 6 6 2" xfId="19762"/>
    <cellStyle name="Millares 11 6 6 2 2" xfId="19763"/>
    <cellStyle name="Millares 11 6 6 3" xfId="19764"/>
    <cellStyle name="Millares 11 6 7" xfId="19765"/>
    <cellStyle name="Millares 11 6 7 2" xfId="19766"/>
    <cellStyle name="Millares 11 6 8" xfId="19767"/>
    <cellStyle name="Millares 11 6 9" xfId="19768"/>
    <cellStyle name="Millares 11 7" xfId="19769"/>
    <cellStyle name="Millares 11 7 2" xfId="19770"/>
    <cellStyle name="Millares 11 7 2 2" xfId="19771"/>
    <cellStyle name="Millares 11 7 2 2 2" xfId="19772"/>
    <cellStyle name="Millares 11 7 2 2 2 2" xfId="19773"/>
    <cellStyle name="Millares 11 7 2 2 2 2 2" xfId="19774"/>
    <cellStyle name="Millares 11 7 2 2 2 3" xfId="19775"/>
    <cellStyle name="Millares 11 7 2 2 3" xfId="19776"/>
    <cellStyle name="Millares 11 7 2 2 3 2" xfId="19777"/>
    <cellStyle name="Millares 11 7 2 2 4" xfId="19778"/>
    <cellStyle name="Millares 11 7 2 3" xfId="19779"/>
    <cellStyle name="Millares 11 7 2 3 2" xfId="19780"/>
    <cellStyle name="Millares 11 7 2 3 2 2" xfId="19781"/>
    <cellStyle name="Millares 11 7 2 3 3" xfId="19782"/>
    <cellStyle name="Millares 11 7 2 4" xfId="19783"/>
    <cellStyle name="Millares 11 7 2 4 2" xfId="19784"/>
    <cellStyle name="Millares 11 7 2 5" xfId="19785"/>
    <cellStyle name="Millares 11 7 2 6" xfId="19786"/>
    <cellStyle name="Millares 11 7 3" xfId="19787"/>
    <cellStyle name="Millares 11 7 3 2" xfId="19788"/>
    <cellStyle name="Millares 11 7 3 2 2" xfId="19789"/>
    <cellStyle name="Millares 11 7 3 2 2 2" xfId="19790"/>
    <cellStyle name="Millares 11 7 3 2 2 2 2" xfId="19791"/>
    <cellStyle name="Millares 11 7 3 2 2 3" xfId="19792"/>
    <cellStyle name="Millares 11 7 3 2 3" xfId="19793"/>
    <cellStyle name="Millares 11 7 3 2 3 2" xfId="19794"/>
    <cellStyle name="Millares 11 7 3 2 4" xfId="19795"/>
    <cellStyle name="Millares 11 7 3 3" xfId="19796"/>
    <cellStyle name="Millares 11 7 3 3 2" xfId="19797"/>
    <cellStyle name="Millares 11 7 3 3 2 2" xfId="19798"/>
    <cellStyle name="Millares 11 7 3 3 3" xfId="19799"/>
    <cellStyle name="Millares 11 7 3 4" xfId="19800"/>
    <cellStyle name="Millares 11 7 3 4 2" xfId="19801"/>
    <cellStyle name="Millares 11 7 3 5" xfId="19802"/>
    <cellStyle name="Millares 11 7 4" xfId="19803"/>
    <cellStyle name="Millares 11 7 4 2" xfId="19804"/>
    <cellStyle name="Millares 11 7 4 2 2" xfId="19805"/>
    <cellStyle name="Millares 11 7 4 2 2 2" xfId="19806"/>
    <cellStyle name="Millares 11 7 4 2 3" xfId="19807"/>
    <cellStyle name="Millares 11 7 4 3" xfId="19808"/>
    <cellStyle name="Millares 11 7 4 3 2" xfId="19809"/>
    <cellStyle name="Millares 11 7 4 4" xfId="19810"/>
    <cellStyle name="Millares 11 7 5" xfId="19811"/>
    <cellStyle name="Millares 11 7 5 2" xfId="19812"/>
    <cellStyle name="Millares 11 7 5 2 2" xfId="19813"/>
    <cellStyle name="Millares 11 7 5 3" xfId="19814"/>
    <cellStyle name="Millares 11 7 6" xfId="19815"/>
    <cellStyle name="Millares 11 7 6 2" xfId="19816"/>
    <cellStyle name="Millares 11 7 7" xfId="19817"/>
    <cellStyle name="Millares 11 7 8" xfId="19818"/>
    <cellStyle name="Millares 11 8" xfId="19819"/>
    <cellStyle name="Millares 11 8 2" xfId="19820"/>
    <cellStyle name="Millares 11 8 2 2" xfId="19821"/>
    <cellStyle name="Millares 11 8 2 2 2" xfId="19822"/>
    <cellStyle name="Millares 11 8 2 2 2 2" xfId="19823"/>
    <cellStyle name="Millares 11 8 2 2 3" xfId="19824"/>
    <cellStyle name="Millares 11 8 2 3" xfId="19825"/>
    <cellStyle name="Millares 11 8 2 3 2" xfId="19826"/>
    <cellStyle name="Millares 11 8 2 4" xfId="19827"/>
    <cellStyle name="Millares 11 8 2 5" xfId="19828"/>
    <cellStyle name="Millares 11 8 3" xfId="19829"/>
    <cellStyle name="Millares 11 8 3 2" xfId="19830"/>
    <cellStyle name="Millares 11 8 3 2 2" xfId="19831"/>
    <cellStyle name="Millares 11 8 3 3" xfId="19832"/>
    <cellStyle name="Millares 11 8 4" xfId="19833"/>
    <cellStyle name="Millares 11 8 4 2" xfId="19834"/>
    <cellStyle name="Millares 11 8 5" xfId="19835"/>
    <cellStyle name="Millares 11 8 6" xfId="19836"/>
    <cellStyle name="Millares 11 9" xfId="19837"/>
    <cellStyle name="Millares 11 9 2" xfId="19838"/>
    <cellStyle name="Millares 11 9 2 2" xfId="19839"/>
    <cellStyle name="Millares 11 9 2 2 2" xfId="19840"/>
    <cellStyle name="Millares 11 9 2 2 2 2" xfId="19841"/>
    <cellStyle name="Millares 11 9 2 2 3" xfId="19842"/>
    <cellStyle name="Millares 11 9 2 3" xfId="19843"/>
    <cellStyle name="Millares 11 9 2 3 2" xfId="19844"/>
    <cellStyle name="Millares 11 9 2 4" xfId="19845"/>
    <cellStyle name="Millares 11 9 2 5" xfId="19846"/>
    <cellStyle name="Millares 11 9 3" xfId="19847"/>
    <cellStyle name="Millares 11 9 3 2" xfId="19848"/>
    <cellStyle name="Millares 11 9 3 2 2" xfId="19849"/>
    <cellStyle name="Millares 11 9 3 3" xfId="19850"/>
    <cellStyle name="Millares 11 9 4" xfId="19851"/>
    <cellStyle name="Millares 11 9 4 2" xfId="19852"/>
    <cellStyle name="Millares 11 9 5" xfId="19853"/>
    <cellStyle name="Millares 11 9 6" xfId="19854"/>
    <cellStyle name="Millares 110" xfId="19855"/>
    <cellStyle name="Millares 111" xfId="19856"/>
    <cellStyle name="Millares 112" xfId="19857"/>
    <cellStyle name="Millares 113" xfId="19858"/>
    <cellStyle name="Millares 114" xfId="19859"/>
    <cellStyle name="Millares 115" xfId="19860"/>
    <cellStyle name="Millares 116" xfId="19861"/>
    <cellStyle name="Millares 117" xfId="19862"/>
    <cellStyle name="Millares 118" xfId="19863"/>
    <cellStyle name="Millares 119" xfId="19864"/>
    <cellStyle name="Millares 12" xfId="19865"/>
    <cellStyle name="Millares 12 10" xfId="19866"/>
    <cellStyle name="Millares 12 10 2" xfId="19867"/>
    <cellStyle name="Millares 12 10 2 2" xfId="19868"/>
    <cellStyle name="Millares 12 10 2 2 2" xfId="19869"/>
    <cellStyle name="Millares 12 10 2 3" xfId="19870"/>
    <cellStyle name="Millares 12 10 2 4" xfId="19871"/>
    <cellStyle name="Millares 12 10 3" xfId="19872"/>
    <cellStyle name="Millares 12 10 3 2" xfId="19873"/>
    <cellStyle name="Millares 12 10 4" xfId="19874"/>
    <cellStyle name="Millares 12 10 5" xfId="19875"/>
    <cellStyle name="Millares 12 11" xfId="19876"/>
    <cellStyle name="Millares 12 11 2" xfId="19877"/>
    <cellStyle name="Millares 12 11 2 2" xfId="19878"/>
    <cellStyle name="Millares 12 11 2 3" xfId="19879"/>
    <cellStyle name="Millares 12 11 3" xfId="19880"/>
    <cellStyle name="Millares 12 11 4" xfId="19881"/>
    <cellStyle name="Millares 12 12" xfId="19882"/>
    <cellStyle name="Millares 12 12 2" xfId="19883"/>
    <cellStyle name="Millares 12 12 2 2" xfId="19884"/>
    <cellStyle name="Millares 12 12 3" xfId="19885"/>
    <cellStyle name="Millares 12 13" xfId="19886"/>
    <cellStyle name="Millares 12 13 2" xfId="19887"/>
    <cellStyle name="Millares 12 13 2 2" xfId="19888"/>
    <cellStyle name="Millares 12 13 3" xfId="19889"/>
    <cellStyle name="Millares 12 14" xfId="19890"/>
    <cellStyle name="Millares 12 14 2" xfId="19891"/>
    <cellStyle name="Millares 12 14 3" xfId="19892"/>
    <cellStyle name="Millares 12 15" xfId="19893"/>
    <cellStyle name="Millares 12 15 2" xfId="19894"/>
    <cellStyle name="Millares 12 16" xfId="19895"/>
    <cellStyle name="Millares 12 16 2" xfId="19896"/>
    <cellStyle name="Millares 12 17" xfId="19897"/>
    <cellStyle name="Millares 12 18" xfId="19898"/>
    <cellStyle name="Millares 12 19" xfId="19899"/>
    <cellStyle name="Millares 12 2" xfId="19900"/>
    <cellStyle name="Millares 12 2 10" xfId="19901"/>
    <cellStyle name="Millares 12 2 10 2" xfId="19902"/>
    <cellStyle name="Millares 12 2 10 2 2" xfId="19903"/>
    <cellStyle name="Millares 12 2 10 3" xfId="19904"/>
    <cellStyle name="Millares 12 2 11" xfId="19905"/>
    <cellStyle name="Millares 12 2 11 2" xfId="19906"/>
    <cellStyle name="Millares 12 2 12" xfId="19907"/>
    <cellStyle name="Millares 12 2 12 2" xfId="19908"/>
    <cellStyle name="Millares 12 2 13" xfId="19909"/>
    <cellStyle name="Millares 12 2 14" xfId="19910"/>
    <cellStyle name="Millares 12 2 2" xfId="19911"/>
    <cellStyle name="Millares 12 2 2 10" xfId="19912"/>
    <cellStyle name="Millares 12 2 2 10 2" xfId="19913"/>
    <cellStyle name="Millares 12 2 2 11" xfId="19914"/>
    <cellStyle name="Millares 12 2 2 11 2" xfId="19915"/>
    <cellStyle name="Millares 12 2 2 12" xfId="19916"/>
    <cellStyle name="Millares 12 2 2 13" xfId="19917"/>
    <cellStyle name="Millares 12 2 2 2" xfId="19918"/>
    <cellStyle name="Millares 12 2 2 2 10" xfId="19919"/>
    <cellStyle name="Millares 12 2 2 2 10 2" xfId="19920"/>
    <cellStyle name="Millares 12 2 2 2 11" xfId="19921"/>
    <cellStyle name="Millares 12 2 2 2 2" xfId="19922"/>
    <cellStyle name="Millares 12 2 2 2 2 10" xfId="19923"/>
    <cellStyle name="Millares 12 2 2 2 2 2" xfId="19924"/>
    <cellStyle name="Millares 12 2 2 2 2 2 2" xfId="19925"/>
    <cellStyle name="Millares 12 2 2 2 2 2 2 2" xfId="19926"/>
    <cellStyle name="Millares 12 2 2 2 2 2 2 2 2" xfId="19927"/>
    <cellStyle name="Millares 12 2 2 2 2 2 2 2 2 2" xfId="19928"/>
    <cellStyle name="Millares 12 2 2 2 2 2 2 2 2 2 2" xfId="19929"/>
    <cellStyle name="Millares 12 2 2 2 2 2 2 2 2 2 2 2" xfId="19930"/>
    <cellStyle name="Millares 12 2 2 2 2 2 2 2 2 2 3" xfId="19931"/>
    <cellStyle name="Millares 12 2 2 2 2 2 2 2 2 3" xfId="19932"/>
    <cellStyle name="Millares 12 2 2 2 2 2 2 2 2 3 2" xfId="19933"/>
    <cellStyle name="Millares 12 2 2 2 2 2 2 2 2 4" xfId="19934"/>
    <cellStyle name="Millares 12 2 2 2 2 2 2 2 3" xfId="19935"/>
    <cellStyle name="Millares 12 2 2 2 2 2 2 2 3 2" xfId="19936"/>
    <cellStyle name="Millares 12 2 2 2 2 2 2 2 3 2 2" xfId="19937"/>
    <cellStyle name="Millares 12 2 2 2 2 2 2 2 3 3" xfId="19938"/>
    <cellStyle name="Millares 12 2 2 2 2 2 2 2 4" xfId="19939"/>
    <cellStyle name="Millares 12 2 2 2 2 2 2 2 4 2" xfId="19940"/>
    <cellStyle name="Millares 12 2 2 2 2 2 2 2 5" xfId="19941"/>
    <cellStyle name="Millares 12 2 2 2 2 2 2 3" xfId="19942"/>
    <cellStyle name="Millares 12 2 2 2 2 2 2 3 2" xfId="19943"/>
    <cellStyle name="Millares 12 2 2 2 2 2 2 3 2 2" xfId="19944"/>
    <cellStyle name="Millares 12 2 2 2 2 2 2 3 2 2 2" xfId="19945"/>
    <cellStyle name="Millares 12 2 2 2 2 2 2 3 2 2 2 2" xfId="19946"/>
    <cellStyle name="Millares 12 2 2 2 2 2 2 3 2 2 3" xfId="19947"/>
    <cellStyle name="Millares 12 2 2 2 2 2 2 3 2 3" xfId="19948"/>
    <cellStyle name="Millares 12 2 2 2 2 2 2 3 2 3 2" xfId="19949"/>
    <cellStyle name="Millares 12 2 2 2 2 2 2 3 2 4" xfId="19950"/>
    <cellStyle name="Millares 12 2 2 2 2 2 2 3 3" xfId="19951"/>
    <cellStyle name="Millares 12 2 2 2 2 2 2 3 3 2" xfId="19952"/>
    <cellStyle name="Millares 12 2 2 2 2 2 2 3 3 2 2" xfId="19953"/>
    <cellStyle name="Millares 12 2 2 2 2 2 2 3 3 3" xfId="19954"/>
    <cellStyle name="Millares 12 2 2 2 2 2 2 3 4" xfId="19955"/>
    <cellStyle name="Millares 12 2 2 2 2 2 2 3 4 2" xfId="19956"/>
    <cellStyle name="Millares 12 2 2 2 2 2 2 3 5" xfId="19957"/>
    <cellStyle name="Millares 12 2 2 2 2 2 2 4" xfId="19958"/>
    <cellStyle name="Millares 12 2 2 2 2 2 2 4 2" xfId="19959"/>
    <cellStyle name="Millares 12 2 2 2 2 2 2 4 2 2" xfId="19960"/>
    <cellStyle name="Millares 12 2 2 2 2 2 2 4 2 2 2" xfId="19961"/>
    <cellStyle name="Millares 12 2 2 2 2 2 2 4 2 3" xfId="19962"/>
    <cellStyle name="Millares 12 2 2 2 2 2 2 4 3" xfId="19963"/>
    <cellStyle name="Millares 12 2 2 2 2 2 2 4 3 2" xfId="19964"/>
    <cellStyle name="Millares 12 2 2 2 2 2 2 4 4" xfId="19965"/>
    <cellStyle name="Millares 12 2 2 2 2 2 2 5" xfId="19966"/>
    <cellStyle name="Millares 12 2 2 2 2 2 2 5 2" xfId="19967"/>
    <cellStyle name="Millares 12 2 2 2 2 2 2 5 2 2" xfId="19968"/>
    <cellStyle name="Millares 12 2 2 2 2 2 2 5 3" xfId="19969"/>
    <cellStyle name="Millares 12 2 2 2 2 2 2 6" xfId="19970"/>
    <cellStyle name="Millares 12 2 2 2 2 2 2 6 2" xfId="19971"/>
    <cellStyle name="Millares 12 2 2 2 2 2 2 7" xfId="19972"/>
    <cellStyle name="Millares 12 2 2 2 2 2 3" xfId="19973"/>
    <cellStyle name="Millares 12 2 2 2 2 2 3 2" xfId="19974"/>
    <cellStyle name="Millares 12 2 2 2 2 2 3 2 2" xfId="19975"/>
    <cellStyle name="Millares 12 2 2 2 2 2 3 2 2 2" xfId="19976"/>
    <cellStyle name="Millares 12 2 2 2 2 2 3 2 2 2 2" xfId="19977"/>
    <cellStyle name="Millares 12 2 2 2 2 2 3 2 2 3" xfId="19978"/>
    <cellStyle name="Millares 12 2 2 2 2 2 3 2 3" xfId="19979"/>
    <cellStyle name="Millares 12 2 2 2 2 2 3 2 3 2" xfId="19980"/>
    <cellStyle name="Millares 12 2 2 2 2 2 3 2 4" xfId="19981"/>
    <cellStyle name="Millares 12 2 2 2 2 2 3 3" xfId="19982"/>
    <cellStyle name="Millares 12 2 2 2 2 2 3 3 2" xfId="19983"/>
    <cellStyle name="Millares 12 2 2 2 2 2 3 3 2 2" xfId="19984"/>
    <cellStyle name="Millares 12 2 2 2 2 2 3 3 3" xfId="19985"/>
    <cellStyle name="Millares 12 2 2 2 2 2 3 4" xfId="19986"/>
    <cellStyle name="Millares 12 2 2 2 2 2 3 4 2" xfId="19987"/>
    <cellStyle name="Millares 12 2 2 2 2 2 3 5" xfId="19988"/>
    <cellStyle name="Millares 12 2 2 2 2 2 4" xfId="19989"/>
    <cellStyle name="Millares 12 2 2 2 2 2 4 2" xfId="19990"/>
    <cellStyle name="Millares 12 2 2 2 2 2 4 2 2" xfId="19991"/>
    <cellStyle name="Millares 12 2 2 2 2 2 4 2 2 2" xfId="19992"/>
    <cellStyle name="Millares 12 2 2 2 2 2 4 2 2 2 2" xfId="19993"/>
    <cellStyle name="Millares 12 2 2 2 2 2 4 2 2 3" xfId="19994"/>
    <cellStyle name="Millares 12 2 2 2 2 2 4 2 3" xfId="19995"/>
    <cellStyle name="Millares 12 2 2 2 2 2 4 2 3 2" xfId="19996"/>
    <cellStyle name="Millares 12 2 2 2 2 2 4 2 4" xfId="19997"/>
    <cellStyle name="Millares 12 2 2 2 2 2 4 3" xfId="19998"/>
    <cellStyle name="Millares 12 2 2 2 2 2 4 3 2" xfId="19999"/>
    <cellStyle name="Millares 12 2 2 2 2 2 4 3 2 2" xfId="20000"/>
    <cellStyle name="Millares 12 2 2 2 2 2 4 3 3" xfId="20001"/>
    <cellStyle name="Millares 12 2 2 2 2 2 4 4" xfId="20002"/>
    <cellStyle name="Millares 12 2 2 2 2 2 4 4 2" xfId="20003"/>
    <cellStyle name="Millares 12 2 2 2 2 2 4 5" xfId="20004"/>
    <cellStyle name="Millares 12 2 2 2 2 2 5" xfId="20005"/>
    <cellStyle name="Millares 12 2 2 2 2 2 5 2" xfId="20006"/>
    <cellStyle name="Millares 12 2 2 2 2 2 5 2 2" xfId="20007"/>
    <cellStyle name="Millares 12 2 2 2 2 2 5 2 2 2" xfId="20008"/>
    <cellStyle name="Millares 12 2 2 2 2 2 5 2 3" xfId="20009"/>
    <cellStyle name="Millares 12 2 2 2 2 2 5 3" xfId="20010"/>
    <cellStyle name="Millares 12 2 2 2 2 2 5 3 2" xfId="20011"/>
    <cellStyle name="Millares 12 2 2 2 2 2 5 4" xfId="20012"/>
    <cellStyle name="Millares 12 2 2 2 2 2 6" xfId="20013"/>
    <cellStyle name="Millares 12 2 2 2 2 2 6 2" xfId="20014"/>
    <cellStyle name="Millares 12 2 2 2 2 2 6 2 2" xfId="20015"/>
    <cellStyle name="Millares 12 2 2 2 2 2 6 3" xfId="20016"/>
    <cellStyle name="Millares 12 2 2 2 2 2 7" xfId="20017"/>
    <cellStyle name="Millares 12 2 2 2 2 2 7 2" xfId="20018"/>
    <cellStyle name="Millares 12 2 2 2 2 2 8" xfId="20019"/>
    <cellStyle name="Millares 12 2 2 2 2 3" xfId="20020"/>
    <cellStyle name="Millares 12 2 2 2 2 3 2" xfId="20021"/>
    <cellStyle name="Millares 12 2 2 2 2 3 2 2" xfId="20022"/>
    <cellStyle name="Millares 12 2 2 2 2 3 2 2 2" xfId="20023"/>
    <cellStyle name="Millares 12 2 2 2 2 3 2 2 2 2" xfId="20024"/>
    <cellStyle name="Millares 12 2 2 2 2 3 2 2 2 2 2" xfId="20025"/>
    <cellStyle name="Millares 12 2 2 2 2 3 2 2 2 3" xfId="20026"/>
    <cellStyle name="Millares 12 2 2 2 2 3 2 2 3" xfId="20027"/>
    <cellStyle name="Millares 12 2 2 2 2 3 2 2 3 2" xfId="20028"/>
    <cellStyle name="Millares 12 2 2 2 2 3 2 2 4" xfId="20029"/>
    <cellStyle name="Millares 12 2 2 2 2 3 2 3" xfId="20030"/>
    <cellStyle name="Millares 12 2 2 2 2 3 2 3 2" xfId="20031"/>
    <cellStyle name="Millares 12 2 2 2 2 3 2 3 2 2" xfId="20032"/>
    <cellStyle name="Millares 12 2 2 2 2 3 2 3 3" xfId="20033"/>
    <cellStyle name="Millares 12 2 2 2 2 3 2 4" xfId="20034"/>
    <cellStyle name="Millares 12 2 2 2 2 3 2 4 2" xfId="20035"/>
    <cellStyle name="Millares 12 2 2 2 2 3 2 5" xfId="20036"/>
    <cellStyle name="Millares 12 2 2 2 2 3 3" xfId="20037"/>
    <cellStyle name="Millares 12 2 2 2 2 3 3 2" xfId="20038"/>
    <cellStyle name="Millares 12 2 2 2 2 3 3 2 2" xfId="20039"/>
    <cellStyle name="Millares 12 2 2 2 2 3 3 2 2 2" xfId="20040"/>
    <cellStyle name="Millares 12 2 2 2 2 3 3 2 2 2 2" xfId="20041"/>
    <cellStyle name="Millares 12 2 2 2 2 3 3 2 2 3" xfId="20042"/>
    <cellStyle name="Millares 12 2 2 2 2 3 3 2 3" xfId="20043"/>
    <cellStyle name="Millares 12 2 2 2 2 3 3 2 3 2" xfId="20044"/>
    <cellStyle name="Millares 12 2 2 2 2 3 3 2 4" xfId="20045"/>
    <cellStyle name="Millares 12 2 2 2 2 3 3 3" xfId="20046"/>
    <cellStyle name="Millares 12 2 2 2 2 3 3 3 2" xfId="20047"/>
    <cellStyle name="Millares 12 2 2 2 2 3 3 3 2 2" xfId="20048"/>
    <cellStyle name="Millares 12 2 2 2 2 3 3 3 3" xfId="20049"/>
    <cellStyle name="Millares 12 2 2 2 2 3 3 4" xfId="20050"/>
    <cellStyle name="Millares 12 2 2 2 2 3 3 4 2" xfId="20051"/>
    <cellStyle name="Millares 12 2 2 2 2 3 3 5" xfId="20052"/>
    <cellStyle name="Millares 12 2 2 2 2 3 4" xfId="20053"/>
    <cellStyle name="Millares 12 2 2 2 2 3 4 2" xfId="20054"/>
    <cellStyle name="Millares 12 2 2 2 2 3 4 2 2" xfId="20055"/>
    <cellStyle name="Millares 12 2 2 2 2 3 4 2 2 2" xfId="20056"/>
    <cellStyle name="Millares 12 2 2 2 2 3 4 2 3" xfId="20057"/>
    <cellStyle name="Millares 12 2 2 2 2 3 4 3" xfId="20058"/>
    <cellStyle name="Millares 12 2 2 2 2 3 4 3 2" xfId="20059"/>
    <cellStyle name="Millares 12 2 2 2 2 3 4 4" xfId="20060"/>
    <cellStyle name="Millares 12 2 2 2 2 3 5" xfId="20061"/>
    <cellStyle name="Millares 12 2 2 2 2 3 5 2" xfId="20062"/>
    <cellStyle name="Millares 12 2 2 2 2 3 5 2 2" xfId="20063"/>
    <cellStyle name="Millares 12 2 2 2 2 3 5 3" xfId="20064"/>
    <cellStyle name="Millares 12 2 2 2 2 3 6" xfId="20065"/>
    <cellStyle name="Millares 12 2 2 2 2 3 6 2" xfId="20066"/>
    <cellStyle name="Millares 12 2 2 2 2 3 7" xfId="20067"/>
    <cellStyle name="Millares 12 2 2 2 2 4" xfId="20068"/>
    <cellStyle name="Millares 12 2 2 2 2 4 2" xfId="20069"/>
    <cellStyle name="Millares 12 2 2 2 2 4 2 2" xfId="20070"/>
    <cellStyle name="Millares 12 2 2 2 2 4 2 2 2" xfId="20071"/>
    <cellStyle name="Millares 12 2 2 2 2 4 2 2 2 2" xfId="20072"/>
    <cellStyle name="Millares 12 2 2 2 2 4 2 2 3" xfId="20073"/>
    <cellStyle name="Millares 12 2 2 2 2 4 2 3" xfId="20074"/>
    <cellStyle name="Millares 12 2 2 2 2 4 2 3 2" xfId="20075"/>
    <cellStyle name="Millares 12 2 2 2 2 4 2 4" xfId="20076"/>
    <cellStyle name="Millares 12 2 2 2 2 4 3" xfId="20077"/>
    <cellStyle name="Millares 12 2 2 2 2 4 3 2" xfId="20078"/>
    <cellStyle name="Millares 12 2 2 2 2 4 3 2 2" xfId="20079"/>
    <cellStyle name="Millares 12 2 2 2 2 4 3 3" xfId="20080"/>
    <cellStyle name="Millares 12 2 2 2 2 4 4" xfId="20081"/>
    <cellStyle name="Millares 12 2 2 2 2 4 4 2" xfId="20082"/>
    <cellStyle name="Millares 12 2 2 2 2 4 5" xfId="20083"/>
    <cellStyle name="Millares 12 2 2 2 2 5" xfId="20084"/>
    <cellStyle name="Millares 12 2 2 2 2 5 2" xfId="20085"/>
    <cellStyle name="Millares 12 2 2 2 2 5 2 2" xfId="20086"/>
    <cellStyle name="Millares 12 2 2 2 2 5 2 2 2" xfId="20087"/>
    <cellStyle name="Millares 12 2 2 2 2 5 2 2 2 2" xfId="20088"/>
    <cellStyle name="Millares 12 2 2 2 2 5 2 2 3" xfId="20089"/>
    <cellStyle name="Millares 12 2 2 2 2 5 2 3" xfId="20090"/>
    <cellStyle name="Millares 12 2 2 2 2 5 2 3 2" xfId="20091"/>
    <cellStyle name="Millares 12 2 2 2 2 5 2 4" xfId="20092"/>
    <cellStyle name="Millares 12 2 2 2 2 5 3" xfId="20093"/>
    <cellStyle name="Millares 12 2 2 2 2 5 3 2" xfId="20094"/>
    <cellStyle name="Millares 12 2 2 2 2 5 3 2 2" xfId="20095"/>
    <cellStyle name="Millares 12 2 2 2 2 5 3 3" xfId="20096"/>
    <cellStyle name="Millares 12 2 2 2 2 5 4" xfId="20097"/>
    <cellStyle name="Millares 12 2 2 2 2 5 4 2" xfId="20098"/>
    <cellStyle name="Millares 12 2 2 2 2 5 5" xfId="20099"/>
    <cellStyle name="Millares 12 2 2 2 2 6" xfId="20100"/>
    <cellStyle name="Millares 12 2 2 2 2 6 2" xfId="20101"/>
    <cellStyle name="Millares 12 2 2 2 2 6 2 2" xfId="20102"/>
    <cellStyle name="Millares 12 2 2 2 2 6 2 2 2" xfId="20103"/>
    <cellStyle name="Millares 12 2 2 2 2 6 2 3" xfId="20104"/>
    <cellStyle name="Millares 12 2 2 2 2 6 3" xfId="20105"/>
    <cellStyle name="Millares 12 2 2 2 2 6 3 2" xfId="20106"/>
    <cellStyle name="Millares 12 2 2 2 2 6 4" xfId="20107"/>
    <cellStyle name="Millares 12 2 2 2 2 7" xfId="20108"/>
    <cellStyle name="Millares 12 2 2 2 2 7 2" xfId="20109"/>
    <cellStyle name="Millares 12 2 2 2 2 7 2 2" xfId="20110"/>
    <cellStyle name="Millares 12 2 2 2 2 7 3" xfId="20111"/>
    <cellStyle name="Millares 12 2 2 2 2 8" xfId="20112"/>
    <cellStyle name="Millares 12 2 2 2 2 8 2" xfId="20113"/>
    <cellStyle name="Millares 12 2 2 2 2 9" xfId="20114"/>
    <cellStyle name="Millares 12 2 2 2 2 9 2" xfId="20115"/>
    <cellStyle name="Millares 12 2 2 2 3" xfId="20116"/>
    <cellStyle name="Millares 12 2 2 2 3 2" xfId="20117"/>
    <cellStyle name="Millares 12 2 2 2 3 2 2" xfId="20118"/>
    <cellStyle name="Millares 12 2 2 2 3 2 2 2" xfId="20119"/>
    <cellStyle name="Millares 12 2 2 2 3 2 2 2 2" xfId="20120"/>
    <cellStyle name="Millares 12 2 2 2 3 2 2 2 2 2" xfId="20121"/>
    <cellStyle name="Millares 12 2 2 2 3 2 2 2 2 2 2" xfId="20122"/>
    <cellStyle name="Millares 12 2 2 2 3 2 2 2 2 3" xfId="20123"/>
    <cellStyle name="Millares 12 2 2 2 3 2 2 2 3" xfId="20124"/>
    <cellStyle name="Millares 12 2 2 2 3 2 2 2 3 2" xfId="20125"/>
    <cellStyle name="Millares 12 2 2 2 3 2 2 2 4" xfId="20126"/>
    <cellStyle name="Millares 12 2 2 2 3 2 2 3" xfId="20127"/>
    <cellStyle name="Millares 12 2 2 2 3 2 2 3 2" xfId="20128"/>
    <cellStyle name="Millares 12 2 2 2 3 2 2 3 2 2" xfId="20129"/>
    <cellStyle name="Millares 12 2 2 2 3 2 2 3 3" xfId="20130"/>
    <cellStyle name="Millares 12 2 2 2 3 2 2 4" xfId="20131"/>
    <cellStyle name="Millares 12 2 2 2 3 2 2 4 2" xfId="20132"/>
    <cellStyle name="Millares 12 2 2 2 3 2 2 5" xfId="20133"/>
    <cellStyle name="Millares 12 2 2 2 3 2 3" xfId="20134"/>
    <cellStyle name="Millares 12 2 2 2 3 2 3 2" xfId="20135"/>
    <cellStyle name="Millares 12 2 2 2 3 2 3 2 2" xfId="20136"/>
    <cellStyle name="Millares 12 2 2 2 3 2 3 2 2 2" xfId="20137"/>
    <cellStyle name="Millares 12 2 2 2 3 2 3 2 2 2 2" xfId="20138"/>
    <cellStyle name="Millares 12 2 2 2 3 2 3 2 2 3" xfId="20139"/>
    <cellStyle name="Millares 12 2 2 2 3 2 3 2 3" xfId="20140"/>
    <cellStyle name="Millares 12 2 2 2 3 2 3 2 3 2" xfId="20141"/>
    <cellStyle name="Millares 12 2 2 2 3 2 3 2 4" xfId="20142"/>
    <cellStyle name="Millares 12 2 2 2 3 2 3 3" xfId="20143"/>
    <cellStyle name="Millares 12 2 2 2 3 2 3 3 2" xfId="20144"/>
    <cellStyle name="Millares 12 2 2 2 3 2 3 3 2 2" xfId="20145"/>
    <cellStyle name="Millares 12 2 2 2 3 2 3 3 3" xfId="20146"/>
    <cellStyle name="Millares 12 2 2 2 3 2 3 4" xfId="20147"/>
    <cellStyle name="Millares 12 2 2 2 3 2 3 4 2" xfId="20148"/>
    <cellStyle name="Millares 12 2 2 2 3 2 3 5" xfId="20149"/>
    <cellStyle name="Millares 12 2 2 2 3 2 4" xfId="20150"/>
    <cellStyle name="Millares 12 2 2 2 3 2 4 2" xfId="20151"/>
    <cellStyle name="Millares 12 2 2 2 3 2 4 2 2" xfId="20152"/>
    <cellStyle name="Millares 12 2 2 2 3 2 4 2 2 2" xfId="20153"/>
    <cellStyle name="Millares 12 2 2 2 3 2 4 2 3" xfId="20154"/>
    <cellStyle name="Millares 12 2 2 2 3 2 4 3" xfId="20155"/>
    <cellStyle name="Millares 12 2 2 2 3 2 4 3 2" xfId="20156"/>
    <cellStyle name="Millares 12 2 2 2 3 2 4 4" xfId="20157"/>
    <cellStyle name="Millares 12 2 2 2 3 2 5" xfId="20158"/>
    <cellStyle name="Millares 12 2 2 2 3 2 5 2" xfId="20159"/>
    <cellStyle name="Millares 12 2 2 2 3 2 5 2 2" xfId="20160"/>
    <cellStyle name="Millares 12 2 2 2 3 2 5 3" xfId="20161"/>
    <cellStyle name="Millares 12 2 2 2 3 2 6" xfId="20162"/>
    <cellStyle name="Millares 12 2 2 2 3 2 6 2" xfId="20163"/>
    <cellStyle name="Millares 12 2 2 2 3 2 7" xfId="20164"/>
    <cellStyle name="Millares 12 2 2 2 3 3" xfId="20165"/>
    <cellStyle name="Millares 12 2 2 2 3 3 2" xfId="20166"/>
    <cellStyle name="Millares 12 2 2 2 3 3 2 2" xfId="20167"/>
    <cellStyle name="Millares 12 2 2 2 3 3 2 2 2" xfId="20168"/>
    <cellStyle name="Millares 12 2 2 2 3 3 2 2 2 2" xfId="20169"/>
    <cellStyle name="Millares 12 2 2 2 3 3 2 2 3" xfId="20170"/>
    <cellStyle name="Millares 12 2 2 2 3 3 2 3" xfId="20171"/>
    <cellStyle name="Millares 12 2 2 2 3 3 2 3 2" xfId="20172"/>
    <cellStyle name="Millares 12 2 2 2 3 3 2 4" xfId="20173"/>
    <cellStyle name="Millares 12 2 2 2 3 3 3" xfId="20174"/>
    <cellStyle name="Millares 12 2 2 2 3 3 3 2" xfId="20175"/>
    <cellStyle name="Millares 12 2 2 2 3 3 3 2 2" xfId="20176"/>
    <cellStyle name="Millares 12 2 2 2 3 3 3 3" xfId="20177"/>
    <cellStyle name="Millares 12 2 2 2 3 3 4" xfId="20178"/>
    <cellStyle name="Millares 12 2 2 2 3 3 4 2" xfId="20179"/>
    <cellStyle name="Millares 12 2 2 2 3 3 5" xfId="20180"/>
    <cellStyle name="Millares 12 2 2 2 3 4" xfId="20181"/>
    <cellStyle name="Millares 12 2 2 2 3 4 2" xfId="20182"/>
    <cellStyle name="Millares 12 2 2 2 3 4 2 2" xfId="20183"/>
    <cellStyle name="Millares 12 2 2 2 3 4 2 2 2" xfId="20184"/>
    <cellStyle name="Millares 12 2 2 2 3 4 2 2 2 2" xfId="20185"/>
    <cellStyle name="Millares 12 2 2 2 3 4 2 2 3" xfId="20186"/>
    <cellStyle name="Millares 12 2 2 2 3 4 2 3" xfId="20187"/>
    <cellStyle name="Millares 12 2 2 2 3 4 2 3 2" xfId="20188"/>
    <cellStyle name="Millares 12 2 2 2 3 4 2 4" xfId="20189"/>
    <cellStyle name="Millares 12 2 2 2 3 4 3" xfId="20190"/>
    <cellStyle name="Millares 12 2 2 2 3 4 3 2" xfId="20191"/>
    <cellStyle name="Millares 12 2 2 2 3 4 3 2 2" xfId="20192"/>
    <cellStyle name="Millares 12 2 2 2 3 4 3 3" xfId="20193"/>
    <cellStyle name="Millares 12 2 2 2 3 4 4" xfId="20194"/>
    <cellStyle name="Millares 12 2 2 2 3 4 4 2" xfId="20195"/>
    <cellStyle name="Millares 12 2 2 2 3 4 5" xfId="20196"/>
    <cellStyle name="Millares 12 2 2 2 3 5" xfId="20197"/>
    <cellStyle name="Millares 12 2 2 2 3 5 2" xfId="20198"/>
    <cellStyle name="Millares 12 2 2 2 3 5 2 2" xfId="20199"/>
    <cellStyle name="Millares 12 2 2 2 3 5 2 2 2" xfId="20200"/>
    <cellStyle name="Millares 12 2 2 2 3 5 2 3" xfId="20201"/>
    <cellStyle name="Millares 12 2 2 2 3 5 3" xfId="20202"/>
    <cellStyle name="Millares 12 2 2 2 3 5 3 2" xfId="20203"/>
    <cellStyle name="Millares 12 2 2 2 3 5 4" xfId="20204"/>
    <cellStyle name="Millares 12 2 2 2 3 6" xfId="20205"/>
    <cellStyle name="Millares 12 2 2 2 3 6 2" xfId="20206"/>
    <cellStyle name="Millares 12 2 2 2 3 6 2 2" xfId="20207"/>
    <cellStyle name="Millares 12 2 2 2 3 6 3" xfId="20208"/>
    <cellStyle name="Millares 12 2 2 2 3 7" xfId="20209"/>
    <cellStyle name="Millares 12 2 2 2 3 7 2" xfId="20210"/>
    <cellStyle name="Millares 12 2 2 2 3 8" xfId="20211"/>
    <cellStyle name="Millares 12 2 2 2 4" xfId="20212"/>
    <cellStyle name="Millares 12 2 2 2 4 2" xfId="20213"/>
    <cellStyle name="Millares 12 2 2 2 4 2 2" xfId="20214"/>
    <cellStyle name="Millares 12 2 2 2 4 2 2 2" xfId="20215"/>
    <cellStyle name="Millares 12 2 2 2 4 2 2 2 2" xfId="20216"/>
    <cellStyle name="Millares 12 2 2 2 4 2 2 2 2 2" xfId="20217"/>
    <cellStyle name="Millares 12 2 2 2 4 2 2 2 3" xfId="20218"/>
    <cellStyle name="Millares 12 2 2 2 4 2 2 3" xfId="20219"/>
    <cellStyle name="Millares 12 2 2 2 4 2 2 3 2" xfId="20220"/>
    <cellStyle name="Millares 12 2 2 2 4 2 2 4" xfId="20221"/>
    <cellStyle name="Millares 12 2 2 2 4 2 3" xfId="20222"/>
    <cellStyle name="Millares 12 2 2 2 4 2 3 2" xfId="20223"/>
    <cellStyle name="Millares 12 2 2 2 4 2 3 2 2" xfId="20224"/>
    <cellStyle name="Millares 12 2 2 2 4 2 3 3" xfId="20225"/>
    <cellStyle name="Millares 12 2 2 2 4 2 4" xfId="20226"/>
    <cellStyle name="Millares 12 2 2 2 4 2 4 2" xfId="20227"/>
    <cellStyle name="Millares 12 2 2 2 4 2 5" xfId="20228"/>
    <cellStyle name="Millares 12 2 2 2 4 3" xfId="20229"/>
    <cellStyle name="Millares 12 2 2 2 4 3 2" xfId="20230"/>
    <cellStyle name="Millares 12 2 2 2 4 3 2 2" xfId="20231"/>
    <cellStyle name="Millares 12 2 2 2 4 3 2 2 2" xfId="20232"/>
    <cellStyle name="Millares 12 2 2 2 4 3 2 2 2 2" xfId="20233"/>
    <cellStyle name="Millares 12 2 2 2 4 3 2 2 3" xfId="20234"/>
    <cellStyle name="Millares 12 2 2 2 4 3 2 3" xfId="20235"/>
    <cellStyle name="Millares 12 2 2 2 4 3 2 3 2" xfId="20236"/>
    <cellStyle name="Millares 12 2 2 2 4 3 2 4" xfId="20237"/>
    <cellStyle name="Millares 12 2 2 2 4 3 3" xfId="20238"/>
    <cellStyle name="Millares 12 2 2 2 4 3 3 2" xfId="20239"/>
    <cellStyle name="Millares 12 2 2 2 4 3 3 2 2" xfId="20240"/>
    <cellStyle name="Millares 12 2 2 2 4 3 3 3" xfId="20241"/>
    <cellStyle name="Millares 12 2 2 2 4 3 4" xfId="20242"/>
    <cellStyle name="Millares 12 2 2 2 4 3 4 2" xfId="20243"/>
    <cellStyle name="Millares 12 2 2 2 4 3 5" xfId="20244"/>
    <cellStyle name="Millares 12 2 2 2 4 4" xfId="20245"/>
    <cellStyle name="Millares 12 2 2 2 4 4 2" xfId="20246"/>
    <cellStyle name="Millares 12 2 2 2 4 4 2 2" xfId="20247"/>
    <cellStyle name="Millares 12 2 2 2 4 4 2 2 2" xfId="20248"/>
    <cellStyle name="Millares 12 2 2 2 4 4 2 3" xfId="20249"/>
    <cellStyle name="Millares 12 2 2 2 4 4 3" xfId="20250"/>
    <cellStyle name="Millares 12 2 2 2 4 4 3 2" xfId="20251"/>
    <cellStyle name="Millares 12 2 2 2 4 4 4" xfId="20252"/>
    <cellStyle name="Millares 12 2 2 2 4 5" xfId="20253"/>
    <cellStyle name="Millares 12 2 2 2 4 5 2" xfId="20254"/>
    <cellStyle name="Millares 12 2 2 2 4 5 2 2" xfId="20255"/>
    <cellStyle name="Millares 12 2 2 2 4 5 3" xfId="20256"/>
    <cellStyle name="Millares 12 2 2 2 4 6" xfId="20257"/>
    <cellStyle name="Millares 12 2 2 2 4 6 2" xfId="20258"/>
    <cellStyle name="Millares 12 2 2 2 4 7" xfId="20259"/>
    <cellStyle name="Millares 12 2 2 2 5" xfId="20260"/>
    <cellStyle name="Millares 12 2 2 2 5 2" xfId="20261"/>
    <cellStyle name="Millares 12 2 2 2 5 2 2" xfId="20262"/>
    <cellStyle name="Millares 12 2 2 2 5 2 2 2" xfId="20263"/>
    <cellStyle name="Millares 12 2 2 2 5 2 2 2 2" xfId="20264"/>
    <cellStyle name="Millares 12 2 2 2 5 2 2 3" xfId="20265"/>
    <cellStyle name="Millares 12 2 2 2 5 2 3" xfId="20266"/>
    <cellStyle name="Millares 12 2 2 2 5 2 3 2" xfId="20267"/>
    <cellStyle name="Millares 12 2 2 2 5 2 4" xfId="20268"/>
    <cellStyle name="Millares 12 2 2 2 5 3" xfId="20269"/>
    <cellStyle name="Millares 12 2 2 2 5 3 2" xfId="20270"/>
    <cellStyle name="Millares 12 2 2 2 5 3 2 2" xfId="20271"/>
    <cellStyle name="Millares 12 2 2 2 5 3 3" xfId="20272"/>
    <cellStyle name="Millares 12 2 2 2 5 4" xfId="20273"/>
    <cellStyle name="Millares 12 2 2 2 5 4 2" xfId="20274"/>
    <cellStyle name="Millares 12 2 2 2 5 5" xfId="20275"/>
    <cellStyle name="Millares 12 2 2 2 6" xfId="20276"/>
    <cellStyle name="Millares 12 2 2 2 6 2" xfId="20277"/>
    <cellStyle name="Millares 12 2 2 2 6 2 2" xfId="20278"/>
    <cellStyle name="Millares 12 2 2 2 6 2 2 2" xfId="20279"/>
    <cellStyle name="Millares 12 2 2 2 6 2 2 2 2" xfId="20280"/>
    <cellStyle name="Millares 12 2 2 2 6 2 2 3" xfId="20281"/>
    <cellStyle name="Millares 12 2 2 2 6 2 3" xfId="20282"/>
    <cellStyle name="Millares 12 2 2 2 6 2 3 2" xfId="20283"/>
    <cellStyle name="Millares 12 2 2 2 6 2 4" xfId="20284"/>
    <cellStyle name="Millares 12 2 2 2 6 3" xfId="20285"/>
    <cellStyle name="Millares 12 2 2 2 6 3 2" xfId="20286"/>
    <cellStyle name="Millares 12 2 2 2 6 3 2 2" xfId="20287"/>
    <cellStyle name="Millares 12 2 2 2 6 3 3" xfId="20288"/>
    <cellStyle name="Millares 12 2 2 2 6 4" xfId="20289"/>
    <cellStyle name="Millares 12 2 2 2 6 4 2" xfId="20290"/>
    <cellStyle name="Millares 12 2 2 2 6 5" xfId="20291"/>
    <cellStyle name="Millares 12 2 2 2 7" xfId="20292"/>
    <cellStyle name="Millares 12 2 2 2 7 2" xfId="20293"/>
    <cellStyle name="Millares 12 2 2 2 7 2 2" xfId="20294"/>
    <cellStyle name="Millares 12 2 2 2 7 2 2 2" xfId="20295"/>
    <cellStyle name="Millares 12 2 2 2 7 2 3" xfId="20296"/>
    <cellStyle name="Millares 12 2 2 2 7 3" xfId="20297"/>
    <cellStyle name="Millares 12 2 2 2 7 3 2" xfId="20298"/>
    <cellStyle name="Millares 12 2 2 2 7 4" xfId="20299"/>
    <cellStyle name="Millares 12 2 2 2 8" xfId="20300"/>
    <cellStyle name="Millares 12 2 2 2 8 2" xfId="20301"/>
    <cellStyle name="Millares 12 2 2 2 8 2 2" xfId="20302"/>
    <cellStyle name="Millares 12 2 2 2 8 3" xfId="20303"/>
    <cellStyle name="Millares 12 2 2 2 9" xfId="20304"/>
    <cellStyle name="Millares 12 2 2 2 9 2" xfId="20305"/>
    <cellStyle name="Millares 12 2 2 3" xfId="20306"/>
    <cellStyle name="Millares 12 2 2 3 10" xfId="20307"/>
    <cellStyle name="Millares 12 2 2 3 2" xfId="20308"/>
    <cellStyle name="Millares 12 2 2 3 2 2" xfId="20309"/>
    <cellStyle name="Millares 12 2 2 3 2 2 2" xfId="20310"/>
    <cellStyle name="Millares 12 2 2 3 2 2 2 2" xfId="20311"/>
    <cellStyle name="Millares 12 2 2 3 2 2 2 2 2" xfId="20312"/>
    <cellStyle name="Millares 12 2 2 3 2 2 2 2 2 2" xfId="20313"/>
    <cellStyle name="Millares 12 2 2 3 2 2 2 2 2 2 2" xfId="20314"/>
    <cellStyle name="Millares 12 2 2 3 2 2 2 2 2 3" xfId="20315"/>
    <cellStyle name="Millares 12 2 2 3 2 2 2 2 3" xfId="20316"/>
    <cellStyle name="Millares 12 2 2 3 2 2 2 2 3 2" xfId="20317"/>
    <cellStyle name="Millares 12 2 2 3 2 2 2 2 4" xfId="20318"/>
    <cellStyle name="Millares 12 2 2 3 2 2 2 3" xfId="20319"/>
    <cellStyle name="Millares 12 2 2 3 2 2 2 3 2" xfId="20320"/>
    <cellStyle name="Millares 12 2 2 3 2 2 2 3 2 2" xfId="20321"/>
    <cellStyle name="Millares 12 2 2 3 2 2 2 3 3" xfId="20322"/>
    <cellStyle name="Millares 12 2 2 3 2 2 2 4" xfId="20323"/>
    <cellStyle name="Millares 12 2 2 3 2 2 2 4 2" xfId="20324"/>
    <cellStyle name="Millares 12 2 2 3 2 2 2 5" xfId="20325"/>
    <cellStyle name="Millares 12 2 2 3 2 2 3" xfId="20326"/>
    <cellStyle name="Millares 12 2 2 3 2 2 3 2" xfId="20327"/>
    <cellStyle name="Millares 12 2 2 3 2 2 3 2 2" xfId="20328"/>
    <cellStyle name="Millares 12 2 2 3 2 2 3 2 2 2" xfId="20329"/>
    <cellStyle name="Millares 12 2 2 3 2 2 3 2 2 2 2" xfId="20330"/>
    <cellStyle name="Millares 12 2 2 3 2 2 3 2 2 3" xfId="20331"/>
    <cellStyle name="Millares 12 2 2 3 2 2 3 2 3" xfId="20332"/>
    <cellStyle name="Millares 12 2 2 3 2 2 3 2 3 2" xfId="20333"/>
    <cellStyle name="Millares 12 2 2 3 2 2 3 2 4" xfId="20334"/>
    <cellStyle name="Millares 12 2 2 3 2 2 3 3" xfId="20335"/>
    <cellStyle name="Millares 12 2 2 3 2 2 3 3 2" xfId="20336"/>
    <cellStyle name="Millares 12 2 2 3 2 2 3 3 2 2" xfId="20337"/>
    <cellStyle name="Millares 12 2 2 3 2 2 3 3 3" xfId="20338"/>
    <cellStyle name="Millares 12 2 2 3 2 2 3 4" xfId="20339"/>
    <cellStyle name="Millares 12 2 2 3 2 2 3 4 2" xfId="20340"/>
    <cellStyle name="Millares 12 2 2 3 2 2 3 5" xfId="20341"/>
    <cellStyle name="Millares 12 2 2 3 2 2 4" xfId="20342"/>
    <cellStyle name="Millares 12 2 2 3 2 2 4 2" xfId="20343"/>
    <cellStyle name="Millares 12 2 2 3 2 2 4 2 2" xfId="20344"/>
    <cellStyle name="Millares 12 2 2 3 2 2 4 2 2 2" xfId="20345"/>
    <cellStyle name="Millares 12 2 2 3 2 2 4 2 3" xfId="20346"/>
    <cellStyle name="Millares 12 2 2 3 2 2 4 3" xfId="20347"/>
    <cellStyle name="Millares 12 2 2 3 2 2 4 3 2" xfId="20348"/>
    <cellStyle name="Millares 12 2 2 3 2 2 4 4" xfId="20349"/>
    <cellStyle name="Millares 12 2 2 3 2 2 5" xfId="20350"/>
    <cellStyle name="Millares 12 2 2 3 2 2 5 2" xfId="20351"/>
    <cellStyle name="Millares 12 2 2 3 2 2 5 2 2" xfId="20352"/>
    <cellStyle name="Millares 12 2 2 3 2 2 5 3" xfId="20353"/>
    <cellStyle name="Millares 12 2 2 3 2 2 6" xfId="20354"/>
    <cellStyle name="Millares 12 2 2 3 2 2 6 2" xfId="20355"/>
    <cellStyle name="Millares 12 2 2 3 2 2 7" xfId="20356"/>
    <cellStyle name="Millares 12 2 2 3 2 3" xfId="20357"/>
    <cellStyle name="Millares 12 2 2 3 2 3 2" xfId="20358"/>
    <cellStyle name="Millares 12 2 2 3 2 3 2 2" xfId="20359"/>
    <cellStyle name="Millares 12 2 2 3 2 3 2 2 2" xfId="20360"/>
    <cellStyle name="Millares 12 2 2 3 2 3 2 2 2 2" xfId="20361"/>
    <cellStyle name="Millares 12 2 2 3 2 3 2 2 3" xfId="20362"/>
    <cellStyle name="Millares 12 2 2 3 2 3 2 3" xfId="20363"/>
    <cellStyle name="Millares 12 2 2 3 2 3 2 3 2" xfId="20364"/>
    <cellStyle name="Millares 12 2 2 3 2 3 2 4" xfId="20365"/>
    <cellStyle name="Millares 12 2 2 3 2 3 3" xfId="20366"/>
    <cellStyle name="Millares 12 2 2 3 2 3 3 2" xfId="20367"/>
    <cellStyle name="Millares 12 2 2 3 2 3 3 2 2" xfId="20368"/>
    <cellStyle name="Millares 12 2 2 3 2 3 3 3" xfId="20369"/>
    <cellStyle name="Millares 12 2 2 3 2 3 4" xfId="20370"/>
    <cellStyle name="Millares 12 2 2 3 2 3 4 2" xfId="20371"/>
    <cellStyle name="Millares 12 2 2 3 2 3 5" xfId="20372"/>
    <cellStyle name="Millares 12 2 2 3 2 4" xfId="20373"/>
    <cellStyle name="Millares 12 2 2 3 2 4 2" xfId="20374"/>
    <cellStyle name="Millares 12 2 2 3 2 4 2 2" xfId="20375"/>
    <cellStyle name="Millares 12 2 2 3 2 4 2 2 2" xfId="20376"/>
    <cellStyle name="Millares 12 2 2 3 2 4 2 2 2 2" xfId="20377"/>
    <cellStyle name="Millares 12 2 2 3 2 4 2 2 3" xfId="20378"/>
    <cellStyle name="Millares 12 2 2 3 2 4 2 3" xfId="20379"/>
    <cellStyle name="Millares 12 2 2 3 2 4 2 3 2" xfId="20380"/>
    <cellStyle name="Millares 12 2 2 3 2 4 2 4" xfId="20381"/>
    <cellStyle name="Millares 12 2 2 3 2 4 3" xfId="20382"/>
    <cellStyle name="Millares 12 2 2 3 2 4 3 2" xfId="20383"/>
    <cellStyle name="Millares 12 2 2 3 2 4 3 2 2" xfId="20384"/>
    <cellStyle name="Millares 12 2 2 3 2 4 3 3" xfId="20385"/>
    <cellStyle name="Millares 12 2 2 3 2 4 4" xfId="20386"/>
    <cellStyle name="Millares 12 2 2 3 2 4 4 2" xfId="20387"/>
    <cellStyle name="Millares 12 2 2 3 2 4 5" xfId="20388"/>
    <cellStyle name="Millares 12 2 2 3 2 5" xfId="20389"/>
    <cellStyle name="Millares 12 2 2 3 2 5 2" xfId="20390"/>
    <cellStyle name="Millares 12 2 2 3 2 5 2 2" xfId="20391"/>
    <cellStyle name="Millares 12 2 2 3 2 5 2 2 2" xfId="20392"/>
    <cellStyle name="Millares 12 2 2 3 2 5 2 3" xfId="20393"/>
    <cellStyle name="Millares 12 2 2 3 2 5 3" xfId="20394"/>
    <cellStyle name="Millares 12 2 2 3 2 5 3 2" xfId="20395"/>
    <cellStyle name="Millares 12 2 2 3 2 5 4" xfId="20396"/>
    <cellStyle name="Millares 12 2 2 3 2 6" xfId="20397"/>
    <cellStyle name="Millares 12 2 2 3 2 6 2" xfId="20398"/>
    <cellStyle name="Millares 12 2 2 3 2 6 2 2" xfId="20399"/>
    <cellStyle name="Millares 12 2 2 3 2 6 3" xfId="20400"/>
    <cellStyle name="Millares 12 2 2 3 2 7" xfId="20401"/>
    <cellStyle name="Millares 12 2 2 3 2 7 2" xfId="20402"/>
    <cellStyle name="Millares 12 2 2 3 2 8" xfId="20403"/>
    <cellStyle name="Millares 12 2 2 3 3" xfId="20404"/>
    <cellStyle name="Millares 12 2 2 3 3 2" xfId="20405"/>
    <cellStyle name="Millares 12 2 2 3 3 2 2" xfId="20406"/>
    <cellStyle name="Millares 12 2 2 3 3 2 2 2" xfId="20407"/>
    <cellStyle name="Millares 12 2 2 3 3 2 2 2 2" xfId="20408"/>
    <cellStyle name="Millares 12 2 2 3 3 2 2 2 2 2" xfId="20409"/>
    <cellStyle name="Millares 12 2 2 3 3 2 2 2 3" xfId="20410"/>
    <cellStyle name="Millares 12 2 2 3 3 2 2 3" xfId="20411"/>
    <cellStyle name="Millares 12 2 2 3 3 2 2 3 2" xfId="20412"/>
    <cellStyle name="Millares 12 2 2 3 3 2 2 4" xfId="20413"/>
    <cellStyle name="Millares 12 2 2 3 3 2 3" xfId="20414"/>
    <cellStyle name="Millares 12 2 2 3 3 2 3 2" xfId="20415"/>
    <cellStyle name="Millares 12 2 2 3 3 2 3 2 2" xfId="20416"/>
    <cellStyle name="Millares 12 2 2 3 3 2 3 3" xfId="20417"/>
    <cellStyle name="Millares 12 2 2 3 3 2 4" xfId="20418"/>
    <cellStyle name="Millares 12 2 2 3 3 2 4 2" xfId="20419"/>
    <cellStyle name="Millares 12 2 2 3 3 2 5" xfId="20420"/>
    <cellStyle name="Millares 12 2 2 3 3 3" xfId="20421"/>
    <cellStyle name="Millares 12 2 2 3 3 3 2" xfId="20422"/>
    <cellStyle name="Millares 12 2 2 3 3 3 2 2" xfId="20423"/>
    <cellStyle name="Millares 12 2 2 3 3 3 2 2 2" xfId="20424"/>
    <cellStyle name="Millares 12 2 2 3 3 3 2 2 2 2" xfId="20425"/>
    <cellStyle name="Millares 12 2 2 3 3 3 2 2 3" xfId="20426"/>
    <cellStyle name="Millares 12 2 2 3 3 3 2 3" xfId="20427"/>
    <cellStyle name="Millares 12 2 2 3 3 3 2 3 2" xfId="20428"/>
    <cellStyle name="Millares 12 2 2 3 3 3 2 4" xfId="20429"/>
    <cellStyle name="Millares 12 2 2 3 3 3 3" xfId="20430"/>
    <cellStyle name="Millares 12 2 2 3 3 3 3 2" xfId="20431"/>
    <cellStyle name="Millares 12 2 2 3 3 3 3 2 2" xfId="20432"/>
    <cellStyle name="Millares 12 2 2 3 3 3 3 3" xfId="20433"/>
    <cellStyle name="Millares 12 2 2 3 3 3 4" xfId="20434"/>
    <cellStyle name="Millares 12 2 2 3 3 3 4 2" xfId="20435"/>
    <cellStyle name="Millares 12 2 2 3 3 3 5" xfId="20436"/>
    <cellStyle name="Millares 12 2 2 3 3 4" xfId="20437"/>
    <cellStyle name="Millares 12 2 2 3 3 4 2" xfId="20438"/>
    <cellStyle name="Millares 12 2 2 3 3 4 2 2" xfId="20439"/>
    <cellStyle name="Millares 12 2 2 3 3 4 2 2 2" xfId="20440"/>
    <cellStyle name="Millares 12 2 2 3 3 4 2 3" xfId="20441"/>
    <cellStyle name="Millares 12 2 2 3 3 4 3" xfId="20442"/>
    <cellStyle name="Millares 12 2 2 3 3 4 3 2" xfId="20443"/>
    <cellStyle name="Millares 12 2 2 3 3 4 4" xfId="20444"/>
    <cellStyle name="Millares 12 2 2 3 3 5" xfId="20445"/>
    <cellStyle name="Millares 12 2 2 3 3 5 2" xfId="20446"/>
    <cellStyle name="Millares 12 2 2 3 3 5 2 2" xfId="20447"/>
    <cellStyle name="Millares 12 2 2 3 3 5 3" xfId="20448"/>
    <cellStyle name="Millares 12 2 2 3 3 6" xfId="20449"/>
    <cellStyle name="Millares 12 2 2 3 3 6 2" xfId="20450"/>
    <cellStyle name="Millares 12 2 2 3 3 7" xfId="20451"/>
    <cellStyle name="Millares 12 2 2 3 4" xfId="20452"/>
    <cellStyle name="Millares 12 2 2 3 4 2" xfId="20453"/>
    <cellStyle name="Millares 12 2 2 3 4 2 2" xfId="20454"/>
    <cellStyle name="Millares 12 2 2 3 4 2 2 2" xfId="20455"/>
    <cellStyle name="Millares 12 2 2 3 4 2 2 2 2" xfId="20456"/>
    <cellStyle name="Millares 12 2 2 3 4 2 2 3" xfId="20457"/>
    <cellStyle name="Millares 12 2 2 3 4 2 3" xfId="20458"/>
    <cellStyle name="Millares 12 2 2 3 4 2 3 2" xfId="20459"/>
    <cellStyle name="Millares 12 2 2 3 4 2 4" xfId="20460"/>
    <cellStyle name="Millares 12 2 2 3 4 3" xfId="20461"/>
    <cellStyle name="Millares 12 2 2 3 4 3 2" xfId="20462"/>
    <cellStyle name="Millares 12 2 2 3 4 3 2 2" xfId="20463"/>
    <cellStyle name="Millares 12 2 2 3 4 3 3" xfId="20464"/>
    <cellStyle name="Millares 12 2 2 3 4 4" xfId="20465"/>
    <cellStyle name="Millares 12 2 2 3 4 4 2" xfId="20466"/>
    <cellStyle name="Millares 12 2 2 3 4 5" xfId="20467"/>
    <cellStyle name="Millares 12 2 2 3 5" xfId="20468"/>
    <cellStyle name="Millares 12 2 2 3 5 2" xfId="20469"/>
    <cellStyle name="Millares 12 2 2 3 5 2 2" xfId="20470"/>
    <cellStyle name="Millares 12 2 2 3 5 2 2 2" xfId="20471"/>
    <cellStyle name="Millares 12 2 2 3 5 2 2 2 2" xfId="20472"/>
    <cellStyle name="Millares 12 2 2 3 5 2 2 3" xfId="20473"/>
    <cellStyle name="Millares 12 2 2 3 5 2 3" xfId="20474"/>
    <cellStyle name="Millares 12 2 2 3 5 2 3 2" xfId="20475"/>
    <cellStyle name="Millares 12 2 2 3 5 2 4" xfId="20476"/>
    <cellStyle name="Millares 12 2 2 3 5 3" xfId="20477"/>
    <cellStyle name="Millares 12 2 2 3 5 3 2" xfId="20478"/>
    <cellStyle name="Millares 12 2 2 3 5 3 2 2" xfId="20479"/>
    <cellStyle name="Millares 12 2 2 3 5 3 3" xfId="20480"/>
    <cellStyle name="Millares 12 2 2 3 5 4" xfId="20481"/>
    <cellStyle name="Millares 12 2 2 3 5 4 2" xfId="20482"/>
    <cellStyle name="Millares 12 2 2 3 5 5" xfId="20483"/>
    <cellStyle name="Millares 12 2 2 3 6" xfId="20484"/>
    <cellStyle name="Millares 12 2 2 3 6 2" xfId="20485"/>
    <cellStyle name="Millares 12 2 2 3 6 2 2" xfId="20486"/>
    <cellStyle name="Millares 12 2 2 3 6 2 2 2" xfId="20487"/>
    <cellStyle name="Millares 12 2 2 3 6 2 3" xfId="20488"/>
    <cellStyle name="Millares 12 2 2 3 6 3" xfId="20489"/>
    <cellStyle name="Millares 12 2 2 3 6 3 2" xfId="20490"/>
    <cellStyle name="Millares 12 2 2 3 6 4" xfId="20491"/>
    <cellStyle name="Millares 12 2 2 3 7" xfId="20492"/>
    <cellStyle name="Millares 12 2 2 3 7 2" xfId="20493"/>
    <cellStyle name="Millares 12 2 2 3 7 2 2" xfId="20494"/>
    <cellStyle name="Millares 12 2 2 3 7 3" xfId="20495"/>
    <cellStyle name="Millares 12 2 2 3 8" xfId="20496"/>
    <cellStyle name="Millares 12 2 2 3 8 2" xfId="20497"/>
    <cellStyle name="Millares 12 2 2 3 9" xfId="20498"/>
    <cellStyle name="Millares 12 2 2 3 9 2" xfId="20499"/>
    <cellStyle name="Millares 12 2 2 4" xfId="20500"/>
    <cellStyle name="Millares 12 2 2 4 2" xfId="20501"/>
    <cellStyle name="Millares 12 2 2 4 2 2" xfId="20502"/>
    <cellStyle name="Millares 12 2 2 4 2 2 2" xfId="20503"/>
    <cellStyle name="Millares 12 2 2 4 2 2 2 2" xfId="20504"/>
    <cellStyle name="Millares 12 2 2 4 2 2 2 2 2" xfId="20505"/>
    <cellStyle name="Millares 12 2 2 4 2 2 2 2 2 2" xfId="20506"/>
    <cellStyle name="Millares 12 2 2 4 2 2 2 2 3" xfId="20507"/>
    <cellStyle name="Millares 12 2 2 4 2 2 2 3" xfId="20508"/>
    <cellStyle name="Millares 12 2 2 4 2 2 2 3 2" xfId="20509"/>
    <cellStyle name="Millares 12 2 2 4 2 2 2 4" xfId="20510"/>
    <cellStyle name="Millares 12 2 2 4 2 2 3" xfId="20511"/>
    <cellStyle name="Millares 12 2 2 4 2 2 3 2" xfId="20512"/>
    <cellStyle name="Millares 12 2 2 4 2 2 3 2 2" xfId="20513"/>
    <cellStyle name="Millares 12 2 2 4 2 2 3 3" xfId="20514"/>
    <cellStyle name="Millares 12 2 2 4 2 2 4" xfId="20515"/>
    <cellStyle name="Millares 12 2 2 4 2 2 4 2" xfId="20516"/>
    <cellStyle name="Millares 12 2 2 4 2 2 5" xfId="20517"/>
    <cellStyle name="Millares 12 2 2 4 2 3" xfId="20518"/>
    <cellStyle name="Millares 12 2 2 4 2 3 2" xfId="20519"/>
    <cellStyle name="Millares 12 2 2 4 2 3 2 2" xfId="20520"/>
    <cellStyle name="Millares 12 2 2 4 2 3 2 2 2" xfId="20521"/>
    <cellStyle name="Millares 12 2 2 4 2 3 2 2 2 2" xfId="20522"/>
    <cellStyle name="Millares 12 2 2 4 2 3 2 2 3" xfId="20523"/>
    <cellStyle name="Millares 12 2 2 4 2 3 2 3" xfId="20524"/>
    <cellStyle name="Millares 12 2 2 4 2 3 2 3 2" xfId="20525"/>
    <cellStyle name="Millares 12 2 2 4 2 3 2 4" xfId="20526"/>
    <cellStyle name="Millares 12 2 2 4 2 3 3" xfId="20527"/>
    <cellStyle name="Millares 12 2 2 4 2 3 3 2" xfId="20528"/>
    <cellStyle name="Millares 12 2 2 4 2 3 3 2 2" xfId="20529"/>
    <cellStyle name="Millares 12 2 2 4 2 3 3 3" xfId="20530"/>
    <cellStyle name="Millares 12 2 2 4 2 3 4" xfId="20531"/>
    <cellStyle name="Millares 12 2 2 4 2 3 4 2" xfId="20532"/>
    <cellStyle name="Millares 12 2 2 4 2 3 5" xfId="20533"/>
    <cellStyle name="Millares 12 2 2 4 2 4" xfId="20534"/>
    <cellStyle name="Millares 12 2 2 4 2 4 2" xfId="20535"/>
    <cellStyle name="Millares 12 2 2 4 2 4 2 2" xfId="20536"/>
    <cellStyle name="Millares 12 2 2 4 2 4 2 2 2" xfId="20537"/>
    <cellStyle name="Millares 12 2 2 4 2 4 2 3" xfId="20538"/>
    <cellStyle name="Millares 12 2 2 4 2 4 3" xfId="20539"/>
    <cellStyle name="Millares 12 2 2 4 2 4 3 2" xfId="20540"/>
    <cellStyle name="Millares 12 2 2 4 2 4 4" xfId="20541"/>
    <cellStyle name="Millares 12 2 2 4 2 5" xfId="20542"/>
    <cellStyle name="Millares 12 2 2 4 2 5 2" xfId="20543"/>
    <cellStyle name="Millares 12 2 2 4 2 5 2 2" xfId="20544"/>
    <cellStyle name="Millares 12 2 2 4 2 5 3" xfId="20545"/>
    <cellStyle name="Millares 12 2 2 4 2 6" xfId="20546"/>
    <cellStyle name="Millares 12 2 2 4 2 6 2" xfId="20547"/>
    <cellStyle name="Millares 12 2 2 4 2 7" xfId="20548"/>
    <cellStyle name="Millares 12 2 2 4 3" xfId="20549"/>
    <cellStyle name="Millares 12 2 2 4 3 2" xfId="20550"/>
    <cellStyle name="Millares 12 2 2 4 3 2 2" xfId="20551"/>
    <cellStyle name="Millares 12 2 2 4 3 2 2 2" xfId="20552"/>
    <cellStyle name="Millares 12 2 2 4 3 2 2 2 2" xfId="20553"/>
    <cellStyle name="Millares 12 2 2 4 3 2 2 3" xfId="20554"/>
    <cellStyle name="Millares 12 2 2 4 3 2 3" xfId="20555"/>
    <cellStyle name="Millares 12 2 2 4 3 2 3 2" xfId="20556"/>
    <cellStyle name="Millares 12 2 2 4 3 2 4" xfId="20557"/>
    <cellStyle name="Millares 12 2 2 4 3 3" xfId="20558"/>
    <cellStyle name="Millares 12 2 2 4 3 3 2" xfId="20559"/>
    <cellStyle name="Millares 12 2 2 4 3 3 2 2" xfId="20560"/>
    <cellStyle name="Millares 12 2 2 4 3 3 3" xfId="20561"/>
    <cellStyle name="Millares 12 2 2 4 3 4" xfId="20562"/>
    <cellStyle name="Millares 12 2 2 4 3 4 2" xfId="20563"/>
    <cellStyle name="Millares 12 2 2 4 3 5" xfId="20564"/>
    <cellStyle name="Millares 12 2 2 4 4" xfId="20565"/>
    <cellStyle name="Millares 12 2 2 4 4 2" xfId="20566"/>
    <cellStyle name="Millares 12 2 2 4 4 2 2" xfId="20567"/>
    <cellStyle name="Millares 12 2 2 4 4 2 2 2" xfId="20568"/>
    <cellStyle name="Millares 12 2 2 4 4 2 2 2 2" xfId="20569"/>
    <cellStyle name="Millares 12 2 2 4 4 2 2 3" xfId="20570"/>
    <cellStyle name="Millares 12 2 2 4 4 2 3" xfId="20571"/>
    <cellStyle name="Millares 12 2 2 4 4 2 3 2" xfId="20572"/>
    <cellStyle name="Millares 12 2 2 4 4 2 4" xfId="20573"/>
    <cellStyle name="Millares 12 2 2 4 4 3" xfId="20574"/>
    <cellStyle name="Millares 12 2 2 4 4 3 2" xfId="20575"/>
    <cellStyle name="Millares 12 2 2 4 4 3 2 2" xfId="20576"/>
    <cellStyle name="Millares 12 2 2 4 4 3 3" xfId="20577"/>
    <cellStyle name="Millares 12 2 2 4 4 4" xfId="20578"/>
    <cellStyle name="Millares 12 2 2 4 4 4 2" xfId="20579"/>
    <cellStyle name="Millares 12 2 2 4 4 5" xfId="20580"/>
    <cellStyle name="Millares 12 2 2 4 5" xfId="20581"/>
    <cellStyle name="Millares 12 2 2 4 5 2" xfId="20582"/>
    <cellStyle name="Millares 12 2 2 4 5 2 2" xfId="20583"/>
    <cellStyle name="Millares 12 2 2 4 5 2 2 2" xfId="20584"/>
    <cellStyle name="Millares 12 2 2 4 5 2 3" xfId="20585"/>
    <cellStyle name="Millares 12 2 2 4 5 3" xfId="20586"/>
    <cellStyle name="Millares 12 2 2 4 5 3 2" xfId="20587"/>
    <cellStyle name="Millares 12 2 2 4 5 4" xfId="20588"/>
    <cellStyle name="Millares 12 2 2 4 6" xfId="20589"/>
    <cellStyle name="Millares 12 2 2 4 6 2" xfId="20590"/>
    <cellStyle name="Millares 12 2 2 4 6 2 2" xfId="20591"/>
    <cellStyle name="Millares 12 2 2 4 6 3" xfId="20592"/>
    <cellStyle name="Millares 12 2 2 4 7" xfId="20593"/>
    <cellStyle name="Millares 12 2 2 4 7 2" xfId="20594"/>
    <cellStyle name="Millares 12 2 2 4 8" xfId="20595"/>
    <cellStyle name="Millares 12 2 2 5" xfId="20596"/>
    <cellStyle name="Millares 12 2 2 5 2" xfId="20597"/>
    <cellStyle name="Millares 12 2 2 5 2 2" xfId="20598"/>
    <cellStyle name="Millares 12 2 2 5 2 2 2" xfId="20599"/>
    <cellStyle name="Millares 12 2 2 5 2 2 2 2" xfId="20600"/>
    <cellStyle name="Millares 12 2 2 5 2 2 2 2 2" xfId="20601"/>
    <cellStyle name="Millares 12 2 2 5 2 2 2 3" xfId="20602"/>
    <cellStyle name="Millares 12 2 2 5 2 2 3" xfId="20603"/>
    <cellStyle name="Millares 12 2 2 5 2 2 3 2" xfId="20604"/>
    <cellStyle name="Millares 12 2 2 5 2 2 4" xfId="20605"/>
    <cellStyle name="Millares 12 2 2 5 2 3" xfId="20606"/>
    <cellStyle name="Millares 12 2 2 5 2 3 2" xfId="20607"/>
    <cellStyle name="Millares 12 2 2 5 2 3 2 2" xfId="20608"/>
    <cellStyle name="Millares 12 2 2 5 2 3 3" xfId="20609"/>
    <cellStyle name="Millares 12 2 2 5 2 4" xfId="20610"/>
    <cellStyle name="Millares 12 2 2 5 2 4 2" xfId="20611"/>
    <cellStyle name="Millares 12 2 2 5 2 5" xfId="20612"/>
    <cellStyle name="Millares 12 2 2 5 3" xfId="20613"/>
    <cellStyle name="Millares 12 2 2 5 3 2" xfId="20614"/>
    <cellStyle name="Millares 12 2 2 5 3 2 2" xfId="20615"/>
    <cellStyle name="Millares 12 2 2 5 3 2 2 2" xfId="20616"/>
    <cellStyle name="Millares 12 2 2 5 3 2 2 2 2" xfId="20617"/>
    <cellStyle name="Millares 12 2 2 5 3 2 2 3" xfId="20618"/>
    <cellStyle name="Millares 12 2 2 5 3 2 3" xfId="20619"/>
    <cellStyle name="Millares 12 2 2 5 3 2 3 2" xfId="20620"/>
    <cellStyle name="Millares 12 2 2 5 3 2 4" xfId="20621"/>
    <cellStyle name="Millares 12 2 2 5 3 3" xfId="20622"/>
    <cellStyle name="Millares 12 2 2 5 3 3 2" xfId="20623"/>
    <cellStyle name="Millares 12 2 2 5 3 3 2 2" xfId="20624"/>
    <cellStyle name="Millares 12 2 2 5 3 3 3" xfId="20625"/>
    <cellStyle name="Millares 12 2 2 5 3 4" xfId="20626"/>
    <cellStyle name="Millares 12 2 2 5 3 4 2" xfId="20627"/>
    <cellStyle name="Millares 12 2 2 5 3 5" xfId="20628"/>
    <cellStyle name="Millares 12 2 2 5 4" xfId="20629"/>
    <cellStyle name="Millares 12 2 2 5 4 2" xfId="20630"/>
    <cellStyle name="Millares 12 2 2 5 4 2 2" xfId="20631"/>
    <cellStyle name="Millares 12 2 2 5 4 2 2 2" xfId="20632"/>
    <cellStyle name="Millares 12 2 2 5 4 2 3" xfId="20633"/>
    <cellStyle name="Millares 12 2 2 5 4 3" xfId="20634"/>
    <cellStyle name="Millares 12 2 2 5 4 3 2" xfId="20635"/>
    <cellStyle name="Millares 12 2 2 5 4 4" xfId="20636"/>
    <cellStyle name="Millares 12 2 2 5 5" xfId="20637"/>
    <cellStyle name="Millares 12 2 2 5 5 2" xfId="20638"/>
    <cellStyle name="Millares 12 2 2 5 5 2 2" xfId="20639"/>
    <cellStyle name="Millares 12 2 2 5 5 3" xfId="20640"/>
    <cellStyle name="Millares 12 2 2 5 6" xfId="20641"/>
    <cellStyle name="Millares 12 2 2 5 6 2" xfId="20642"/>
    <cellStyle name="Millares 12 2 2 5 7" xfId="20643"/>
    <cellStyle name="Millares 12 2 2 6" xfId="20644"/>
    <cellStyle name="Millares 12 2 2 6 2" xfId="20645"/>
    <cellStyle name="Millares 12 2 2 6 2 2" xfId="20646"/>
    <cellStyle name="Millares 12 2 2 6 2 2 2" xfId="20647"/>
    <cellStyle name="Millares 12 2 2 6 2 2 2 2" xfId="20648"/>
    <cellStyle name="Millares 12 2 2 6 2 2 3" xfId="20649"/>
    <cellStyle name="Millares 12 2 2 6 2 3" xfId="20650"/>
    <cellStyle name="Millares 12 2 2 6 2 3 2" xfId="20651"/>
    <cellStyle name="Millares 12 2 2 6 2 4" xfId="20652"/>
    <cellStyle name="Millares 12 2 2 6 3" xfId="20653"/>
    <cellStyle name="Millares 12 2 2 6 3 2" xfId="20654"/>
    <cellStyle name="Millares 12 2 2 6 3 2 2" xfId="20655"/>
    <cellStyle name="Millares 12 2 2 6 3 3" xfId="20656"/>
    <cellStyle name="Millares 12 2 2 6 4" xfId="20657"/>
    <cellStyle name="Millares 12 2 2 6 4 2" xfId="20658"/>
    <cellStyle name="Millares 12 2 2 6 5" xfId="20659"/>
    <cellStyle name="Millares 12 2 2 7" xfId="20660"/>
    <cellStyle name="Millares 12 2 2 7 2" xfId="20661"/>
    <cellStyle name="Millares 12 2 2 7 2 2" xfId="20662"/>
    <cellStyle name="Millares 12 2 2 7 2 2 2" xfId="20663"/>
    <cellStyle name="Millares 12 2 2 7 2 2 2 2" xfId="20664"/>
    <cellStyle name="Millares 12 2 2 7 2 2 3" xfId="20665"/>
    <cellStyle name="Millares 12 2 2 7 2 3" xfId="20666"/>
    <cellStyle name="Millares 12 2 2 7 2 3 2" xfId="20667"/>
    <cellStyle name="Millares 12 2 2 7 2 4" xfId="20668"/>
    <cellStyle name="Millares 12 2 2 7 3" xfId="20669"/>
    <cellStyle name="Millares 12 2 2 7 3 2" xfId="20670"/>
    <cellStyle name="Millares 12 2 2 7 3 2 2" xfId="20671"/>
    <cellStyle name="Millares 12 2 2 7 3 3" xfId="20672"/>
    <cellStyle name="Millares 12 2 2 7 4" xfId="20673"/>
    <cellStyle name="Millares 12 2 2 7 4 2" xfId="20674"/>
    <cellStyle name="Millares 12 2 2 7 5" xfId="20675"/>
    <cellStyle name="Millares 12 2 2 8" xfId="20676"/>
    <cellStyle name="Millares 12 2 2 8 2" xfId="20677"/>
    <cellStyle name="Millares 12 2 2 8 2 2" xfId="20678"/>
    <cellStyle name="Millares 12 2 2 8 2 2 2" xfId="20679"/>
    <cellStyle name="Millares 12 2 2 8 2 3" xfId="20680"/>
    <cellStyle name="Millares 12 2 2 8 3" xfId="20681"/>
    <cellStyle name="Millares 12 2 2 8 3 2" xfId="20682"/>
    <cellStyle name="Millares 12 2 2 8 4" xfId="20683"/>
    <cellStyle name="Millares 12 2 2 9" xfId="20684"/>
    <cellStyle name="Millares 12 2 2 9 2" xfId="20685"/>
    <cellStyle name="Millares 12 2 2 9 2 2" xfId="20686"/>
    <cellStyle name="Millares 12 2 2 9 3" xfId="20687"/>
    <cellStyle name="Millares 12 2 3" xfId="20688"/>
    <cellStyle name="Millares 12 2 3 10" xfId="20689"/>
    <cellStyle name="Millares 12 2 3 10 2" xfId="20690"/>
    <cellStyle name="Millares 12 2 3 11" xfId="20691"/>
    <cellStyle name="Millares 12 2 3 2" xfId="20692"/>
    <cellStyle name="Millares 12 2 3 2 10" xfId="20693"/>
    <cellStyle name="Millares 12 2 3 2 2" xfId="20694"/>
    <cellStyle name="Millares 12 2 3 2 2 2" xfId="20695"/>
    <cellStyle name="Millares 12 2 3 2 2 2 2" xfId="20696"/>
    <cellStyle name="Millares 12 2 3 2 2 2 2 2" xfId="20697"/>
    <cellStyle name="Millares 12 2 3 2 2 2 2 2 2" xfId="20698"/>
    <cellStyle name="Millares 12 2 3 2 2 2 2 2 2 2" xfId="20699"/>
    <cellStyle name="Millares 12 2 3 2 2 2 2 2 2 2 2" xfId="20700"/>
    <cellStyle name="Millares 12 2 3 2 2 2 2 2 2 3" xfId="20701"/>
    <cellStyle name="Millares 12 2 3 2 2 2 2 2 3" xfId="20702"/>
    <cellStyle name="Millares 12 2 3 2 2 2 2 2 3 2" xfId="20703"/>
    <cellStyle name="Millares 12 2 3 2 2 2 2 2 4" xfId="20704"/>
    <cellStyle name="Millares 12 2 3 2 2 2 2 3" xfId="20705"/>
    <cellStyle name="Millares 12 2 3 2 2 2 2 3 2" xfId="20706"/>
    <cellStyle name="Millares 12 2 3 2 2 2 2 3 2 2" xfId="20707"/>
    <cellStyle name="Millares 12 2 3 2 2 2 2 3 3" xfId="20708"/>
    <cellStyle name="Millares 12 2 3 2 2 2 2 4" xfId="20709"/>
    <cellStyle name="Millares 12 2 3 2 2 2 2 4 2" xfId="20710"/>
    <cellStyle name="Millares 12 2 3 2 2 2 2 5" xfId="20711"/>
    <cellStyle name="Millares 12 2 3 2 2 2 3" xfId="20712"/>
    <cellStyle name="Millares 12 2 3 2 2 2 3 2" xfId="20713"/>
    <cellStyle name="Millares 12 2 3 2 2 2 3 2 2" xfId="20714"/>
    <cellStyle name="Millares 12 2 3 2 2 2 3 2 2 2" xfId="20715"/>
    <cellStyle name="Millares 12 2 3 2 2 2 3 2 2 2 2" xfId="20716"/>
    <cellStyle name="Millares 12 2 3 2 2 2 3 2 2 3" xfId="20717"/>
    <cellStyle name="Millares 12 2 3 2 2 2 3 2 3" xfId="20718"/>
    <cellStyle name="Millares 12 2 3 2 2 2 3 2 3 2" xfId="20719"/>
    <cellStyle name="Millares 12 2 3 2 2 2 3 2 4" xfId="20720"/>
    <cellStyle name="Millares 12 2 3 2 2 2 3 3" xfId="20721"/>
    <cellStyle name="Millares 12 2 3 2 2 2 3 3 2" xfId="20722"/>
    <cellStyle name="Millares 12 2 3 2 2 2 3 3 2 2" xfId="20723"/>
    <cellStyle name="Millares 12 2 3 2 2 2 3 3 3" xfId="20724"/>
    <cellStyle name="Millares 12 2 3 2 2 2 3 4" xfId="20725"/>
    <cellStyle name="Millares 12 2 3 2 2 2 3 4 2" xfId="20726"/>
    <cellStyle name="Millares 12 2 3 2 2 2 3 5" xfId="20727"/>
    <cellStyle name="Millares 12 2 3 2 2 2 4" xfId="20728"/>
    <cellStyle name="Millares 12 2 3 2 2 2 4 2" xfId="20729"/>
    <cellStyle name="Millares 12 2 3 2 2 2 4 2 2" xfId="20730"/>
    <cellStyle name="Millares 12 2 3 2 2 2 4 2 2 2" xfId="20731"/>
    <cellStyle name="Millares 12 2 3 2 2 2 4 2 3" xfId="20732"/>
    <cellStyle name="Millares 12 2 3 2 2 2 4 3" xfId="20733"/>
    <cellStyle name="Millares 12 2 3 2 2 2 4 3 2" xfId="20734"/>
    <cellStyle name="Millares 12 2 3 2 2 2 4 4" xfId="20735"/>
    <cellStyle name="Millares 12 2 3 2 2 2 5" xfId="20736"/>
    <cellStyle name="Millares 12 2 3 2 2 2 5 2" xfId="20737"/>
    <cellStyle name="Millares 12 2 3 2 2 2 5 2 2" xfId="20738"/>
    <cellStyle name="Millares 12 2 3 2 2 2 5 3" xfId="20739"/>
    <cellStyle name="Millares 12 2 3 2 2 2 6" xfId="20740"/>
    <cellStyle name="Millares 12 2 3 2 2 2 6 2" xfId="20741"/>
    <cellStyle name="Millares 12 2 3 2 2 2 7" xfId="20742"/>
    <cellStyle name="Millares 12 2 3 2 2 3" xfId="20743"/>
    <cellStyle name="Millares 12 2 3 2 2 3 2" xfId="20744"/>
    <cellStyle name="Millares 12 2 3 2 2 3 2 2" xfId="20745"/>
    <cellStyle name="Millares 12 2 3 2 2 3 2 2 2" xfId="20746"/>
    <cellStyle name="Millares 12 2 3 2 2 3 2 2 2 2" xfId="20747"/>
    <cellStyle name="Millares 12 2 3 2 2 3 2 2 3" xfId="20748"/>
    <cellStyle name="Millares 12 2 3 2 2 3 2 3" xfId="20749"/>
    <cellStyle name="Millares 12 2 3 2 2 3 2 3 2" xfId="20750"/>
    <cellStyle name="Millares 12 2 3 2 2 3 2 4" xfId="20751"/>
    <cellStyle name="Millares 12 2 3 2 2 3 3" xfId="20752"/>
    <cellStyle name="Millares 12 2 3 2 2 3 3 2" xfId="20753"/>
    <cellStyle name="Millares 12 2 3 2 2 3 3 2 2" xfId="20754"/>
    <cellStyle name="Millares 12 2 3 2 2 3 3 3" xfId="20755"/>
    <cellStyle name="Millares 12 2 3 2 2 3 4" xfId="20756"/>
    <cellStyle name="Millares 12 2 3 2 2 3 4 2" xfId="20757"/>
    <cellStyle name="Millares 12 2 3 2 2 3 5" xfId="20758"/>
    <cellStyle name="Millares 12 2 3 2 2 4" xfId="20759"/>
    <cellStyle name="Millares 12 2 3 2 2 4 2" xfId="20760"/>
    <cellStyle name="Millares 12 2 3 2 2 4 2 2" xfId="20761"/>
    <cellStyle name="Millares 12 2 3 2 2 4 2 2 2" xfId="20762"/>
    <cellStyle name="Millares 12 2 3 2 2 4 2 2 2 2" xfId="20763"/>
    <cellStyle name="Millares 12 2 3 2 2 4 2 2 3" xfId="20764"/>
    <cellStyle name="Millares 12 2 3 2 2 4 2 3" xfId="20765"/>
    <cellStyle name="Millares 12 2 3 2 2 4 2 3 2" xfId="20766"/>
    <cellStyle name="Millares 12 2 3 2 2 4 2 4" xfId="20767"/>
    <cellStyle name="Millares 12 2 3 2 2 4 3" xfId="20768"/>
    <cellStyle name="Millares 12 2 3 2 2 4 3 2" xfId="20769"/>
    <cellStyle name="Millares 12 2 3 2 2 4 3 2 2" xfId="20770"/>
    <cellStyle name="Millares 12 2 3 2 2 4 3 3" xfId="20771"/>
    <cellStyle name="Millares 12 2 3 2 2 4 4" xfId="20772"/>
    <cellStyle name="Millares 12 2 3 2 2 4 4 2" xfId="20773"/>
    <cellStyle name="Millares 12 2 3 2 2 4 5" xfId="20774"/>
    <cellStyle name="Millares 12 2 3 2 2 5" xfId="20775"/>
    <cellStyle name="Millares 12 2 3 2 2 5 2" xfId="20776"/>
    <cellStyle name="Millares 12 2 3 2 2 5 2 2" xfId="20777"/>
    <cellStyle name="Millares 12 2 3 2 2 5 2 2 2" xfId="20778"/>
    <cellStyle name="Millares 12 2 3 2 2 5 2 3" xfId="20779"/>
    <cellStyle name="Millares 12 2 3 2 2 5 3" xfId="20780"/>
    <cellStyle name="Millares 12 2 3 2 2 5 3 2" xfId="20781"/>
    <cellStyle name="Millares 12 2 3 2 2 5 4" xfId="20782"/>
    <cellStyle name="Millares 12 2 3 2 2 6" xfId="20783"/>
    <cellStyle name="Millares 12 2 3 2 2 6 2" xfId="20784"/>
    <cellStyle name="Millares 12 2 3 2 2 6 2 2" xfId="20785"/>
    <cellStyle name="Millares 12 2 3 2 2 6 3" xfId="20786"/>
    <cellStyle name="Millares 12 2 3 2 2 7" xfId="20787"/>
    <cellStyle name="Millares 12 2 3 2 2 7 2" xfId="20788"/>
    <cellStyle name="Millares 12 2 3 2 2 8" xfId="20789"/>
    <cellStyle name="Millares 12 2 3 2 3" xfId="20790"/>
    <cellStyle name="Millares 12 2 3 2 3 2" xfId="20791"/>
    <cellStyle name="Millares 12 2 3 2 3 2 2" xfId="20792"/>
    <cellStyle name="Millares 12 2 3 2 3 2 2 2" xfId="20793"/>
    <cellStyle name="Millares 12 2 3 2 3 2 2 2 2" xfId="20794"/>
    <cellStyle name="Millares 12 2 3 2 3 2 2 2 2 2" xfId="20795"/>
    <cellStyle name="Millares 12 2 3 2 3 2 2 2 3" xfId="20796"/>
    <cellStyle name="Millares 12 2 3 2 3 2 2 3" xfId="20797"/>
    <cellStyle name="Millares 12 2 3 2 3 2 2 3 2" xfId="20798"/>
    <cellStyle name="Millares 12 2 3 2 3 2 2 4" xfId="20799"/>
    <cellStyle name="Millares 12 2 3 2 3 2 3" xfId="20800"/>
    <cellStyle name="Millares 12 2 3 2 3 2 3 2" xfId="20801"/>
    <cellStyle name="Millares 12 2 3 2 3 2 3 2 2" xfId="20802"/>
    <cellStyle name="Millares 12 2 3 2 3 2 3 3" xfId="20803"/>
    <cellStyle name="Millares 12 2 3 2 3 2 4" xfId="20804"/>
    <cellStyle name="Millares 12 2 3 2 3 2 4 2" xfId="20805"/>
    <cellStyle name="Millares 12 2 3 2 3 2 5" xfId="20806"/>
    <cellStyle name="Millares 12 2 3 2 3 3" xfId="20807"/>
    <cellStyle name="Millares 12 2 3 2 3 3 2" xfId="20808"/>
    <cellStyle name="Millares 12 2 3 2 3 3 2 2" xfId="20809"/>
    <cellStyle name="Millares 12 2 3 2 3 3 2 2 2" xfId="20810"/>
    <cellStyle name="Millares 12 2 3 2 3 3 2 2 2 2" xfId="20811"/>
    <cellStyle name="Millares 12 2 3 2 3 3 2 2 3" xfId="20812"/>
    <cellStyle name="Millares 12 2 3 2 3 3 2 3" xfId="20813"/>
    <cellStyle name="Millares 12 2 3 2 3 3 2 3 2" xfId="20814"/>
    <cellStyle name="Millares 12 2 3 2 3 3 2 4" xfId="20815"/>
    <cellStyle name="Millares 12 2 3 2 3 3 3" xfId="20816"/>
    <cellStyle name="Millares 12 2 3 2 3 3 3 2" xfId="20817"/>
    <cellStyle name="Millares 12 2 3 2 3 3 3 2 2" xfId="20818"/>
    <cellStyle name="Millares 12 2 3 2 3 3 3 3" xfId="20819"/>
    <cellStyle name="Millares 12 2 3 2 3 3 4" xfId="20820"/>
    <cellStyle name="Millares 12 2 3 2 3 3 4 2" xfId="20821"/>
    <cellStyle name="Millares 12 2 3 2 3 3 5" xfId="20822"/>
    <cellStyle name="Millares 12 2 3 2 3 4" xfId="20823"/>
    <cellStyle name="Millares 12 2 3 2 3 4 2" xfId="20824"/>
    <cellStyle name="Millares 12 2 3 2 3 4 2 2" xfId="20825"/>
    <cellStyle name="Millares 12 2 3 2 3 4 2 2 2" xfId="20826"/>
    <cellStyle name="Millares 12 2 3 2 3 4 2 3" xfId="20827"/>
    <cellStyle name="Millares 12 2 3 2 3 4 3" xfId="20828"/>
    <cellStyle name="Millares 12 2 3 2 3 4 3 2" xfId="20829"/>
    <cellStyle name="Millares 12 2 3 2 3 4 4" xfId="20830"/>
    <cellStyle name="Millares 12 2 3 2 3 5" xfId="20831"/>
    <cellStyle name="Millares 12 2 3 2 3 5 2" xfId="20832"/>
    <cellStyle name="Millares 12 2 3 2 3 5 2 2" xfId="20833"/>
    <cellStyle name="Millares 12 2 3 2 3 5 3" xfId="20834"/>
    <cellStyle name="Millares 12 2 3 2 3 6" xfId="20835"/>
    <cellStyle name="Millares 12 2 3 2 3 6 2" xfId="20836"/>
    <cellStyle name="Millares 12 2 3 2 3 7" xfId="20837"/>
    <cellStyle name="Millares 12 2 3 2 4" xfId="20838"/>
    <cellStyle name="Millares 12 2 3 2 4 2" xfId="20839"/>
    <cellStyle name="Millares 12 2 3 2 4 2 2" xfId="20840"/>
    <cellStyle name="Millares 12 2 3 2 4 2 2 2" xfId="20841"/>
    <cellStyle name="Millares 12 2 3 2 4 2 2 2 2" xfId="20842"/>
    <cellStyle name="Millares 12 2 3 2 4 2 2 3" xfId="20843"/>
    <cellStyle name="Millares 12 2 3 2 4 2 3" xfId="20844"/>
    <cellStyle name="Millares 12 2 3 2 4 2 3 2" xfId="20845"/>
    <cellStyle name="Millares 12 2 3 2 4 2 4" xfId="20846"/>
    <cellStyle name="Millares 12 2 3 2 4 3" xfId="20847"/>
    <cellStyle name="Millares 12 2 3 2 4 3 2" xfId="20848"/>
    <cellStyle name="Millares 12 2 3 2 4 3 2 2" xfId="20849"/>
    <cellStyle name="Millares 12 2 3 2 4 3 3" xfId="20850"/>
    <cellStyle name="Millares 12 2 3 2 4 4" xfId="20851"/>
    <cellStyle name="Millares 12 2 3 2 4 4 2" xfId="20852"/>
    <cellStyle name="Millares 12 2 3 2 4 5" xfId="20853"/>
    <cellStyle name="Millares 12 2 3 2 5" xfId="20854"/>
    <cellStyle name="Millares 12 2 3 2 5 2" xfId="20855"/>
    <cellStyle name="Millares 12 2 3 2 5 2 2" xfId="20856"/>
    <cellStyle name="Millares 12 2 3 2 5 2 2 2" xfId="20857"/>
    <cellStyle name="Millares 12 2 3 2 5 2 2 2 2" xfId="20858"/>
    <cellStyle name="Millares 12 2 3 2 5 2 2 3" xfId="20859"/>
    <cellStyle name="Millares 12 2 3 2 5 2 3" xfId="20860"/>
    <cellStyle name="Millares 12 2 3 2 5 2 3 2" xfId="20861"/>
    <cellStyle name="Millares 12 2 3 2 5 2 4" xfId="20862"/>
    <cellStyle name="Millares 12 2 3 2 5 3" xfId="20863"/>
    <cellStyle name="Millares 12 2 3 2 5 3 2" xfId="20864"/>
    <cellStyle name="Millares 12 2 3 2 5 3 2 2" xfId="20865"/>
    <cellStyle name="Millares 12 2 3 2 5 3 3" xfId="20866"/>
    <cellStyle name="Millares 12 2 3 2 5 4" xfId="20867"/>
    <cellStyle name="Millares 12 2 3 2 5 4 2" xfId="20868"/>
    <cellStyle name="Millares 12 2 3 2 5 5" xfId="20869"/>
    <cellStyle name="Millares 12 2 3 2 6" xfId="20870"/>
    <cellStyle name="Millares 12 2 3 2 6 2" xfId="20871"/>
    <cellStyle name="Millares 12 2 3 2 6 2 2" xfId="20872"/>
    <cellStyle name="Millares 12 2 3 2 6 2 2 2" xfId="20873"/>
    <cellStyle name="Millares 12 2 3 2 6 2 3" xfId="20874"/>
    <cellStyle name="Millares 12 2 3 2 6 3" xfId="20875"/>
    <cellStyle name="Millares 12 2 3 2 6 3 2" xfId="20876"/>
    <cellStyle name="Millares 12 2 3 2 6 4" xfId="20877"/>
    <cellStyle name="Millares 12 2 3 2 7" xfId="20878"/>
    <cellStyle name="Millares 12 2 3 2 7 2" xfId="20879"/>
    <cellStyle name="Millares 12 2 3 2 7 2 2" xfId="20880"/>
    <cellStyle name="Millares 12 2 3 2 7 3" xfId="20881"/>
    <cellStyle name="Millares 12 2 3 2 8" xfId="20882"/>
    <cellStyle name="Millares 12 2 3 2 8 2" xfId="20883"/>
    <cellStyle name="Millares 12 2 3 2 9" xfId="20884"/>
    <cellStyle name="Millares 12 2 3 2 9 2" xfId="20885"/>
    <cellStyle name="Millares 12 2 3 3" xfId="20886"/>
    <cellStyle name="Millares 12 2 3 3 2" xfId="20887"/>
    <cellStyle name="Millares 12 2 3 3 2 2" xfId="20888"/>
    <cellStyle name="Millares 12 2 3 3 2 2 2" xfId="20889"/>
    <cellStyle name="Millares 12 2 3 3 2 2 2 2" xfId="20890"/>
    <cellStyle name="Millares 12 2 3 3 2 2 2 2 2" xfId="20891"/>
    <cellStyle name="Millares 12 2 3 3 2 2 2 2 2 2" xfId="20892"/>
    <cellStyle name="Millares 12 2 3 3 2 2 2 2 3" xfId="20893"/>
    <cellStyle name="Millares 12 2 3 3 2 2 2 3" xfId="20894"/>
    <cellStyle name="Millares 12 2 3 3 2 2 2 3 2" xfId="20895"/>
    <cellStyle name="Millares 12 2 3 3 2 2 2 4" xfId="20896"/>
    <cellStyle name="Millares 12 2 3 3 2 2 3" xfId="20897"/>
    <cellStyle name="Millares 12 2 3 3 2 2 3 2" xfId="20898"/>
    <cellStyle name="Millares 12 2 3 3 2 2 3 2 2" xfId="20899"/>
    <cellStyle name="Millares 12 2 3 3 2 2 3 3" xfId="20900"/>
    <cellStyle name="Millares 12 2 3 3 2 2 4" xfId="20901"/>
    <cellStyle name="Millares 12 2 3 3 2 2 4 2" xfId="20902"/>
    <cellStyle name="Millares 12 2 3 3 2 2 5" xfId="20903"/>
    <cellStyle name="Millares 12 2 3 3 2 3" xfId="20904"/>
    <cellStyle name="Millares 12 2 3 3 2 3 2" xfId="20905"/>
    <cellStyle name="Millares 12 2 3 3 2 3 2 2" xfId="20906"/>
    <cellStyle name="Millares 12 2 3 3 2 3 2 2 2" xfId="20907"/>
    <cellStyle name="Millares 12 2 3 3 2 3 2 2 2 2" xfId="20908"/>
    <cellStyle name="Millares 12 2 3 3 2 3 2 2 3" xfId="20909"/>
    <cellStyle name="Millares 12 2 3 3 2 3 2 3" xfId="20910"/>
    <cellStyle name="Millares 12 2 3 3 2 3 2 3 2" xfId="20911"/>
    <cellStyle name="Millares 12 2 3 3 2 3 2 4" xfId="20912"/>
    <cellStyle name="Millares 12 2 3 3 2 3 3" xfId="20913"/>
    <cellStyle name="Millares 12 2 3 3 2 3 3 2" xfId="20914"/>
    <cellStyle name="Millares 12 2 3 3 2 3 3 2 2" xfId="20915"/>
    <cellStyle name="Millares 12 2 3 3 2 3 3 3" xfId="20916"/>
    <cellStyle name="Millares 12 2 3 3 2 3 4" xfId="20917"/>
    <cellStyle name="Millares 12 2 3 3 2 3 4 2" xfId="20918"/>
    <cellStyle name="Millares 12 2 3 3 2 3 5" xfId="20919"/>
    <cellStyle name="Millares 12 2 3 3 2 4" xfId="20920"/>
    <cellStyle name="Millares 12 2 3 3 2 4 2" xfId="20921"/>
    <cellStyle name="Millares 12 2 3 3 2 4 2 2" xfId="20922"/>
    <cellStyle name="Millares 12 2 3 3 2 4 2 2 2" xfId="20923"/>
    <cellStyle name="Millares 12 2 3 3 2 4 2 3" xfId="20924"/>
    <cellStyle name="Millares 12 2 3 3 2 4 3" xfId="20925"/>
    <cellStyle name="Millares 12 2 3 3 2 4 3 2" xfId="20926"/>
    <cellStyle name="Millares 12 2 3 3 2 4 4" xfId="20927"/>
    <cellStyle name="Millares 12 2 3 3 2 5" xfId="20928"/>
    <cellStyle name="Millares 12 2 3 3 2 5 2" xfId="20929"/>
    <cellStyle name="Millares 12 2 3 3 2 5 2 2" xfId="20930"/>
    <cellStyle name="Millares 12 2 3 3 2 5 3" xfId="20931"/>
    <cellStyle name="Millares 12 2 3 3 2 6" xfId="20932"/>
    <cellStyle name="Millares 12 2 3 3 2 6 2" xfId="20933"/>
    <cellStyle name="Millares 12 2 3 3 2 7" xfId="20934"/>
    <cellStyle name="Millares 12 2 3 3 3" xfId="20935"/>
    <cellStyle name="Millares 12 2 3 3 3 2" xfId="20936"/>
    <cellStyle name="Millares 12 2 3 3 3 2 2" xfId="20937"/>
    <cellStyle name="Millares 12 2 3 3 3 2 2 2" xfId="20938"/>
    <cellStyle name="Millares 12 2 3 3 3 2 2 2 2" xfId="20939"/>
    <cellStyle name="Millares 12 2 3 3 3 2 2 3" xfId="20940"/>
    <cellStyle name="Millares 12 2 3 3 3 2 3" xfId="20941"/>
    <cellStyle name="Millares 12 2 3 3 3 2 3 2" xfId="20942"/>
    <cellStyle name="Millares 12 2 3 3 3 2 4" xfId="20943"/>
    <cellStyle name="Millares 12 2 3 3 3 3" xfId="20944"/>
    <cellStyle name="Millares 12 2 3 3 3 3 2" xfId="20945"/>
    <cellStyle name="Millares 12 2 3 3 3 3 2 2" xfId="20946"/>
    <cellStyle name="Millares 12 2 3 3 3 3 3" xfId="20947"/>
    <cellStyle name="Millares 12 2 3 3 3 4" xfId="20948"/>
    <cellStyle name="Millares 12 2 3 3 3 4 2" xfId="20949"/>
    <cellStyle name="Millares 12 2 3 3 3 5" xfId="20950"/>
    <cellStyle name="Millares 12 2 3 3 4" xfId="20951"/>
    <cellStyle name="Millares 12 2 3 3 4 2" xfId="20952"/>
    <cellStyle name="Millares 12 2 3 3 4 2 2" xfId="20953"/>
    <cellStyle name="Millares 12 2 3 3 4 2 2 2" xfId="20954"/>
    <cellStyle name="Millares 12 2 3 3 4 2 2 2 2" xfId="20955"/>
    <cellStyle name="Millares 12 2 3 3 4 2 2 3" xfId="20956"/>
    <cellStyle name="Millares 12 2 3 3 4 2 3" xfId="20957"/>
    <cellStyle name="Millares 12 2 3 3 4 2 3 2" xfId="20958"/>
    <cellStyle name="Millares 12 2 3 3 4 2 4" xfId="20959"/>
    <cellStyle name="Millares 12 2 3 3 4 3" xfId="20960"/>
    <cellStyle name="Millares 12 2 3 3 4 3 2" xfId="20961"/>
    <cellStyle name="Millares 12 2 3 3 4 3 2 2" xfId="20962"/>
    <cellStyle name="Millares 12 2 3 3 4 3 3" xfId="20963"/>
    <cellStyle name="Millares 12 2 3 3 4 4" xfId="20964"/>
    <cellStyle name="Millares 12 2 3 3 4 4 2" xfId="20965"/>
    <cellStyle name="Millares 12 2 3 3 4 5" xfId="20966"/>
    <cellStyle name="Millares 12 2 3 3 5" xfId="20967"/>
    <cellStyle name="Millares 12 2 3 3 5 2" xfId="20968"/>
    <cellStyle name="Millares 12 2 3 3 5 2 2" xfId="20969"/>
    <cellStyle name="Millares 12 2 3 3 5 2 2 2" xfId="20970"/>
    <cellStyle name="Millares 12 2 3 3 5 2 3" xfId="20971"/>
    <cellStyle name="Millares 12 2 3 3 5 3" xfId="20972"/>
    <cellStyle name="Millares 12 2 3 3 5 3 2" xfId="20973"/>
    <cellStyle name="Millares 12 2 3 3 5 4" xfId="20974"/>
    <cellStyle name="Millares 12 2 3 3 6" xfId="20975"/>
    <cellStyle name="Millares 12 2 3 3 6 2" xfId="20976"/>
    <cellStyle name="Millares 12 2 3 3 6 2 2" xfId="20977"/>
    <cellStyle name="Millares 12 2 3 3 6 3" xfId="20978"/>
    <cellStyle name="Millares 12 2 3 3 7" xfId="20979"/>
    <cellStyle name="Millares 12 2 3 3 7 2" xfId="20980"/>
    <cellStyle name="Millares 12 2 3 3 8" xfId="20981"/>
    <cellStyle name="Millares 12 2 3 4" xfId="20982"/>
    <cellStyle name="Millares 12 2 3 4 2" xfId="20983"/>
    <cellStyle name="Millares 12 2 3 4 2 2" xfId="20984"/>
    <cellStyle name="Millares 12 2 3 4 2 2 2" xfId="20985"/>
    <cellStyle name="Millares 12 2 3 4 2 2 2 2" xfId="20986"/>
    <cellStyle name="Millares 12 2 3 4 2 2 2 2 2" xfId="20987"/>
    <cellStyle name="Millares 12 2 3 4 2 2 2 3" xfId="20988"/>
    <cellStyle name="Millares 12 2 3 4 2 2 3" xfId="20989"/>
    <cellStyle name="Millares 12 2 3 4 2 2 3 2" xfId="20990"/>
    <cellStyle name="Millares 12 2 3 4 2 2 4" xfId="20991"/>
    <cellStyle name="Millares 12 2 3 4 2 3" xfId="20992"/>
    <cellStyle name="Millares 12 2 3 4 2 3 2" xfId="20993"/>
    <cellStyle name="Millares 12 2 3 4 2 3 2 2" xfId="20994"/>
    <cellStyle name="Millares 12 2 3 4 2 3 3" xfId="20995"/>
    <cellStyle name="Millares 12 2 3 4 2 4" xfId="20996"/>
    <cellStyle name="Millares 12 2 3 4 2 4 2" xfId="20997"/>
    <cellStyle name="Millares 12 2 3 4 2 5" xfId="20998"/>
    <cellStyle name="Millares 12 2 3 4 3" xfId="20999"/>
    <cellStyle name="Millares 12 2 3 4 3 2" xfId="21000"/>
    <cellStyle name="Millares 12 2 3 4 3 2 2" xfId="21001"/>
    <cellStyle name="Millares 12 2 3 4 3 2 2 2" xfId="21002"/>
    <cellStyle name="Millares 12 2 3 4 3 2 2 2 2" xfId="21003"/>
    <cellStyle name="Millares 12 2 3 4 3 2 2 3" xfId="21004"/>
    <cellStyle name="Millares 12 2 3 4 3 2 3" xfId="21005"/>
    <cellStyle name="Millares 12 2 3 4 3 2 3 2" xfId="21006"/>
    <cellStyle name="Millares 12 2 3 4 3 2 4" xfId="21007"/>
    <cellStyle name="Millares 12 2 3 4 3 3" xfId="21008"/>
    <cellStyle name="Millares 12 2 3 4 3 3 2" xfId="21009"/>
    <cellStyle name="Millares 12 2 3 4 3 3 2 2" xfId="21010"/>
    <cellStyle name="Millares 12 2 3 4 3 3 3" xfId="21011"/>
    <cellStyle name="Millares 12 2 3 4 3 4" xfId="21012"/>
    <cellStyle name="Millares 12 2 3 4 3 4 2" xfId="21013"/>
    <cellStyle name="Millares 12 2 3 4 3 5" xfId="21014"/>
    <cellStyle name="Millares 12 2 3 4 4" xfId="21015"/>
    <cellStyle name="Millares 12 2 3 4 4 2" xfId="21016"/>
    <cellStyle name="Millares 12 2 3 4 4 2 2" xfId="21017"/>
    <cellStyle name="Millares 12 2 3 4 4 2 2 2" xfId="21018"/>
    <cellStyle name="Millares 12 2 3 4 4 2 3" xfId="21019"/>
    <cellStyle name="Millares 12 2 3 4 4 3" xfId="21020"/>
    <cellStyle name="Millares 12 2 3 4 4 3 2" xfId="21021"/>
    <cellStyle name="Millares 12 2 3 4 4 4" xfId="21022"/>
    <cellStyle name="Millares 12 2 3 4 5" xfId="21023"/>
    <cellStyle name="Millares 12 2 3 4 5 2" xfId="21024"/>
    <cellStyle name="Millares 12 2 3 4 5 2 2" xfId="21025"/>
    <cellStyle name="Millares 12 2 3 4 5 3" xfId="21026"/>
    <cellStyle name="Millares 12 2 3 4 6" xfId="21027"/>
    <cellStyle name="Millares 12 2 3 4 6 2" xfId="21028"/>
    <cellStyle name="Millares 12 2 3 4 7" xfId="21029"/>
    <cellStyle name="Millares 12 2 3 5" xfId="21030"/>
    <cellStyle name="Millares 12 2 3 5 2" xfId="21031"/>
    <cellStyle name="Millares 12 2 3 5 2 2" xfId="21032"/>
    <cellStyle name="Millares 12 2 3 5 2 2 2" xfId="21033"/>
    <cellStyle name="Millares 12 2 3 5 2 2 2 2" xfId="21034"/>
    <cellStyle name="Millares 12 2 3 5 2 2 3" xfId="21035"/>
    <cellStyle name="Millares 12 2 3 5 2 3" xfId="21036"/>
    <cellStyle name="Millares 12 2 3 5 2 3 2" xfId="21037"/>
    <cellStyle name="Millares 12 2 3 5 2 4" xfId="21038"/>
    <cellStyle name="Millares 12 2 3 5 3" xfId="21039"/>
    <cellStyle name="Millares 12 2 3 5 3 2" xfId="21040"/>
    <cellStyle name="Millares 12 2 3 5 3 2 2" xfId="21041"/>
    <cellStyle name="Millares 12 2 3 5 3 3" xfId="21042"/>
    <cellStyle name="Millares 12 2 3 5 4" xfId="21043"/>
    <cellStyle name="Millares 12 2 3 5 4 2" xfId="21044"/>
    <cellStyle name="Millares 12 2 3 5 5" xfId="21045"/>
    <cellStyle name="Millares 12 2 3 6" xfId="21046"/>
    <cellStyle name="Millares 12 2 3 6 2" xfId="21047"/>
    <cellStyle name="Millares 12 2 3 6 2 2" xfId="21048"/>
    <cellStyle name="Millares 12 2 3 6 2 2 2" xfId="21049"/>
    <cellStyle name="Millares 12 2 3 6 2 2 2 2" xfId="21050"/>
    <cellStyle name="Millares 12 2 3 6 2 2 3" xfId="21051"/>
    <cellStyle name="Millares 12 2 3 6 2 3" xfId="21052"/>
    <cellStyle name="Millares 12 2 3 6 2 3 2" xfId="21053"/>
    <cellStyle name="Millares 12 2 3 6 2 4" xfId="21054"/>
    <cellStyle name="Millares 12 2 3 6 3" xfId="21055"/>
    <cellStyle name="Millares 12 2 3 6 3 2" xfId="21056"/>
    <cellStyle name="Millares 12 2 3 6 3 2 2" xfId="21057"/>
    <cellStyle name="Millares 12 2 3 6 3 3" xfId="21058"/>
    <cellStyle name="Millares 12 2 3 6 4" xfId="21059"/>
    <cellStyle name="Millares 12 2 3 6 4 2" xfId="21060"/>
    <cellStyle name="Millares 12 2 3 6 5" xfId="21061"/>
    <cellStyle name="Millares 12 2 3 7" xfId="21062"/>
    <cellStyle name="Millares 12 2 3 7 2" xfId="21063"/>
    <cellStyle name="Millares 12 2 3 7 2 2" xfId="21064"/>
    <cellStyle name="Millares 12 2 3 7 2 2 2" xfId="21065"/>
    <cellStyle name="Millares 12 2 3 7 2 3" xfId="21066"/>
    <cellStyle name="Millares 12 2 3 7 3" xfId="21067"/>
    <cellStyle name="Millares 12 2 3 7 3 2" xfId="21068"/>
    <cellStyle name="Millares 12 2 3 7 4" xfId="21069"/>
    <cellStyle name="Millares 12 2 3 8" xfId="21070"/>
    <cellStyle name="Millares 12 2 3 8 2" xfId="21071"/>
    <cellStyle name="Millares 12 2 3 8 2 2" xfId="21072"/>
    <cellStyle name="Millares 12 2 3 8 3" xfId="21073"/>
    <cellStyle name="Millares 12 2 3 9" xfId="21074"/>
    <cellStyle name="Millares 12 2 3 9 2" xfId="21075"/>
    <cellStyle name="Millares 12 2 4" xfId="21076"/>
    <cellStyle name="Millares 12 2 4 10" xfId="21077"/>
    <cellStyle name="Millares 12 2 4 2" xfId="21078"/>
    <cellStyle name="Millares 12 2 4 2 2" xfId="21079"/>
    <cellStyle name="Millares 12 2 4 2 2 2" xfId="21080"/>
    <cellStyle name="Millares 12 2 4 2 2 2 2" xfId="21081"/>
    <cellStyle name="Millares 12 2 4 2 2 2 2 2" xfId="21082"/>
    <cellStyle name="Millares 12 2 4 2 2 2 2 2 2" xfId="21083"/>
    <cellStyle name="Millares 12 2 4 2 2 2 2 2 2 2" xfId="21084"/>
    <cellStyle name="Millares 12 2 4 2 2 2 2 2 3" xfId="21085"/>
    <cellStyle name="Millares 12 2 4 2 2 2 2 3" xfId="21086"/>
    <cellStyle name="Millares 12 2 4 2 2 2 2 3 2" xfId="21087"/>
    <cellStyle name="Millares 12 2 4 2 2 2 2 4" xfId="21088"/>
    <cellStyle name="Millares 12 2 4 2 2 2 3" xfId="21089"/>
    <cellStyle name="Millares 12 2 4 2 2 2 3 2" xfId="21090"/>
    <cellStyle name="Millares 12 2 4 2 2 2 3 2 2" xfId="21091"/>
    <cellStyle name="Millares 12 2 4 2 2 2 3 3" xfId="21092"/>
    <cellStyle name="Millares 12 2 4 2 2 2 4" xfId="21093"/>
    <cellStyle name="Millares 12 2 4 2 2 2 4 2" xfId="21094"/>
    <cellStyle name="Millares 12 2 4 2 2 2 5" xfId="21095"/>
    <cellStyle name="Millares 12 2 4 2 2 3" xfId="21096"/>
    <cellStyle name="Millares 12 2 4 2 2 3 2" xfId="21097"/>
    <cellStyle name="Millares 12 2 4 2 2 3 2 2" xfId="21098"/>
    <cellStyle name="Millares 12 2 4 2 2 3 2 2 2" xfId="21099"/>
    <cellStyle name="Millares 12 2 4 2 2 3 2 2 2 2" xfId="21100"/>
    <cellStyle name="Millares 12 2 4 2 2 3 2 2 3" xfId="21101"/>
    <cellStyle name="Millares 12 2 4 2 2 3 2 3" xfId="21102"/>
    <cellStyle name="Millares 12 2 4 2 2 3 2 3 2" xfId="21103"/>
    <cellStyle name="Millares 12 2 4 2 2 3 2 4" xfId="21104"/>
    <cellStyle name="Millares 12 2 4 2 2 3 3" xfId="21105"/>
    <cellStyle name="Millares 12 2 4 2 2 3 3 2" xfId="21106"/>
    <cellStyle name="Millares 12 2 4 2 2 3 3 2 2" xfId="21107"/>
    <cellStyle name="Millares 12 2 4 2 2 3 3 3" xfId="21108"/>
    <cellStyle name="Millares 12 2 4 2 2 3 4" xfId="21109"/>
    <cellStyle name="Millares 12 2 4 2 2 3 4 2" xfId="21110"/>
    <cellStyle name="Millares 12 2 4 2 2 3 5" xfId="21111"/>
    <cellStyle name="Millares 12 2 4 2 2 4" xfId="21112"/>
    <cellStyle name="Millares 12 2 4 2 2 4 2" xfId="21113"/>
    <cellStyle name="Millares 12 2 4 2 2 4 2 2" xfId="21114"/>
    <cellStyle name="Millares 12 2 4 2 2 4 2 2 2" xfId="21115"/>
    <cellStyle name="Millares 12 2 4 2 2 4 2 3" xfId="21116"/>
    <cellStyle name="Millares 12 2 4 2 2 4 3" xfId="21117"/>
    <cellStyle name="Millares 12 2 4 2 2 4 3 2" xfId="21118"/>
    <cellStyle name="Millares 12 2 4 2 2 4 4" xfId="21119"/>
    <cellStyle name="Millares 12 2 4 2 2 5" xfId="21120"/>
    <cellStyle name="Millares 12 2 4 2 2 5 2" xfId="21121"/>
    <cellStyle name="Millares 12 2 4 2 2 5 2 2" xfId="21122"/>
    <cellStyle name="Millares 12 2 4 2 2 5 3" xfId="21123"/>
    <cellStyle name="Millares 12 2 4 2 2 6" xfId="21124"/>
    <cellStyle name="Millares 12 2 4 2 2 6 2" xfId="21125"/>
    <cellStyle name="Millares 12 2 4 2 2 7" xfId="21126"/>
    <cellStyle name="Millares 12 2 4 2 3" xfId="21127"/>
    <cellStyle name="Millares 12 2 4 2 3 2" xfId="21128"/>
    <cellStyle name="Millares 12 2 4 2 3 2 2" xfId="21129"/>
    <cellStyle name="Millares 12 2 4 2 3 2 2 2" xfId="21130"/>
    <cellStyle name="Millares 12 2 4 2 3 2 2 2 2" xfId="21131"/>
    <cellStyle name="Millares 12 2 4 2 3 2 2 3" xfId="21132"/>
    <cellStyle name="Millares 12 2 4 2 3 2 3" xfId="21133"/>
    <cellStyle name="Millares 12 2 4 2 3 2 3 2" xfId="21134"/>
    <cellStyle name="Millares 12 2 4 2 3 2 4" xfId="21135"/>
    <cellStyle name="Millares 12 2 4 2 3 3" xfId="21136"/>
    <cellStyle name="Millares 12 2 4 2 3 3 2" xfId="21137"/>
    <cellStyle name="Millares 12 2 4 2 3 3 2 2" xfId="21138"/>
    <cellStyle name="Millares 12 2 4 2 3 3 3" xfId="21139"/>
    <cellStyle name="Millares 12 2 4 2 3 4" xfId="21140"/>
    <cellStyle name="Millares 12 2 4 2 3 4 2" xfId="21141"/>
    <cellStyle name="Millares 12 2 4 2 3 5" xfId="21142"/>
    <cellStyle name="Millares 12 2 4 2 4" xfId="21143"/>
    <cellStyle name="Millares 12 2 4 2 4 2" xfId="21144"/>
    <cellStyle name="Millares 12 2 4 2 4 2 2" xfId="21145"/>
    <cellStyle name="Millares 12 2 4 2 4 2 2 2" xfId="21146"/>
    <cellStyle name="Millares 12 2 4 2 4 2 2 2 2" xfId="21147"/>
    <cellStyle name="Millares 12 2 4 2 4 2 2 3" xfId="21148"/>
    <cellStyle name="Millares 12 2 4 2 4 2 3" xfId="21149"/>
    <cellStyle name="Millares 12 2 4 2 4 2 3 2" xfId="21150"/>
    <cellStyle name="Millares 12 2 4 2 4 2 4" xfId="21151"/>
    <cellStyle name="Millares 12 2 4 2 4 3" xfId="21152"/>
    <cellStyle name="Millares 12 2 4 2 4 3 2" xfId="21153"/>
    <cellStyle name="Millares 12 2 4 2 4 3 2 2" xfId="21154"/>
    <cellStyle name="Millares 12 2 4 2 4 3 3" xfId="21155"/>
    <cellStyle name="Millares 12 2 4 2 4 4" xfId="21156"/>
    <cellStyle name="Millares 12 2 4 2 4 4 2" xfId="21157"/>
    <cellStyle name="Millares 12 2 4 2 4 5" xfId="21158"/>
    <cellStyle name="Millares 12 2 4 2 5" xfId="21159"/>
    <cellStyle name="Millares 12 2 4 2 5 2" xfId="21160"/>
    <cellStyle name="Millares 12 2 4 2 5 2 2" xfId="21161"/>
    <cellStyle name="Millares 12 2 4 2 5 2 2 2" xfId="21162"/>
    <cellStyle name="Millares 12 2 4 2 5 2 3" xfId="21163"/>
    <cellStyle name="Millares 12 2 4 2 5 3" xfId="21164"/>
    <cellStyle name="Millares 12 2 4 2 5 3 2" xfId="21165"/>
    <cellStyle name="Millares 12 2 4 2 5 4" xfId="21166"/>
    <cellStyle name="Millares 12 2 4 2 6" xfId="21167"/>
    <cellStyle name="Millares 12 2 4 2 6 2" xfId="21168"/>
    <cellStyle name="Millares 12 2 4 2 6 2 2" xfId="21169"/>
    <cellStyle name="Millares 12 2 4 2 6 3" xfId="21170"/>
    <cellStyle name="Millares 12 2 4 2 7" xfId="21171"/>
    <cellStyle name="Millares 12 2 4 2 7 2" xfId="21172"/>
    <cellStyle name="Millares 12 2 4 2 8" xfId="21173"/>
    <cellStyle name="Millares 12 2 4 3" xfId="21174"/>
    <cellStyle name="Millares 12 2 4 3 2" xfId="21175"/>
    <cellStyle name="Millares 12 2 4 3 2 2" xfId="21176"/>
    <cellStyle name="Millares 12 2 4 3 2 2 2" xfId="21177"/>
    <cellStyle name="Millares 12 2 4 3 2 2 2 2" xfId="21178"/>
    <cellStyle name="Millares 12 2 4 3 2 2 2 2 2" xfId="21179"/>
    <cellStyle name="Millares 12 2 4 3 2 2 2 3" xfId="21180"/>
    <cellStyle name="Millares 12 2 4 3 2 2 3" xfId="21181"/>
    <cellStyle name="Millares 12 2 4 3 2 2 3 2" xfId="21182"/>
    <cellStyle name="Millares 12 2 4 3 2 2 4" xfId="21183"/>
    <cellStyle name="Millares 12 2 4 3 2 3" xfId="21184"/>
    <cellStyle name="Millares 12 2 4 3 2 3 2" xfId="21185"/>
    <cellStyle name="Millares 12 2 4 3 2 3 2 2" xfId="21186"/>
    <cellStyle name="Millares 12 2 4 3 2 3 3" xfId="21187"/>
    <cellStyle name="Millares 12 2 4 3 2 4" xfId="21188"/>
    <cellStyle name="Millares 12 2 4 3 2 4 2" xfId="21189"/>
    <cellStyle name="Millares 12 2 4 3 2 5" xfId="21190"/>
    <cellStyle name="Millares 12 2 4 3 3" xfId="21191"/>
    <cellStyle name="Millares 12 2 4 3 3 2" xfId="21192"/>
    <cellStyle name="Millares 12 2 4 3 3 2 2" xfId="21193"/>
    <cellStyle name="Millares 12 2 4 3 3 2 2 2" xfId="21194"/>
    <cellStyle name="Millares 12 2 4 3 3 2 2 2 2" xfId="21195"/>
    <cellStyle name="Millares 12 2 4 3 3 2 2 3" xfId="21196"/>
    <cellStyle name="Millares 12 2 4 3 3 2 3" xfId="21197"/>
    <cellStyle name="Millares 12 2 4 3 3 2 3 2" xfId="21198"/>
    <cellStyle name="Millares 12 2 4 3 3 2 4" xfId="21199"/>
    <cellStyle name="Millares 12 2 4 3 3 3" xfId="21200"/>
    <cellStyle name="Millares 12 2 4 3 3 3 2" xfId="21201"/>
    <cellStyle name="Millares 12 2 4 3 3 3 2 2" xfId="21202"/>
    <cellStyle name="Millares 12 2 4 3 3 3 3" xfId="21203"/>
    <cellStyle name="Millares 12 2 4 3 3 4" xfId="21204"/>
    <cellStyle name="Millares 12 2 4 3 3 4 2" xfId="21205"/>
    <cellStyle name="Millares 12 2 4 3 3 5" xfId="21206"/>
    <cellStyle name="Millares 12 2 4 3 4" xfId="21207"/>
    <cellStyle name="Millares 12 2 4 3 4 2" xfId="21208"/>
    <cellStyle name="Millares 12 2 4 3 4 2 2" xfId="21209"/>
    <cellStyle name="Millares 12 2 4 3 4 2 2 2" xfId="21210"/>
    <cellStyle name="Millares 12 2 4 3 4 2 3" xfId="21211"/>
    <cellStyle name="Millares 12 2 4 3 4 3" xfId="21212"/>
    <cellStyle name="Millares 12 2 4 3 4 3 2" xfId="21213"/>
    <cellStyle name="Millares 12 2 4 3 4 4" xfId="21214"/>
    <cellStyle name="Millares 12 2 4 3 5" xfId="21215"/>
    <cellStyle name="Millares 12 2 4 3 5 2" xfId="21216"/>
    <cellStyle name="Millares 12 2 4 3 5 2 2" xfId="21217"/>
    <cellStyle name="Millares 12 2 4 3 5 3" xfId="21218"/>
    <cellStyle name="Millares 12 2 4 3 6" xfId="21219"/>
    <cellStyle name="Millares 12 2 4 3 6 2" xfId="21220"/>
    <cellStyle name="Millares 12 2 4 3 7" xfId="21221"/>
    <cellStyle name="Millares 12 2 4 4" xfId="21222"/>
    <cellStyle name="Millares 12 2 4 4 2" xfId="21223"/>
    <cellStyle name="Millares 12 2 4 4 2 2" xfId="21224"/>
    <cellStyle name="Millares 12 2 4 4 2 2 2" xfId="21225"/>
    <cellStyle name="Millares 12 2 4 4 2 2 2 2" xfId="21226"/>
    <cellStyle name="Millares 12 2 4 4 2 2 3" xfId="21227"/>
    <cellStyle name="Millares 12 2 4 4 2 3" xfId="21228"/>
    <cellStyle name="Millares 12 2 4 4 2 3 2" xfId="21229"/>
    <cellStyle name="Millares 12 2 4 4 2 4" xfId="21230"/>
    <cellStyle name="Millares 12 2 4 4 3" xfId="21231"/>
    <cellStyle name="Millares 12 2 4 4 3 2" xfId="21232"/>
    <cellStyle name="Millares 12 2 4 4 3 2 2" xfId="21233"/>
    <cellStyle name="Millares 12 2 4 4 3 3" xfId="21234"/>
    <cellStyle name="Millares 12 2 4 4 4" xfId="21235"/>
    <cellStyle name="Millares 12 2 4 4 4 2" xfId="21236"/>
    <cellStyle name="Millares 12 2 4 4 5" xfId="21237"/>
    <cellStyle name="Millares 12 2 4 5" xfId="21238"/>
    <cellStyle name="Millares 12 2 4 5 2" xfId="21239"/>
    <cellStyle name="Millares 12 2 4 5 2 2" xfId="21240"/>
    <cellStyle name="Millares 12 2 4 5 2 2 2" xfId="21241"/>
    <cellStyle name="Millares 12 2 4 5 2 2 2 2" xfId="21242"/>
    <cellStyle name="Millares 12 2 4 5 2 2 3" xfId="21243"/>
    <cellStyle name="Millares 12 2 4 5 2 3" xfId="21244"/>
    <cellStyle name="Millares 12 2 4 5 2 3 2" xfId="21245"/>
    <cellStyle name="Millares 12 2 4 5 2 4" xfId="21246"/>
    <cellStyle name="Millares 12 2 4 5 3" xfId="21247"/>
    <cellStyle name="Millares 12 2 4 5 3 2" xfId="21248"/>
    <cellStyle name="Millares 12 2 4 5 3 2 2" xfId="21249"/>
    <cellStyle name="Millares 12 2 4 5 3 3" xfId="21250"/>
    <cellStyle name="Millares 12 2 4 5 4" xfId="21251"/>
    <cellStyle name="Millares 12 2 4 5 4 2" xfId="21252"/>
    <cellStyle name="Millares 12 2 4 5 5" xfId="21253"/>
    <cellStyle name="Millares 12 2 4 6" xfId="21254"/>
    <cellStyle name="Millares 12 2 4 6 2" xfId="21255"/>
    <cellStyle name="Millares 12 2 4 6 2 2" xfId="21256"/>
    <cellStyle name="Millares 12 2 4 6 2 2 2" xfId="21257"/>
    <cellStyle name="Millares 12 2 4 6 2 3" xfId="21258"/>
    <cellStyle name="Millares 12 2 4 6 3" xfId="21259"/>
    <cellStyle name="Millares 12 2 4 6 3 2" xfId="21260"/>
    <cellStyle name="Millares 12 2 4 6 4" xfId="21261"/>
    <cellStyle name="Millares 12 2 4 7" xfId="21262"/>
    <cellStyle name="Millares 12 2 4 7 2" xfId="21263"/>
    <cellStyle name="Millares 12 2 4 7 2 2" xfId="21264"/>
    <cellStyle name="Millares 12 2 4 7 3" xfId="21265"/>
    <cellStyle name="Millares 12 2 4 8" xfId="21266"/>
    <cellStyle name="Millares 12 2 4 8 2" xfId="21267"/>
    <cellStyle name="Millares 12 2 4 9" xfId="21268"/>
    <cellStyle name="Millares 12 2 4 9 2" xfId="21269"/>
    <cellStyle name="Millares 12 2 5" xfId="21270"/>
    <cellStyle name="Millares 12 2 5 2" xfId="21271"/>
    <cellStyle name="Millares 12 2 5 2 2" xfId="21272"/>
    <cellStyle name="Millares 12 2 5 2 2 2" xfId="21273"/>
    <cellStyle name="Millares 12 2 5 2 2 2 2" xfId="21274"/>
    <cellStyle name="Millares 12 2 5 2 2 2 2 2" xfId="21275"/>
    <cellStyle name="Millares 12 2 5 2 2 2 2 2 2" xfId="21276"/>
    <cellStyle name="Millares 12 2 5 2 2 2 2 3" xfId="21277"/>
    <cellStyle name="Millares 12 2 5 2 2 2 3" xfId="21278"/>
    <cellStyle name="Millares 12 2 5 2 2 2 3 2" xfId="21279"/>
    <cellStyle name="Millares 12 2 5 2 2 2 4" xfId="21280"/>
    <cellStyle name="Millares 12 2 5 2 2 3" xfId="21281"/>
    <cellStyle name="Millares 12 2 5 2 2 3 2" xfId="21282"/>
    <cellStyle name="Millares 12 2 5 2 2 3 2 2" xfId="21283"/>
    <cellStyle name="Millares 12 2 5 2 2 3 3" xfId="21284"/>
    <cellStyle name="Millares 12 2 5 2 2 4" xfId="21285"/>
    <cellStyle name="Millares 12 2 5 2 2 4 2" xfId="21286"/>
    <cellStyle name="Millares 12 2 5 2 2 5" xfId="21287"/>
    <cellStyle name="Millares 12 2 5 2 3" xfId="21288"/>
    <cellStyle name="Millares 12 2 5 2 3 2" xfId="21289"/>
    <cellStyle name="Millares 12 2 5 2 3 2 2" xfId="21290"/>
    <cellStyle name="Millares 12 2 5 2 3 2 2 2" xfId="21291"/>
    <cellStyle name="Millares 12 2 5 2 3 2 2 2 2" xfId="21292"/>
    <cellStyle name="Millares 12 2 5 2 3 2 2 3" xfId="21293"/>
    <cellStyle name="Millares 12 2 5 2 3 2 3" xfId="21294"/>
    <cellStyle name="Millares 12 2 5 2 3 2 3 2" xfId="21295"/>
    <cellStyle name="Millares 12 2 5 2 3 2 4" xfId="21296"/>
    <cellStyle name="Millares 12 2 5 2 3 3" xfId="21297"/>
    <cellStyle name="Millares 12 2 5 2 3 3 2" xfId="21298"/>
    <cellStyle name="Millares 12 2 5 2 3 3 2 2" xfId="21299"/>
    <cellStyle name="Millares 12 2 5 2 3 3 3" xfId="21300"/>
    <cellStyle name="Millares 12 2 5 2 3 4" xfId="21301"/>
    <cellStyle name="Millares 12 2 5 2 3 4 2" xfId="21302"/>
    <cellStyle name="Millares 12 2 5 2 3 5" xfId="21303"/>
    <cellStyle name="Millares 12 2 5 2 4" xfId="21304"/>
    <cellStyle name="Millares 12 2 5 2 4 2" xfId="21305"/>
    <cellStyle name="Millares 12 2 5 2 4 2 2" xfId="21306"/>
    <cellStyle name="Millares 12 2 5 2 4 2 2 2" xfId="21307"/>
    <cellStyle name="Millares 12 2 5 2 4 2 3" xfId="21308"/>
    <cellStyle name="Millares 12 2 5 2 4 3" xfId="21309"/>
    <cellStyle name="Millares 12 2 5 2 4 3 2" xfId="21310"/>
    <cellStyle name="Millares 12 2 5 2 4 4" xfId="21311"/>
    <cellStyle name="Millares 12 2 5 2 5" xfId="21312"/>
    <cellStyle name="Millares 12 2 5 2 5 2" xfId="21313"/>
    <cellStyle name="Millares 12 2 5 2 5 2 2" xfId="21314"/>
    <cellStyle name="Millares 12 2 5 2 5 3" xfId="21315"/>
    <cellStyle name="Millares 12 2 5 2 6" xfId="21316"/>
    <cellStyle name="Millares 12 2 5 2 6 2" xfId="21317"/>
    <cellStyle name="Millares 12 2 5 2 7" xfId="21318"/>
    <cellStyle name="Millares 12 2 5 3" xfId="21319"/>
    <cellStyle name="Millares 12 2 5 3 2" xfId="21320"/>
    <cellStyle name="Millares 12 2 5 3 2 2" xfId="21321"/>
    <cellStyle name="Millares 12 2 5 3 2 2 2" xfId="21322"/>
    <cellStyle name="Millares 12 2 5 3 2 2 2 2" xfId="21323"/>
    <cellStyle name="Millares 12 2 5 3 2 2 3" xfId="21324"/>
    <cellStyle name="Millares 12 2 5 3 2 3" xfId="21325"/>
    <cellStyle name="Millares 12 2 5 3 2 3 2" xfId="21326"/>
    <cellStyle name="Millares 12 2 5 3 2 4" xfId="21327"/>
    <cellStyle name="Millares 12 2 5 3 3" xfId="21328"/>
    <cellStyle name="Millares 12 2 5 3 3 2" xfId="21329"/>
    <cellStyle name="Millares 12 2 5 3 3 2 2" xfId="21330"/>
    <cellStyle name="Millares 12 2 5 3 3 3" xfId="21331"/>
    <cellStyle name="Millares 12 2 5 3 4" xfId="21332"/>
    <cellStyle name="Millares 12 2 5 3 4 2" xfId="21333"/>
    <cellStyle name="Millares 12 2 5 3 5" xfId="21334"/>
    <cellStyle name="Millares 12 2 5 4" xfId="21335"/>
    <cellStyle name="Millares 12 2 5 4 2" xfId="21336"/>
    <cellStyle name="Millares 12 2 5 4 2 2" xfId="21337"/>
    <cellStyle name="Millares 12 2 5 4 2 2 2" xfId="21338"/>
    <cellStyle name="Millares 12 2 5 4 2 2 2 2" xfId="21339"/>
    <cellStyle name="Millares 12 2 5 4 2 2 3" xfId="21340"/>
    <cellStyle name="Millares 12 2 5 4 2 3" xfId="21341"/>
    <cellStyle name="Millares 12 2 5 4 2 3 2" xfId="21342"/>
    <cellStyle name="Millares 12 2 5 4 2 4" xfId="21343"/>
    <cellStyle name="Millares 12 2 5 4 3" xfId="21344"/>
    <cellStyle name="Millares 12 2 5 4 3 2" xfId="21345"/>
    <cellStyle name="Millares 12 2 5 4 3 2 2" xfId="21346"/>
    <cellStyle name="Millares 12 2 5 4 3 3" xfId="21347"/>
    <cellStyle name="Millares 12 2 5 4 4" xfId="21348"/>
    <cellStyle name="Millares 12 2 5 4 4 2" xfId="21349"/>
    <cellStyle name="Millares 12 2 5 4 5" xfId="21350"/>
    <cellStyle name="Millares 12 2 5 5" xfId="21351"/>
    <cellStyle name="Millares 12 2 5 5 2" xfId="21352"/>
    <cellStyle name="Millares 12 2 5 5 2 2" xfId="21353"/>
    <cellStyle name="Millares 12 2 5 5 2 2 2" xfId="21354"/>
    <cellStyle name="Millares 12 2 5 5 2 3" xfId="21355"/>
    <cellStyle name="Millares 12 2 5 5 3" xfId="21356"/>
    <cellStyle name="Millares 12 2 5 5 3 2" xfId="21357"/>
    <cellStyle name="Millares 12 2 5 5 4" xfId="21358"/>
    <cellStyle name="Millares 12 2 5 6" xfId="21359"/>
    <cellStyle name="Millares 12 2 5 6 2" xfId="21360"/>
    <cellStyle name="Millares 12 2 5 6 2 2" xfId="21361"/>
    <cellStyle name="Millares 12 2 5 6 3" xfId="21362"/>
    <cellStyle name="Millares 12 2 5 7" xfId="21363"/>
    <cellStyle name="Millares 12 2 5 7 2" xfId="21364"/>
    <cellStyle name="Millares 12 2 5 8" xfId="21365"/>
    <cellStyle name="Millares 12 2 6" xfId="21366"/>
    <cellStyle name="Millares 12 2 6 2" xfId="21367"/>
    <cellStyle name="Millares 12 2 6 2 2" xfId="21368"/>
    <cellStyle name="Millares 12 2 6 2 2 2" xfId="21369"/>
    <cellStyle name="Millares 12 2 6 2 2 2 2" xfId="21370"/>
    <cellStyle name="Millares 12 2 6 2 2 2 2 2" xfId="21371"/>
    <cellStyle name="Millares 12 2 6 2 2 2 3" xfId="21372"/>
    <cellStyle name="Millares 12 2 6 2 2 3" xfId="21373"/>
    <cellStyle name="Millares 12 2 6 2 2 3 2" xfId="21374"/>
    <cellStyle name="Millares 12 2 6 2 2 4" xfId="21375"/>
    <cellStyle name="Millares 12 2 6 2 3" xfId="21376"/>
    <cellStyle name="Millares 12 2 6 2 3 2" xfId="21377"/>
    <cellStyle name="Millares 12 2 6 2 3 2 2" xfId="21378"/>
    <cellStyle name="Millares 12 2 6 2 3 3" xfId="21379"/>
    <cellStyle name="Millares 12 2 6 2 4" xfId="21380"/>
    <cellStyle name="Millares 12 2 6 2 4 2" xfId="21381"/>
    <cellStyle name="Millares 12 2 6 2 5" xfId="21382"/>
    <cellStyle name="Millares 12 2 6 3" xfId="21383"/>
    <cellStyle name="Millares 12 2 6 3 2" xfId="21384"/>
    <cellStyle name="Millares 12 2 6 3 2 2" xfId="21385"/>
    <cellStyle name="Millares 12 2 6 3 2 2 2" xfId="21386"/>
    <cellStyle name="Millares 12 2 6 3 2 2 2 2" xfId="21387"/>
    <cellStyle name="Millares 12 2 6 3 2 2 3" xfId="21388"/>
    <cellStyle name="Millares 12 2 6 3 2 3" xfId="21389"/>
    <cellStyle name="Millares 12 2 6 3 2 3 2" xfId="21390"/>
    <cellStyle name="Millares 12 2 6 3 2 4" xfId="21391"/>
    <cellStyle name="Millares 12 2 6 3 3" xfId="21392"/>
    <cellStyle name="Millares 12 2 6 3 3 2" xfId="21393"/>
    <cellStyle name="Millares 12 2 6 3 3 2 2" xfId="21394"/>
    <cellStyle name="Millares 12 2 6 3 3 3" xfId="21395"/>
    <cellStyle name="Millares 12 2 6 3 4" xfId="21396"/>
    <cellStyle name="Millares 12 2 6 3 4 2" xfId="21397"/>
    <cellStyle name="Millares 12 2 6 3 5" xfId="21398"/>
    <cellStyle name="Millares 12 2 6 4" xfId="21399"/>
    <cellStyle name="Millares 12 2 6 4 2" xfId="21400"/>
    <cellStyle name="Millares 12 2 6 4 2 2" xfId="21401"/>
    <cellStyle name="Millares 12 2 6 4 2 2 2" xfId="21402"/>
    <cellStyle name="Millares 12 2 6 4 2 3" xfId="21403"/>
    <cellStyle name="Millares 12 2 6 4 3" xfId="21404"/>
    <cellStyle name="Millares 12 2 6 4 3 2" xfId="21405"/>
    <cellStyle name="Millares 12 2 6 4 4" xfId="21406"/>
    <cellStyle name="Millares 12 2 6 5" xfId="21407"/>
    <cellStyle name="Millares 12 2 6 5 2" xfId="21408"/>
    <cellStyle name="Millares 12 2 6 5 2 2" xfId="21409"/>
    <cellStyle name="Millares 12 2 6 5 3" xfId="21410"/>
    <cellStyle name="Millares 12 2 6 6" xfId="21411"/>
    <cellStyle name="Millares 12 2 6 6 2" xfId="21412"/>
    <cellStyle name="Millares 12 2 6 7" xfId="21413"/>
    <cellStyle name="Millares 12 2 7" xfId="21414"/>
    <cellStyle name="Millares 12 2 7 2" xfId="21415"/>
    <cellStyle name="Millares 12 2 7 2 2" xfId="21416"/>
    <cellStyle name="Millares 12 2 7 2 2 2" xfId="21417"/>
    <cellStyle name="Millares 12 2 7 2 2 2 2" xfId="21418"/>
    <cellStyle name="Millares 12 2 7 2 2 3" xfId="21419"/>
    <cellStyle name="Millares 12 2 7 2 3" xfId="21420"/>
    <cellStyle name="Millares 12 2 7 2 3 2" xfId="21421"/>
    <cellStyle name="Millares 12 2 7 2 4" xfId="21422"/>
    <cellStyle name="Millares 12 2 7 3" xfId="21423"/>
    <cellStyle name="Millares 12 2 7 3 2" xfId="21424"/>
    <cellStyle name="Millares 12 2 7 3 2 2" xfId="21425"/>
    <cellStyle name="Millares 12 2 7 3 3" xfId="21426"/>
    <cellStyle name="Millares 12 2 7 4" xfId="21427"/>
    <cellStyle name="Millares 12 2 7 4 2" xfId="21428"/>
    <cellStyle name="Millares 12 2 7 5" xfId="21429"/>
    <cellStyle name="Millares 12 2 8" xfId="21430"/>
    <cellStyle name="Millares 12 2 8 2" xfId="21431"/>
    <cellStyle name="Millares 12 2 8 2 2" xfId="21432"/>
    <cellStyle name="Millares 12 2 8 2 2 2" xfId="21433"/>
    <cellStyle name="Millares 12 2 8 2 2 2 2" xfId="21434"/>
    <cellStyle name="Millares 12 2 8 2 2 3" xfId="21435"/>
    <cellStyle name="Millares 12 2 8 2 3" xfId="21436"/>
    <cellStyle name="Millares 12 2 8 2 3 2" xfId="21437"/>
    <cellStyle name="Millares 12 2 8 2 4" xfId="21438"/>
    <cellStyle name="Millares 12 2 8 3" xfId="21439"/>
    <cellStyle name="Millares 12 2 8 3 2" xfId="21440"/>
    <cellStyle name="Millares 12 2 8 3 2 2" xfId="21441"/>
    <cellStyle name="Millares 12 2 8 3 3" xfId="21442"/>
    <cellStyle name="Millares 12 2 8 4" xfId="21443"/>
    <cellStyle name="Millares 12 2 8 4 2" xfId="21444"/>
    <cellStyle name="Millares 12 2 8 5" xfId="21445"/>
    <cellStyle name="Millares 12 2 9" xfId="21446"/>
    <cellStyle name="Millares 12 2 9 2" xfId="21447"/>
    <cellStyle name="Millares 12 2 9 2 2" xfId="21448"/>
    <cellStyle name="Millares 12 2 9 2 2 2" xfId="21449"/>
    <cellStyle name="Millares 12 2 9 2 3" xfId="21450"/>
    <cellStyle name="Millares 12 2 9 3" xfId="21451"/>
    <cellStyle name="Millares 12 2 9 3 2" xfId="21452"/>
    <cellStyle name="Millares 12 2 9 4" xfId="21453"/>
    <cellStyle name="Millares 12 20" xfId="21454"/>
    <cellStyle name="Millares 12 3" xfId="21455"/>
    <cellStyle name="Millares 12 3 10" xfId="21456"/>
    <cellStyle name="Millares 12 3 10 2" xfId="21457"/>
    <cellStyle name="Millares 12 3 11" xfId="21458"/>
    <cellStyle name="Millares 12 3 11 2" xfId="21459"/>
    <cellStyle name="Millares 12 3 12" xfId="21460"/>
    <cellStyle name="Millares 12 3 13" xfId="21461"/>
    <cellStyle name="Millares 12 3 2" xfId="21462"/>
    <cellStyle name="Millares 12 3 2 10" xfId="21463"/>
    <cellStyle name="Millares 12 3 2 10 2" xfId="21464"/>
    <cellStyle name="Millares 12 3 2 11" xfId="21465"/>
    <cellStyle name="Millares 12 3 2 12" xfId="21466"/>
    <cellStyle name="Millares 12 3 2 2" xfId="21467"/>
    <cellStyle name="Millares 12 3 2 2 10" xfId="21468"/>
    <cellStyle name="Millares 12 3 2 2 2" xfId="21469"/>
    <cellStyle name="Millares 12 3 2 2 2 2" xfId="21470"/>
    <cellStyle name="Millares 12 3 2 2 2 2 2" xfId="21471"/>
    <cellStyle name="Millares 12 3 2 2 2 2 2 2" xfId="21472"/>
    <cellStyle name="Millares 12 3 2 2 2 2 2 2 2" xfId="21473"/>
    <cellStyle name="Millares 12 3 2 2 2 2 2 2 2 2" xfId="21474"/>
    <cellStyle name="Millares 12 3 2 2 2 2 2 2 2 2 2" xfId="21475"/>
    <cellStyle name="Millares 12 3 2 2 2 2 2 2 2 3" xfId="21476"/>
    <cellStyle name="Millares 12 3 2 2 2 2 2 2 3" xfId="21477"/>
    <cellStyle name="Millares 12 3 2 2 2 2 2 2 3 2" xfId="21478"/>
    <cellStyle name="Millares 12 3 2 2 2 2 2 2 4" xfId="21479"/>
    <cellStyle name="Millares 12 3 2 2 2 2 2 3" xfId="21480"/>
    <cellStyle name="Millares 12 3 2 2 2 2 2 3 2" xfId="21481"/>
    <cellStyle name="Millares 12 3 2 2 2 2 2 3 2 2" xfId="21482"/>
    <cellStyle name="Millares 12 3 2 2 2 2 2 3 3" xfId="21483"/>
    <cellStyle name="Millares 12 3 2 2 2 2 2 4" xfId="21484"/>
    <cellStyle name="Millares 12 3 2 2 2 2 2 4 2" xfId="21485"/>
    <cellStyle name="Millares 12 3 2 2 2 2 2 5" xfId="21486"/>
    <cellStyle name="Millares 12 3 2 2 2 2 3" xfId="21487"/>
    <cellStyle name="Millares 12 3 2 2 2 2 3 2" xfId="21488"/>
    <cellStyle name="Millares 12 3 2 2 2 2 3 2 2" xfId="21489"/>
    <cellStyle name="Millares 12 3 2 2 2 2 3 2 2 2" xfId="21490"/>
    <cellStyle name="Millares 12 3 2 2 2 2 3 2 2 2 2" xfId="21491"/>
    <cellStyle name="Millares 12 3 2 2 2 2 3 2 2 3" xfId="21492"/>
    <cellStyle name="Millares 12 3 2 2 2 2 3 2 3" xfId="21493"/>
    <cellStyle name="Millares 12 3 2 2 2 2 3 2 3 2" xfId="21494"/>
    <cellStyle name="Millares 12 3 2 2 2 2 3 2 4" xfId="21495"/>
    <cellStyle name="Millares 12 3 2 2 2 2 3 3" xfId="21496"/>
    <cellStyle name="Millares 12 3 2 2 2 2 3 3 2" xfId="21497"/>
    <cellStyle name="Millares 12 3 2 2 2 2 3 3 2 2" xfId="21498"/>
    <cellStyle name="Millares 12 3 2 2 2 2 3 3 3" xfId="21499"/>
    <cellStyle name="Millares 12 3 2 2 2 2 3 4" xfId="21500"/>
    <cellStyle name="Millares 12 3 2 2 2 2 3 4 2" xfId="21501"/>
    <cellStyle name="Millares 12 3 2 2 2 2 3 5" xfId="21502"/>
    <cellStyle name="Millares 12 3 2 2 2 2 4" xfId="21503"/>
    <cellStyle name="Millares 12 3 2 2 2 2 4 2" xfId="21504"/>
    <cellStyle name="Millares 12 3 2 2 2 2 4 2 2" xfId="21505"/>
    <cellStyle name="Millares 12 3 2 2 2 2 4 2 2 2" xfId="21506"/>
    <cellStyle name="Millares 12 3 2 2 2 2 4 2 3" xfId="21507"/>
    <cellStyle name="Millares 12 3 2 2 2 2 4 3" xfId="21508"/>
    <cellStyle name="Millares 12 3 2 2 2 2 4 3 2" xfId="21509"/>
    <cellStyle name="Millares 12 3 2 2 2 2 4 4" xfId="21510"/>
    <cellStyle name="Millares 12 3 2 2 2 2 5" xfId="21511"/>
    <cellStyle name="Millares 12 3 2 2 2 2 5 2" xfId="21512"/>
    <cellStyle name="Millares 12 3 2 2 2 2 5 2 2" xfId="21513"/>
    <cellStyle name="Millares 12 3 2 2 2 2 5 3" xfId="21514"/>
    <cellStyle name="Millares 12 3 2 2 2 2 6" xfId="21515"/>
    <cellStyle name="Millares 12 3 2 2 2 2 6 2" xfId="21516"/>
    <cellStyle name="Millares 12 3 2 2 2 2 7" xfId="21517"/>
    <cellStyle name="Millares 12 3 2 2 2 3" xfId="21518"/>
    <cellStyle name="Millares 12 3 2 2 2 3 2" xfId="21519"/>
    <cellStyle name="Millares 12 3 2 2 2 3 2 2" xfId="21520"/>
    <cellStyle name="Millares 12 3 2 2 2 3 2 2 2" xfId="21521"/>
    <cellStyle name="Millares 12 3 2 2 2 3 2 2 2 2" xfId="21522"/>
    <cellStyle name="Millares 12 3 2 2 2 3 2 2 3" xfId="21523"/>
    <cellStyle name="Millares 12 3 2 2 2 3 2 3" xfId="21524"/>
    <cellStyle name="Millares 12 3 2 2 2 3 2 3 2" xfId="21525"/>
    <cellStyle name="Millares 12 3 2 2 2 3 2 4" xfId="21526"/>
    <cellStyle name="Millares 12 3 2 2 2 3 3" xfId="21527"/>
    <cellStyle name="Millares 12 3 2 2 2 3 3 2" xfId="21528"/>
    <cellStyle name="Millares 12 3 2 2 2 3 3 2 2" xfId="21529"/>
    <cellStyle name="Millares 12 3 2 2 2 3 3 3" xfId="21530"/>
    <cellStyle name="Millares 12 3 2 2 2 3 4" xfId="21531"/>
    <cellStyle name="Millares 12 3 2 2 2 3 4 2" xfId="21532"/>
    <cellStyle name="Millares 12 3 2 2 2 3 5" xfId="21533"/>
    <cellStyle name="Millares 12 3 2 2 2 4" xfId="21534"/>
    <cellStyle name="Millares 12 3 2 2 2 4 2" xfId="21535"/>
    <cellStyle name="Millares 12 3 2 2 2 4 2 2" xfId="21536"/>
    <cellStyle name="Millares 12 3 2 2 2 4 2 2 2" xfId="21537"/>
    <cellStyle name="Millares 12 3 2 2 2 4 2 2 2 2" xfId="21538"/>
    <cellStyle name="Millares 12 3 2 2 2 4 2 2 3" xfId="21539"/>
    <cellStyle name="Millares 12 3 2 2 2 4 2 3" xfId="21540"/>
    <cellStyle name="Millares 12 3 2 2 2 4 2 3 2" xfId="21541"/>
    <cellStyle name="Millares 12 3 2 2 2 4 2 4" xfId="21542"/>
    <cellStyle name="Millares 12 3 2 2 2 4 3" xfId="21543"/>
    <cellStyle name="Millares 12 3 2 2 2 4 3 2" xfId="21544"/>
    <cellStyle name="Millares 12 3 2 2 2 4 3 2 2" xfId="21545"/>
    <cellStyle name="Millares 12 3 2 2 2 4 3 3" xfId="21546"/>
    <cellStyle name="Millares 12 3 2 2 2 4 4" xfId="21547"/>
    <cellStyle name="Millares 12 3 2 2 2 4 4 2" xfId="21548"/>
    <cellStyle name="Millares 12 3 2 2 2 4 5" xfId="21549"/>
    <cellStyle name="Millares 12 3 2 2 2 5" xfId="21550"/>
    <cellStyle name="Millares 12 3 2 2 2 5 2" xfId="21551"/>
    <cellStyle name="Millares 12 3 2 2 2 5 2 2" xfId="21552"/>
    <cellStyle name="Millares 12 3 2 2 2 5 2 2 2" xfId="21553"/>
    <cellStyle name="Millares 12 3 2 2 2 5 2 3" xfId="21554"/>
    <cellStyle name="Millares 12 3 2 2 2 5 3" xfId="21555"/>
    <cellStyle name="Millares 12 3 2 2 2 5 3 2" xfId="21556"/>
    <cellStyle name="Millares 12 3 2 2 2 5 4" xfId="21557"/>
    <cellStyle name="Millares 12 3 2 2 2 6" xfId="21558"/>
    <cellStyle name="Millares 12 3 2 2 2 6 2" xfId="21559"/>
    <cellStyle name="Millares 12 3 2 2 2 6 2 2" xfId="21560"/>
    <cellStyle name="Millares 12 3 2 2 2 6 3" xfId="21561"/>
    <cellStyle name="Millares 12 3 2 2 2 7" xfId="21562"/>
    <cellStyle name="Millares 12 3 2 2 2 7 2" xfId="21563"/>
    <cellStyle name="Millares 12 3 2 2 2 8" xfId="21564"/>
    <cellStyle name="Millares 12 3 2 2 3" xfId="21565"/>
    <cellStyle name="Millares 12 3 2 2 3 2" xfId="21566"/>
    <cellStyle name="Millares 12 3 2 2 3 2 2" xfId="21567"/>
    <cellStyle name="Millares 12 3 2 2 3 2 2 2" xfId="21568"/>
    <cellStyle name="Millares 12 3 2 2 3 2 2 2 2" xfId="21569"/>
    <cellStyle name="Millares 12 3 2 2 3 2 2 2 2 2" xfId="21570"/>
    <cellStyle name="Millares 12 3 2 2 3 2 2 2 3" xfId="21571"/>
    <cellStyle name="Millares 12 3 2 2 3 2 2 3" xfId="21572"/>
    <cellStyle name="Millares 12 3 2 2 3 2 2 3 2" xfId="21573"/>
    <cellStyle name="Millares 12 3 2 2 3 2 2 4" xfId="21574"/>
    <cellStyle name="Millares 12 3 2 2 3 2 3" xfId="21575"/>
    <cellStyle name="Millares 12 3 2 2 3 2 3 2" xfId="21576"/>
    <cellStyle name="Millares 12 3 2 2 3 2 3 2 2" xfId="21577"/>
    <cellStyle name="Millares 12 3 2 2 3 2 3 3" xfId="21578"/>
    <cellStyle name="Millares 12 3 2 2 3 2 4" xfId="21579"/>
    <cellStyle name="Millares 12 3 2 2 3 2 4 2" xfId="21580"/>
    <cellStyle name="Millares 12 3 2 2 3 2 5" xfId="21581"/>
    <cellStyle name="Millares 12 3 2 2 3 3" xfId="21582"/>
    <cellStyle name="Millares 12 3 2 2 3 3 2" xfId="21583"/>
    <cellStyle name="Millares 12 3 2 2 3 3 2 2" xfId="21584"/>
    <cellStyle name="Millares 12 3 2 2 3 3 2 2 2" xfId="21585"/>
    <cellStyle name="Millares 12 3 2 2 3 3 2 2 2 2" xfId="21586"/>
    <cellStyle name="Millares 12 3 2 2 3 3 2 2 3" xfId="21587"/>
    <cellStyle name="Millares 12 3 2 2 3 3 2 3" xfId="21588"/>
    <cellStyle name="Millares 12 3 2 2 3 3 2 3 2" xfId="21589"/>
    <cellStyle name="Millares 12 3 2 2 3 3 2 4" xfId="21590"/>
    <cellStyle name="Millares 12 3 2 2 3 3 3" xfId="21591"/>
    <cellStyle name="Millares 12 3 2 2 3 3 3 2" xfId="21592"/>
    <cellStyle name="Millares 12 3 2 2 3 3 3 2 2" xfId="21593"/>
    <cellStyle name="Millares 12 3 2 2 3 3 3 3" xfId="21594"/>
    <cellStyle name="Millares 12 3 2 2 3 3 4" xfId="21595"/>
    <cellStyle name="Millares 12 3 2 2 3 3 4 2" xfId="21596"/>
    <cellStyle name="Millares 12 3 2 2 3 3 5" xfId="21597"/>
    <cellStyle name="Millares 12 3 2 2 3 4" xfId="21598"/>
    <cellStyle name="Millares 12 3 2 2 3 4 2" xfId="21599"/>
    <cellStyle name="Millares 12 3 2 2 3 4 2 2" xfId="21600"/>
    <cellStyle name="Millares 12 3 2 2 3 4 2 2 2" xfId="21601"/>
    <cellStyle name="Millares 12 3 2 2 3 4 2 3" xfId="21602"/>
    <cellStyle name="Millares 12 3 2 2 3 4 3" xfId="21603"/>
    <cellStyle name="Millares 12 3 2 2 3 4 3 2" xfId="21604"/>
    <cellStyle name="Millares 12 3 2 2 3 4 4" xfId="21605"/>
    <cellStyle name="Millares 12 3 2 2 3 5" xfId="21606"/>
    <cellStyle name="Millares 12 3 2 2 3 5 2" xfId="21607"/>
    <cellStyle name="Millares 12 3 2 2 3 5 2 2" xfId="21608"/>
    <cellStyle name="Millares 12 3 2 2 3 5 3" xfId="21609"/>
    <cellStyle name="Millares 12 3 2 2 3 6" xfId="21610"/>
    <cellStyle name="Millares 12 3 2 2 3 6 2" xfId="21611"/>
    <cellStyle name="Millares 12 3 2 2 3 7" xfId="21612"/>
    <cellStyle name="Millares 12 3 2 2 4" xfId="21613"/>
    <cellStyle name="Millares 12 3 2 2 4 2" xfId="21614"/>
    <cellStyle name="Millares 12 3 2 2 4 2 2" xfId="21615"/>
    <cellStyle name="Millares 12 3 2 2 4 2 2 2" xfId="21616"/>
    <cellStyle name="Millares 12 3 2 2 4 2 2 2 2" xfId="21617"/>
    <cellStyle name="Millares 12 3 2 2 4 2 2 3" xfId="21618"/>
    <cellStyle name="Millares 12 3 2 2 4 2 3" xfId="21619"/>
    <cellStyle name="Millares 12 3 2 2 4 2 3 2" xfId="21620"/>
    <cellStyle name="Millares 12 3 2 2 4 2 4" xfId="21621"/>
    <cellStyle name="Millares 12 3 2 2 4 3" xfId="21622"/>
    <cellStyle name="Millares 12 3 2 2 4 3 2" xfId="21623"/>
    <cellStyle name="Millares 12 3 2 2 4 3 2 2" xfId="21624"/>
    <cellStyle name="Millares 12 3 2 2 4 3 3" xfId="21625"/>
    <cellStyle name="Millares 12 3 2 2 4 4" xfId="21626"/>
    <cellStyle name="Millares 12 3 2 2 4 4 2" xfId="21627"/>
    <cellStyle name="Millares 12 3 2 2 4 5" xfId="21628"/>
    <cellStyle name="Millares 12 3 2 2 5" xfId="21629"/>
    <cellStyle name="Millares 12 3 2 2 5 2" xfId="21630"/>
    <cellStyle name="Millares 12 3 2 2 5 2 2" xfId="21631"/>
    <cellStyle name="Millares 12 3 2 2 5 2 2 2" xfId="21632"/>
    <cellStyle name="Millares 12 3 2 2 5 2 2 2 2" xfId="21633"/>
    <cellStyle name="Millares 12 3 2 2 5 2 2 3" xfId="21634"/>
    <cellStyle name="Millares 12 3 2 2 5 2 3" xfId="21635"/>
    <cellStyle name="Millares 12 3 2 2 5 2 3 2" xfId="21636"/>
    <cellStyle name="Millares 12 3 2 2 5 2 4" xfId="21637"/>
    <cellStyle name="Millares 12 3 2 2 5 3" xfId="21638"/>
    <cellStyle name="Millares 12 3 2 2 5 3 2" xfId="21639"/>
    <cellStyle name="Millares 12 3 2 2 5 3 2 2" xfId="21640"/>
    <cellStyle name="Millares 12 3 2 2 5 3 3" xfId="21641"/>
    <cellStyle name="Millares 12 3 2 2 5 4" xfId="21642"/>
    <cellStyle name="Millares 12 3 2 2 5 4 2" xfId="21643"/>
    <cellStyle name="Millares 12 3 2 2 5 5" xfId="21644"/>
    <cellStyle name="Millares 12 3 2 2 6" xfId="21645"/>
    <cellStyle name="Millares 12 3 2 2 6 2" xfId="21646"/>
    <cellStyle name="Millares 12 3 2 2 6 2 2" xfId="21647"/>
    <cellStyle name="Millares 12 3 2 2 6 2 2 2" xfId="21648"/>
    <cellStyle name="Millares 12 3 2 2 6 2 3" xfId="21649"/>
    <cellStyle name="Millares 12 3 2 2 6 3" xfId="21650"/>
    <cellStyle name="Millares 12 3 2 2 6 3 2" xfId="21651"/>
    <cellStyle name="Millares 12 3 2 2 6 4" xfId="21652"/>
    <cellStyle name="Millares 12 3 2 2 7" xfId="21653"/>
    <cellStyle name="Millares 12 3 2 2 7 2" xfId="21654"/>
    <cellStyle name="Millares 12 3 2 2 7 2 2" xfId="21655"/>
    <cellStyle name="Millares 12 3 2 2 7 3" xfId="21656"/>
    <cellStyle name="Millares 12 3 2 2 8" xfId="21657"/>
    <cellStyle name="Millares 12 3 2 2 8 2" xfId="21658"/>
    <cellStyle name="Millares 12 3 2 2 9" xfId="21659"/>
    <cellStyle name="Millares 12 3 2 2 9 2" xfId="21660"/>
    <cellStyle name="Millares 12 3 2 3" xfId="21661"/>
    <cellStyle name="Millares 12 3 2 3 2" xfId="21662"/>
    <cellStyle name="Millares 12 3 2 3 2 2" xfId="21663"/>
    <cellStyle name="Millares 12 3 2 3 2 2 2" xfId="21664"/>
    <cellStyle name="Millares 12 3 2 3 2 2 2 2" xfId="21665"/>
    <cellStyle name="Millares 12 3 2 3 2 2 2 2 2" xfId="21666"/>
    <cellStyle name="Millares 12 3 2 3 2 2 2 2 2 2" xfId="21667"/>
    <cellStyle name="Millares 12 3 2 3 2 2 2 2 3" xfId="21668"/>
    <cellStyle name="Millares 12 3 2 3 2 2 2 3" xfId="21669"/>
    <cellStyle name="Millares 12 3 2 3 2 2 2 3 2" xfId="21670"/>
    <cellStyle name="Millares 12 3 2 3 2 2 2 4" xfId="21671"/>
    <cellStyle name="Millares 12 3 2 3 2 2 3" xfId="21672"/>
    <cellStyle name="Millares 12 3 2 3 2 2 3 2" xfId="21673"/>
    <cellStyle name="Millares 12 3 2 3 2 2 3 2 2" xfId="21674"/>
    <cellStyle name="Millares 12 3 2 3 2 2 3 3" xfId="21675"/>
    <cellStyle name="Millares 12 3 2 3 2 2 4" xfId="21676"/>
    <cellStyle name="Millares 12 3 2 3 2 2 4 2" xfId="21677"/>
    <cellStyle name="Millares 12 3 2 3 2 2 5" xfId="21678"/>
    <cellStyle name="Millares 12 3 2 3 2 3" xfId="21679"/>
    <cellStyle name="Millares 12 3 2 3 2 3 2" xfId="21680"/>
    <cellStyle name="Millares 12 3 2 3 2 3 2 2" xfId="21681"/>
    <cellStyle name="Millares 12 3 2 3 2 3 2 2 2" xfId="21682"/>
    <cellStyle name="Millares 12 3 2 3 2 3 2 2 2 2" xfId="21683"/>
    <cellStyle name="Millares 12 3 2 3 2 3 2 2 3" xfId="21684"/>
    <cellStyle name="Millares 12 3 2 3 2 3 2 3" xfId="21685"/>
    <cellStyle name="Millares 12 3 2 3 2 3 2 3 2" xfId="21686"/>
    <cellStyle name="Millares 12 3 2 3 2 3 2 4" xfId="21687"/>
    <cellStyle name="Millares 12 3 2 3 2 3 3" xfId="21688"/>
    <cellStyle name="Millares 12 3 2 3 2 3 3 2" xfId="21689"/>
    <cellStyle name="Millares 12 3 2 3 2 3 3 2 2" xfId="21690"/>
    <cellStyle name="Millares 12 3 2 3 2 3 3 3" xfId="21691"/>
    <cellStyle name="Millares 12 3 2 3 2 3 4" xfId="21692"/>
    <cellStyle name="Millares 12 3 2 3 2 3 4 2" xfId="21693"/>
    <cellStyle name="Millares 12 3 2 3 2 3 5" xfId="21694"/>
    <cellStyle name="Millares 12 3 2 3 2 4" xfId="21695"/>
    <cellStyle name="Millares 12 3 2 3 2 4 2" xfId="21696"/>
    <cellStyle name="Millares 12 3 2 3 2 4 2 2" xfId="21697"/>
    <cellStyle name="Millares 12 3 2 3 2 4 2 2 2" xfId="21698"/>
    <cellStyle name="Millares 12 3 2 3 2 4 2 3" xfId="21699"/>
    <cellStyle name="Millares 12 3 2 3 2 4 3" xfId="21700"/>
    <cellStyle name="Millares 12 3 2 3 2 4 3 2" xfId="21701"/>
    <cellStyle name="Millares 12 3 2 3 2 4 4" xfId="21702"/>
    <cellStyle name="Millares 12 3 2 3 2 5" xfId="21703"/>
    <cellStyle name="Millares 12 3 2 3 2 5 2" xfId="21704"/>
    <cellStyle name="Millares 12 3 2 3 2 5 2 2" xfId="21705"/>
    <cellStyle name="Millares 12 3 2 3 2 5 3" xfId="21706"/>
    <cellStyle name="Millares 12 3 2 3 2 6" xfId="21707"/>
    <cellStyle name="Millares 12 3 2 3 2 6 2" xfId="21708"/>
    <cellStyle name="Millares 12 3 2 3 2 7" xfId="21709"/>
    <cellStyle name="Millares 12 3 2 3 3" xfId="21710"/>
    <cellStyle name="Millares 12 3 2 3 3 2" xfId="21711"/>
    <cellStyle name="Millares 12 3 2 3 3 2 2" xfId="21712"/>
    <cellStyle name="Millares 12 3 2 3 3 2 2 2" xfId="21713"/>
    <cellStyle name="Millares 12 3 2 3 3 2 2 2 2" xfId="21714"/>
    <cellStyle name="Millares 12 3 2 3 3 2 2 3" xfId="21715"/>
    <cellStyle name="Millares 12 3 2 3 3 2 3" xfId="21716"/>
    <cellStyle name="Millares 12 3 2 3 3 2 3 2" xfId="21717"/>
    <cellStyle name="Millares 12 3 2 3 3 2 4" xfId="21718"/>
    <cellStyle name="Millares 12 3 2 3 3 3" xfId="21719"/>
    <cellStyle name="Millares 12 3 2 3 3 3 2" xfId="21720"/>
    <cellStyle name="Millares 12 3 2 3 3 3 2 2" xfId="21721"/>
    <cellStyle name="Millares 12 3 2 3 3 3 3" xfId="21722"/>
    <cellStyle name="Millares 12 3 2 3 3 4" xfId="21723"/>
    <cellStyle name="Millares 12 3 2 3 3 4 2" xfId="21724"/>
    <cellStyle name="Millares 12 3 2 3 3 5" xfId="21725"/>
    <cellStyle name="Millares 12 3 2 3 4" xfId="21726"/>
    <cellStyle name="Millares 12 3 2 3 4 2" xfId="21727"/>
    <cellStyle name="Millares 12 3 2 3 4 2 2" xfId="21728"/>
    <cellStyle name="Millares 12 3 2 3 4 2 2 2" xfId="21729"/>
    <cellStyle name="Millares 12 3 2 3 4 2 2 2 2" xfId="21730"/>
    <cellStyle name="Millares 12 3 2 3 4 2 2 3" xfId="21731"/>
    <cellStyle name="Millares 12 3 2 3 4 2 3" xfId="21732"/>
    <cellStyle name="Millares 12 3 2 3 4 2 3 2" xfId="21733"/>
    <cellStyle name="Millares 12 3 2 3 4 2 4" xfId="21734"/>
    <cellStyle name="Millares 12 3 2 3 4 3" xfId="21735"/>
    <cellStyle name="Millares 12 3 2 3 4 3 2" xfId="21736"/>
    <cellStyle name="Millares 12 3 2 3 4 3 2 2" xfId="21737"/>
    <cellStyle name="Millares 12 3 2 3 4 3 3" xfId="21738"/>
    <cellStyle name="Millares 12 3 2 3 4 4" xfId="21739"/>
    <cellStyle name="Millares 12 3 2 3 4 4 2" xfId="21740"/>
    <cellStyle name="Millares 12 3 2 3 4 5" xfId="21741"/>
    <cellStyle name="Millares 12 3 2 3 5" xfId="21742"/>
    <cellStyle name="Millares 12 3 2 3 5 2" xfId="21743"/>
    <cellStyle name="Millares 12 3 2 3 5 2 2" xfId="21744"/>
    <cellStyle name="Millares 12 3 2 3 5 2 2 2" xfId="21745"/>
    <cellStyle name="Millares 12 3 2 3 5 2 3" xfId="21746"/>
    <cellStyle name="Millares 12 3 2 3 5 3" xfId="21747"/>
    <cellStyle name="Millares 12 3 2 3 5 3 2" xfId="21748"/>
    <cellStyle name="Millares 12 3 2 3 5 4" xfId="21749"/>
    <cellStyle name="Millares 12 3 2 3 6" xfId="21750"/>
    <cellStyle name="Millares 12 3 2 3 6 2" xfId="21751"/>
    <cellStyle name="Millares 12 3 2 3 6 2 2" xfId="21752"/>
    <cellStyle name="Millares 12 3 2 3 6 3" xfId="21753"/>
    <cellStyle name="Millares 12 3 2 3 7" xfId="21754"/>
    <cellStyle name="Millares 12 3 2 3 7 2" xfId="21755"/>
    <cellStyle name="Millares 12 3 2 3 8" xfId="21756"/>
    <cellStyle name="Millares 12 3 2 4" xfId="21757"/>
    <cellStyle name="Millares 12 3 2 4 2" xfId="21758"/>
    <cellStyle name="Millares 12 3 2 4 2 2" xfId="21759"/>
    <cellStyle name="Millares 12 3 2 4 2 2 2" xfId="21760"/>
    <cellStyle name="Millares 12 3 2 4 2 2 2 2" xfId="21761"/>
    <cellStyle name="Millares 12 3 2 4 2 2 2 2 2" xfId="21762"/>
    <cellStyle name="Millares 12 3 2 4 2 2 2 3" xfId="21763"/>
    <cellStyle name="Millares 12 3 2 4 2 2 3" xfId="21764"/>
    <cellStyle name="Millares 12 3 2 4 2 2 3 2" xfId="21765"/>
    <cellStyle name="Millares 12 3 2 4 2 2 4" xfId="21766"/>
    <cellStyle name="Millares 12 3 2 4 2 3" xfId="21767"/>
    <cellStyle name="Millares 12 3 2 4 2 3 2" xfId="21768"/>
    <cellStyle name="Millares 12 3 2 4 2 3 2 2" xfId="21769"/>
    <cellStyle name="Millares 12 3 2 4 2 3 3" xfId="21770"/>
    <cellStyle name="Millares 12 3 2 4 2 4" xfId="21771"/>
    <cellStyle name="Millares 12 3 2 4 2 4 2" xfId="21772"/>
    <cellStyle name="Millares 12 3 2 4 2 5" xfId="21773"/>
    <cellStyle name="Millares 12 3 2 4 3" xfId="21774"/>
    <cellStyle name="Millares 12 3 2 4 3 2" xfId="21775"/>
    <cellStyle name="Millares 12 3 2 4 3 2 2" xfId="21776"/>
    <cellStyle name="Millares 12 3 2 4 3 2 2 2" xfId="21777"/>
    <cellStyle name="Millares 12 3 2 4 3 2 2 2 2" xfId="21778"/>
    <cellStyle name="Millares 12 3 2 4 3 2 2 3" xfId="21779"/>
    <cellStyle name="Millares 12 3 2 4 3 2 3" xfId="21780"/>
    <cellStyle name="Millares 12 3 2 4 3 2 3 2" xfId="21781"/>
    <cellStyle name="Millares 12 3 2 4 3 2 4" xfId="21782"/>
    <cellStyle name="Millares 12 3 2 4 3 3" xfId="21783"/>
    <cellStyle name="Millares 12 3 2 4 3 3 2" xfId="21784"/>
    <cellStyle name="Millares 12 3 2 4 3 3 2 2" xfId="21785"/>
    <cellStyle name="Millares 12 3 2 4 3 3 3" xfId="21786"/>
    <cellStyle name="Millares 12 3 2 4 3 4" xfId="21787"/>
    <cellStyle name="Millares 12 3 2 4 3 4 2" xfId="21788"/>
    <cellStyle name="Millares 12 3 2 4 3 5" xfId="21789"/>
    <cellStyle name="Millares 12 3 2 4 4" xfId="21790"/>
    <cellStyle name="Millares 12 3 2 4 4 2" xfId="21791"/>
    <cellStyle name="Millares 12 3 2 4 4 2 2" xfId="21792"/>
    <cellStyle name="Millares 12 3 2 4 4 2 2 2" xfId="21793"/>
    <cellStyle name="Millares 12 3 2 4 4 2 3" xfId="21794"/>
    <cellStyle name="Millares 12 3 2 4 4 3" xfId="21795"/>
    <cellStyle name="Millares 12 3 2 4 4 3 2" xfId="21796"/>
    <cellStyle name="Millares 12 3 2 4 4 4" xfId="21797"/>
    <cellStyle name="Millares 12 3 2 4 5" xfId="21798"/>
    <cellStyle name="Millares 12 3 2 4 5 2" xfId="21799"/>
    <cellStyle name="Millares 12 3 2 4 5 2 2" xfId="21800"/>
    <cellStyle name="Millares 12 3 2 4 5 3" xfId="21801"/>
    <cellStyle name="Millares 12 3 2 4 6" xfId="21802"/>
    <cellStyle name="Millares 12 3 2 4 6 2" xfId="21803"/>
    <cellStyle name="Millares 12 3 2 4 7" xfId="21804"/>
    <cellStyle name="Millares 12 3 2 5" xfId="21805"/>
    <cellStyle name="Millares 12 3 2 5 2" xfId="21806"/>
    <cellStyle name="Millares 12 3 2 5 2 2" xfId="21807"/>
    <cellStyle name="Millares 12 3 2 5 2 2 2" xfId="21808"/>
    <cellStyle name="Millares 12 3 2 5 2 2 2 2" xfId="21809"/>
    <cellStyle name="Millares 12 3 2 5 2 2 3" xfId="21810"/>
    <cellStyle name="Millares 12 3 2 5 2 3" xfId="21811"/>
    <cellStyle name="Millares 12 3 2 5 2 3 2" xfId="21812"/>
    <cellStyle name="Millares 12 3 2 5 2 4" xfId="21813"/>
    <cellStyle name="Millares 12 3 2 5 3" xfId="21814"/>
    <cellStyle name="Millares 12 3 2 5 3 2" xfId="21815"/>
    <cellStyle name="Millares 12 3 2 5 3 2 2" xfId="21816"/>
    <cellStyle name="Millares 12 3 2 5 3 3" xfId="21817"/>
    <cellStyle name="Millares 12 3 2 5 4" xfId="21818"/>
    <cellStyle name="Millares 12 3 2 5 4 2" xfId="21819"/>
    <cellStyle name="Millares 12 3 2 5 5" xfId="21820"/>
    <cellStyle name="Millares 12 3 2 6" xfId="21821"/>
    <cellStyle name="Millares 12 3 2 6 2" xfId="21822"/>
    <cellStyle name="Millares 12 3 2 6 2 2" xfId="21823"/>
    <cellStyle name="Millares 12 3 2 6 2 2 2" xfId="21824"/>
    <cellStyle name="Millares 12 3 2 6 2 2 2 2" xfId="21825"/>
    <cellStyle name="Millares 12 3 2 6 2 2 3" xfId="21826"/>
    <cellStyle name="Millares 12 3 2 6 2 3" xfId="21827"/>
    <cellStyle name="Millares 12 3 2 6 2 3 2" xfId="21828"/>
    <cellStyle name="Millares 12 3 2 6 2 4" xfId="21829"/>
    <cellStyle name="Millares 12 3 2 6 3" xfId="21830"/>
    <cellStyle name="Millares 12 3 2 6 3 2" xfId="21831"/>
    <cellStyle name="Millares 12 3 2 6 3 2 2" xfId="21832"/>
    <cellStyle name="Millares 12 3 2 6 3 3" xfId="21833"/>
    <cellStyle name="Millares 12 3 2 6 4" xfId="21834"/>
    <cellStyle name="Millares 12 3 2 6 4 2" xfId="21835"/>
    <cellStyle name="Millares 12 3 2 6 5" xfId="21836"/>
    <cellStyle name="Millares 12 3 2 7" xfId="21837"/>
    <cellStyle name="Millares 12 3 2 7 2" xfId="21838"/>
    <cellStyle name="Millares 12 3 2 7 2 2" xfId="21839"/>
    <cellStyle name="Millares 12 3 2 7 2 2 2" xfId="21840"/>
    <cellStyle name="Millares 12 3 2 7 2 3" xfId="21841"/>
    <cellStyle name="Millares 12 3 2 7 3" xfId="21842"/>
    <cellStyle name="Millares 12 3 2 7 3 2" xfId="21843"/>
    <cellStyle name="Millares 12 3 2 7 4" xfId="21844"/>
    <cellStyle name="Millares 12 3 2 8" xfId="21845"/>
    <cellStyle name="Millares 12 3 2 8 2" xfId="21846"/>
    <cellStyle name="Millares 12 3 2 8 2 2" xfId="21847"/>
    <cellStyle name="Millares 12 3 2 8 3" xfId="21848"/>
    <cellStyle name="Millares 12 3 2 9" xfId="21849"/>
    <cellStyle name="Millares 12 3 2 9 2" xfId="21850"/>
    <cellStyle name="Millares 12 3 3" xfId="21851"/>
    <cellStyle name="Millares 12 3 3 10" xfId="21852"/>
    <cellStyle name="Millares 12 3 3 2" xfId="21853"/>
    <cellStyle name="Millares 12 3 3 2 2" xfId="21854"/>
    <cellStyle name="Millares 12 3 3 2 2 2" xfId="21855"/>
    <cellStyle name="Millares 12 3 3 2 2 2 2" xfId="21856"/>
    <cellStyle name="Millares 12 3 3 2 2 2 2 2" xfId="21857"/>
    <cellStyle name="Millares 12 3 3 2 2 2 2 2 2" xfId="21858"/>
    <cellStyle name="Millares 12 3 3 2 2 2 2 2 2 2" xfId="21859"/>
    <cellStyle name="Millares 12 3 3 2 2 2 2 2 3" xfId="21860"/>
    <cellStyle name="Millares 12 3 3 2 2 2 2 3" xfId="21861"/>
    <cellStyle name="Millares 12 3 3 2 2 2 2 3 2" xfId="21862"/>
    <cellStyle name="Millares 12 3 3 2 2 2 2 4" xfId="21863"/>
    <cellStyle name="Millares 12 3 3 2 2 2 3" xfId="21864"/>
    <cellStyle name="Millares 12 3 3 2 2 2 3 2" xfId="21865"/>
    <cellStyle name="Millares 12 3 3 2 2 2 3 2 2" xfId="21866"/>
    <cellStyle name="Millares 12 3 3 2 2 2 3 3" xfId="21867"/>
    <cellStyle name="Millares 12 3 3 2 2 2 4" xfId="21868"/>
    <cellStyle name="Millares 12 3 3 2 2 2 4 2" xfId="21869"/>
    <cellStyle name="Millares 12 3 3 2 2 2 5" xfId="21870"/>
    <cellStyle name="Millares 12 3 3 2 2 3" xfId="21871"/>
    <cellStyle name="Millares 12 3 3 2 2 3 2" xfId="21872"/>
    <cellStyle name="Millares 12 3 3 2 2 3 2 2" xfId="21873"/>
    <cellStyle name="Millares 12 3 3 2 2 3 2 2 2" xfId="21874"/>
    <cellStyle name="Millares 12 3 3 2 2 3 2 2 2 2" xfId="21875"/>
    <cellStyle name="Millares 12 3 3 2 2 3 2 2 3" xfId="21876"/>
    <cellStyle name="Millares 12 3 3 2 2 3 2 3" xfId="21877"/>
    <cellStyle name="Millares 12 3 3 2 2 3 2 3 2" xfId="21878"/>
    <cellStyle name="Millares 12 3 3 2 2 3 2 4" xfId="21879"/>
    <cellStyle name="Millares 12 3 3 2 2 3 3" xfId="21880"/>
    <cellStyle name="Millares 12 3 3 2 2 3 3 2" xfId="21881"/>
    <cellStyle name="Millares 12 3 3 2 2 3 3 2 2" xfId="21882"/>
    <cellStyle name="Millares 12 3 3 2 2 3 3 3" xfId="21883"/>
    <cellStyle name="Millares 12 3 3 2 2 3 4" xfId="21884"/>
    <cellStyle name="Millares 12 3 3 2 2 3 4 2" xfId="21885"/>
    <cellStyle name="Millares 12 3 3 2 2 3 5" xfId="21886"/>
    <cellStyle name="Millares 12 3 3 2 2 4" xfId="21887"/>
    <cellStyle name="Millares 12 3 3 2 2 4 2" xfId="21888"/>
    <cellStyle name="Millares 12 3 3 2 2 4 2 2" xfId="21889"/>
    <cellStyle name="Millares 12 3 3 2 2 4 2 2 2" xfId="21890"/>
    <cellStyle name="Millares 12 3 3 2 2 4 2 3" xfId="21891"/>
    <cellStyle name="Millares 12 3 3 2 2 4 3" xfId="21892"/>
    <cellStyle name="Millares 12 3 3 2 2 4 3 2" xfId="21893"/>
    <cellStyle name="Millares 12 3 3 2 2 4 4" xfId="21894"/>
    <cellStyle name="Millares 12 3 3 2 2 5" xfId="21895"/>
    <cellStyle name="Millares 12 3 3 2 2 5 2" xfId="21896"/>
    <cellStyle name="Millares 12 3 3 2 2 5 2 2" xfId="21897"/>
    <cellStyle name="Millares 12 3 3 2 2 5 3" xfId="21898"/>
    <cellStyle name="Millares 12 3 3 2 2 6" xfId="21899"/>
    <cellStyle name="Millares 12 3 3 2 2 6 2" xfId="21900"/>
    <cellStyle name="Millares 12 3 3 2 2 7" xfId="21901"/>
    <cellStyle name="Millares 12 3 3 2 3" xfId="21902"/>
    <cellStyle name="Millares 12 3 3 2 3 2" xfId="21903"/>
    <cellStyle name="Millares 12 3 3 2 3 2 2" xfId="21904"/>
    <cellStyle name="Millares 12 3 3 2 3 2 2 2" xfId="21905"/>
    <cellStyle name="Millares 12 3 3 2 3 2 2 2 2" xfId="21906"/>
    <cellStyle name="Millares 12 3 3 2 3 2 2 3" xfId="21907"/>
    <cellStyle name="Millares 12 3 3 2 3 2 3" xfId="21908"/>
    <cellStyle name="Millares 12 3 3 2 3 2 3 2" xfId="21909"/>
    <cellStyle name="Millares 12 3 3 2 3 2 4" xfId="21910"/>
    <cellStyle name="Millares 12 3 3 2 3 3" xfId="21911"/>
    <cellStyle name="Millares 12 3 3 2 3 3 2" xfId="21912"/>
    <cellStyle name="Millares 12 3 3 2 3 3 2 2" xfId="21913"/>
    <cellStyle name="Millares 12 3 3 2 3 3 3" xfId="21914"/>
    <cellStyle name="Millares 12 3 3 2 3 4" xfId="21915"/>
    <cellStyle name="Millares 12 3 3 2 3 4 2" xfId="21916"/>
    <cellStyle name="Millares 12 3 3 2 3 5" xfId="21917"/>
    <cellStyle name="Millares 12 3 3 2 4" xfId="21918"/>
    <cellStyle name="Millares 12 3 3 2 4 2" xfId="21919"/>
    <cellStyle name="Millares 12 3 3 2 4 2 2" xfId="21920"/>
    <cellStyle name="Millares 12 3 3 2 4 2 2 2" xfId="21921"/>
    <cellStyle name="Millares 12 3 3 2 4 2 2 2 2" xfId="21922"/>
    <cellStyle name="Millares 12 3 3 2 4 2 2 3" xfId="21923"/>
    <cellStyle name="Millares 12 3 3 2 4 2 3" xfId="21924"/>
    <cellStyle name="Millares 12 3 3 2 4 2 3 2" xfId="21925"/>
    <cellStyle name="Millares 12 3 3 2 4 2 4" xfId="21926"/>
    <cellStyle name="Millares 12 3 3 2 4 3" xfId="21927"/>
    <cellStyle name="Millares 12 3 3 2 4 3 2" xfId="21928"/>
    <cellStyle name="Millares 12 3 3 2 4 3 2 2" xfId="21929"/>
    <cellStyle name="Millares 12 3 3 2 4 3 3" xfId="21930"/>
    <cellStyle name="Millares 12 3 3 2 4 4" xfId="21931"/>
    <cellStyle name="Millares 12 3 3 2 4 4 2" xfId="21932"/>
    <cellStyle name="Millares 12 3 3 2 4 5" xfId="21933"/>
    <cellStyle name="Millares 12 3 3 2 5" xfId="21934"/>
    <cellStyle name="Millares 12 3 3 2 5 2" xfId="21935"/>
    <cellStyle name="Millares 12 3 3 2 5 2 2" xfId="21936"/>
    <cellStyle name="Millares 12 3 3 2 5 2 2 2" xfId="21937"/>
    <cellStyle name="Millares 12 3 3 2 5 2 3" xfId="21938"/>
    <cellStyle name="Millares 12 3 3 2 5 3" xfId="21939"/>
    <cellStyle name="Millares 12 3 3 2 5 3 2" xfId="21940"/>
    <cellStyle name="Millares 12 3 3 2 5 4" xfId="21941"/>
    <cellStyle name="Millares 12 3 3 2 6" xfId="21942"/>
    <cellStyle name="Millares 12 3 3 2 6 2" xfId="21943"/>
    <cellStyle name="Millares 12 3 3 2 6 2 2" xfId="21944"/>
    <cellStyle name="Millares 12 3 3 2 6 3" xfId="21945"/>
    <cellStyle name="Millares 12 3 3 2 7" xfId="21946"/>
    <cellStyle name="Millares 12 3 3 2 7 2" xfId="21947"/>
    <cellStyle name="Millares 12 3 3 2 8" xfId="21948"/>
    <cellStyle name="Millares 12 3 3 3" xfId="21949"/>
    <cellStyle name="Millares 12 3 3 3 2" xfId="21950"/>
    <cellStyle name="Millares 12 3 3 3 2 2" xfId="21951"/>
    <cellStyle name="Millares 12 3 3 3 2 2 2" xfId="21952"/>
    <cellStyle name="Millares 12 3 3 3 2 2 2 2" xfId="21953"/>
    <cellStyle name="Millares 12 3 3 3 2 2 2 2 2" xfId="21954"/>
    <cellStyle name="Millares 12 3 3 3 2 2 2 3" xfId="21955"/>
    <cellStyle name="Millares 12 3 3 3 2 2 3" xfId="21956"/>
    <cellStyle name="Millares 12 3 3 3 2 2 3 2" xfId="21957"/>
    <cellStyle name="Millares 12 3 3 3 2 2 4" xfId="21958"/>
    <cellStyle name="Millares 12 3 3 3 2 3" xfId="21959"/>
    <cellStyle name="Millares 12 3 3 3 2 3 2" xfId="21960"/>
    <cellStyle name="Millares 12 3 3 3 2 3 2 2" xfId="21961"/>
    <cellStyle name="Millares 12 3 3 3 2 3 3" xfId="21962"/>
    <cellStyle name="Millares 12 3 3 3 2 4" xfId="21963"/>
    <cellStyle name="Millares 12 3 3 3 2 4 2" xfId="21964"/>
    <cellStyle name="Millares 12 3 3 3 2 5" xfId="21965"/>
    <cellStyle name="Millares 12 3 3 3 3" xfId="21966"/>
    <cellStyle name="Millares 12 3 3 3 3 2" xfId="21967"/>
    <cellStyle name="Millares 12 3 3 3 3 2 2" xfId="21968"/>
    <cellStyle name="Millares 12 3 3 3 3 2 2 2" xfId="21969"/>
    <cellStyle name="Millares 12 3 3 3 3 2 2 2 2" xfId="21970"/>
    <cellStyle name="Millares 12 3 3 3 3 2 2 3" xfId="21971"/>
    <cellStyle name="Millares 12 3 3 3 3 2 3" xfId="21972"/>
    <cellStyle name="Millares 12 3 3 3 3 2 3 2" xfId="21973"/>
    <cellStyle name="Millares 12 3 3 3 3 2 4" xfId="21974"/>
    <cellStyle name="Millares 12 3 3 3 3 3" xfId="21975"/>
    <cellStyle name="Millares 12 3 3 3 3 3 2" xfId="21976"/>
    <cellStyle name="Millares 12 3 3 3 3 3 2 2" xfId="21977"/>
    <cellStyle name="Millares 12 3 3 3 3 3 3" xfId="21978"/>
    <cellStyle name="Millares 12 3 3 3 3 4" xfId="21979"/>
    <cellStyle name="Millares 12 3 3 3 3 4 2" xfId="21980"/>
    <cellStyle name="Millares 12 3 3 3 3 5" xfId="21981"/>
    <cellStyle name="Millares 12 3 3 3 4" xfId="21982"/>
    <cellStyle name="Millares 12 3 3 3 4 2" xfId="21983"/>
    <cellStyle name="Millares 12 3 3 3 4 2 2" xfId="21984"/>
    <cellStyle name="Millares 12 3 3 3 4 2 2 2" xfId="21985"/>
    <cellStyle name="Millares 12 3 3 3 4 2 3" xfId="21986"/>
    <cellStyle name="Millares 12 3 3 3 4 3" xfId="21987"/>
    <cellStyle name="Millares 12 3 3 3 4 3 2" xfId="21988"/>
    <cellStyle name="Millares 12 3 3 3 4 4" xfId="21989"/>
    <cellStyle name="Millares 12 3 3 3 5" xfId="21990"/>
    <cellStyle name="Millares 12 3 3 3 5 2" xfId="21991"/>
    <cellStyle name="Millares 12 3 3 3 5 2 2" xfId="21992"/>
    <cellStyle name="Millares 12 3 3 3 5 3" xfId="21993"/>
    <cellStyle name="Millares 12 3 3 3 6" xfId="21994"/>
    <cellStyle name="Millares 12 3 3 3 6 2" xfId="21995"/>
    <cellStyle name="Millares 12 3 3 3 7" xfId="21996"/>
    <cellStyle name="Millares 12 3 3 4" xfId="21997"/>
    <cellStyle name="Millares 12 3 3 4 2" xfId="21998"/>
    <cellStyle name="Millares 12 3 3 4 2 2" xfId="21999"/>
    <cellStyle name="Millares 12 3 3 4 2 2 2" xfId="22000"/>
    <cellStyle name="Millares 12 3 3 4 2 2 2 2" xfId="22001"/>
    <cellStyle name="Millares 12 3 3 4 2 2 3" xfId="22002"/>
    <cellStyle name="Millares 12 3 3 4 2 3" xfId="22003"/>
    <cellStyle name="Millares 12 3 3 4 2 3 2" xfId="22004"/>
    <cellStyle name="Millares 12 3 3 4 2 4" xfId="22005"/>
    <cellStyle name="Millares 12 3 3 4 3" xfId="22006"/>
    <cellStyle name="Millares 12 3 3 4 3 2" xfId="22007"/>
    <cellStyle name="Millares 12 3 3 4 3 2 2" xfId="22008"/>
    <cellStyle name="Millares 12 3 3 4 3 3" xfId="22009"/>
    <cellStyle name="Millares 12 3 3 4 4" xfId="22010"/>
    <cellStyle name="Millares 12 3 3 4 4 2" xfId="22011"/>
    <cellStyle name="Millares 12 3 3 4 5" xfId="22012"/>
    <cellStyle name="Millares 12 3 3 5" xfId="22013"/>
    <cellStyle name="Millares 12 3 3 5 2" xfId="22014"/>
    <cellStyle name="Millares 12 3 3 5 2 2" xfId="22015"/>
    <cellStyle name="Millares 12 3 3 5 2 2 2" xfId="22016"/>
    <cellStyle name="Millares 12 3 3 5 2 2 2 2" xfId="22017"/>
    <cellStyle name="Millares 12 3 3 5 2 2 3" xfId="22018"/>
    <cellStyle name="Millares 12 3 3 5 2 3" xfId="22019"/>
    <cellStyle name="Millares 12 3 3 5 2 3 2" xfId="22020"/>
    <cellStyle name="Millares 12 3 3 5 2 4" xfId="22021"/>
    <cellStyle name="Millares 12 3 3 5 3" xfId="22022"/>
    <cellStyle name="Millares 12 3 3 5 3 2" xfId="22023"/>
    <cellStyle name="Millares 12 3 3 5 3 2 2" xfId="22024"/>
    <cellStyle name="Millares 12 3 3 5 3 3" xfId="22025"/>
    <cellStyle name="Millares 12 3 3 5 4" xfId="22026"/>
    <cellStyle name="Millares 12 3 3 5 4 2" xfId="22027"/>
    <cellStyle name="Millares 12 3 3 5 5" xfId="22028"/>
    <cellStyle name="Millares 12 3 3 6" xfId="22029"/>
    <cellStyle name="Millares 12 3 3 6 2" xfId="22030"/>
    <cellStyle name="Millares 12 3 3 6 2 2" xfId="22031"/>
    <cellStyle name="Millares 12 3 3 6 2 2 2" xfId="22032"/>
    <cellStyle name="Millares 12 3 3 6 2 3" xfId="22033"/>
    <cellStyle name="Millares 12 3 3 6 3" xfId="22034"/>
    <cellStyle name="Millares 12 3 3 6 3 2" xfId="22035"/>
    <cellStyle name="Millares 12 3 3 6 4" xfId="22036"/>
    <cellStyle name="Millares 12 3 3 7" xfId="22037"/>
    <cellStyle name="Millares 12 3 3 7 2" xfId="22038"/>
    <cellStyle name="Millares 12 3 3 7 2 2" xfId="22039"/>
    <cellStyle name="Millares 12 3 3 7 3" xfId="22040"/>
    <cellStyle name="Millares 12 3 3 8" xfId="22041"/>
    <cellStyle name="Millares 12 3 3 8 2" xfId="22042"/>
    <cellStyle name="Millares 12 3 3 9" xfId="22043"/>
    <cellStyle name="Millares 12 3 3 9 2" xfId="22044"/>
    <cellStyle name="Millares 12 3 4" xfId="22045"/>
    <cellStyle name="Millares 12 3 4 2" xfId="22046"/>
    <cellStyle name="Millares 12 3 4 2 2" xfId="22047"/>
    <cellStyle name="Millares 12 3 4 2 2 2" xfId="22048"/>
    <cellStyle name="Millares 12 3 4 2 2 2 2" xfId="22049"/>
    <cellStyle name="Millares 12 3 4 2 2 2 2 2" xfId="22050"/>
    <cellStyle name="Millares 12 3 4 2 2 2 2 2 2" xfId="22051"/>
    <cellStyle name="Millares 12 3 4 2 2 2 2 3" xfId="22052"/>
    <cellStyle name="Millares 12 3 4 2 2 2 3" xfId="22053"/>
    <cellStyle name="Millares 12 3 4 2 2 2 3 2" xfId="22054"/>
    <cellStyle name="Millares 12 3 4 2 2 2 4" xfId="22055"/>
    <cellStyle name="Millares 12 3 4 2 2 3" xfId="22056"/>
    <cellStyle name="Millares 12 3 4 2 2 3 2" xfId="22057"/>
    <cellStyle name="Millares 12 3 4 2 2 3 2 2" xfId="22058"/>
    <cellStyle name="Millares 12 3 4 2 2 3 3" xfId="22059"/>
    <cellStyle name="Millares 12 3 4 2 2 4" xfId="22060"/>
    <cellStyle name="Millares 12 3 4 2 2 4 2" xfId="22061"/>
    <cellStyle name="Millares 12 3 4 2 2 5" xfId="22062"/>
    <cellStyle name="Millares 12 3 4 2 3" xfId="22063"/>
    <cellStyle name="Millares 12 3 4 2 3 2" xfId="22064"/>
    <cellStyle name="Millares 12 3 4 2 3 2 2" xfId="22065"/>
    <cellStyle name="Millares 12 3 4 2 3 2 2 2" xfId="22066"/>
    <cellStyle name="Millares 12 3 4 2 3 2 2 2 2" xfId="22067"/>
    <cellStyle name="Millares 12 3 4 2 3 2 2 3" xfId="22068"/>
    <cellStyle name="Millares 12 3 4 2 3 2 3" xfId="22069"/>
    <cellStyle name="Millares 12 3 4 2 3 2 3 2" xfId="22070"/>
    <cellStyle name="Millares 12 3 4 2 3 2 4" xfId="22071"/>
    <cellStyle name="Millares 12 3 4 2 3 3" xfId="22072"/>
    <cellStyle name="Millares 12 3 4 2 3 3 2" xfId="22073"/>
    <cellStyle name="Millares 12 3 4 2 3 3 2 2" xfId="22074"/>
    <cellStyle name="Millares 12 3 4 2 3 3 3" xfId="22075"/>
    <cellStyle name="Millares 12 3 4 2 3 4" xfId="22076"/>
    <cellStyle name="Millares 12 3 4 2 3 4 2" xfId="22077"/>
    <cellStyle name="Millares 12 3 4 2 3 5" xfId="22078"/>
    <cellStyle name="Millares 12 3 4 2 4" xfId="22079"/>
    <cellStyle name="Millares 12 3 4 2 4 2" xfId="22080"/>
    <cellStyle name="Millares 12 3 4 2 4 2 2" xfId="22081"/>
    <cellStyle name="Millares 12 3 4 2 4 2 2 2" xfId="22082"/>
    <cellStyle name="Millares 12 3 4 2 4 2 3" xfId="22083"/>
    <cellStyle name="Millares 12 3 4 2 4 3" xfId="22084"/>
    <cellStyle name="Millares 12 3 4 2 4 3 2" xfId="22085"/>
    <cellStyle name="Millares 12 3 4 2 4 4" xfId="22086"/>
    <cellStyle name="Millares 12 3 4 2 5" xfId="22087"/>
    <cellStyle name="Millares 12 3 4 2 5 2" xfId="22088"/>
    <cellStyle name="Millares 12 3 4 2 5 2 2" xfId="22089"/>
    <cellStyle name="Millares 12 3 4 2 5 3" xfId="22090"/>
    <cellStyle name="Millares 12 3 4 2 6" xfId="22091"/>
    <cellStyle name="Millares 12 3 4 2 6 2" xfId="22092"/>
    <cellStyle name="Millares 12 3 4 2 7" xfId="22093"/>
    <cellStyle name="Millares 12 3 4 3" xfId="22094"/>
    <cellStyle name="Millares 12 3 4 3 2" xfId="22095"/>
    <cellStyle name="Millares 12 3 4 3 2 2" xfId="22096"/>
    <cellStyle name="Millares 12 3 4 3 2 2 2" xfId="22097"/>
    <cellStyle name="Millares 12 3 4 3 2 2 2 2" xfId="22098"/>
    <cellStyle name="Millares 12 3 4 3 2 2 3" xfId="22099"/>
    <cellStyle name="Millares 12 3 4 3 2 3" xfId="22100"/>
    <cellStyle name="Millares 12 3 4 3 2 3 2" xfId="22101"/>
    <cellStyle name="Millares 12 3 4 3 2 4" xfId="22102"/>
    <cellStyle name="Millares 12 3 4 3 3" xfId="22103"/>
    <cellStyle name="Millares 12 3 4 3 3 2" xfId="22104"/>
    <cellStyle name="Millares 12 3 4 3 3 2 2" xfId="22105"/>
    <cellStyle name="Millares 12 3 4 3 3 3" xfId="22106"/>
    <cellStyle name="Millares 12 3 4 3 4" xfId="22107"/>
    <cellStyle name="Millares 12 3 4 3 4 2" xfId="22108"/>
    <cellStyle name="Millares 12 3 4 3 5" xfId="22109"/>
    <cellStyle name="Millares 12 3 4 4" xfId="22110"/>
    <cellStyle name="Millares 12 3 4 4 2" xfId="22111"/>
    <cellStyle name="Millares 12 3 4 4 2 2" xfId="22112"/>
    <cellStyle name="Millares 12 3 4 4 2 2 2" xfId="22113"/>
    <cellStyle name="Millares 12 3 4 4 2 2 2 2" xfId="22114"/>
    <cellStyle name="Millares 12 3 4 4 2 2 3" xfId="22115"/>
    <cellStyle name="Millares 12 3 4 4 2 3" xfId="22116"/>
    <cellStyle name="Millares 12 3 4 4 2 3 2" xfId="22117"/>
    <cellStyle name="Millares 12 3 4 4 2 4" xfId="22118"/>
    <cellStyle name="Millares 12 3 4 4 3" xfId="22119"/>
    <cellStyle name="Millares 12 3 4 4 3 2" xfId="22120"/>
    <cellStyle name="Millares 12 3 4 4 3 2 2" xfId="22121"/>
    <cellStyle name="Millares 12 3 4 4 3 3" xfId="22122"/>
    <cellStyle name="Millares 12 3 4 4 4" xfId="22123"/>
    <cellStyle name="Millares 12 3 4 4 4 2" xfId="22124"/>
    <cellStyle name="Millares 12 3 4 4 5" xfId="22125"/>
    <cellStyle name="Millares 12 3 4 5" xfId="22126"/>
    <cellStyle name="Millares 12 3 4 5 2" xfId="22127"/>
    <cellStyle name="Millares 12 3 4 5 2 2" xfId="22128"/>
    <cellStyle name="Millares 12 3 4 5 2 2 2" xfId="22129"/>
    <cellStyle name="Millares 12 3 4 5 2 3" xfId="22130"/>
    <cellStyle name="Millares 12 3 4 5 3" xfId="22131"/>
    <cellStyle name="Millares 12 3 4 5 3 2" xfId="22132"/>
    <cellStyle name="Millares 12 3 4 5 4" xfId="22133"/>
    <cellStyle name="Millares 12 3 4 6" xfId="22134"/>
    <cellStyle name="Millares 12 3 4 6 2" xfId="22135"/>
    <cellStyle name="Millares 12 3 4 6 2 2" xfId="22136"/>
    <cellStyle name="Millares 12 3 4 6 3" xfId="22137"/>
    <cellStyle name="Millares 12 3 4 7" xfId="22138"/>
    <cellStyle name="Millares 12 3 4 7 2" xfId="22139"/>
    <cellStyle name="Millares 12 3 4 8" xfId="22140"/>
    <cellStyle name="Millares 12 3 5" xfId="22141"/>
    <cellStyle name="Millares 12 3 5 2" xfId="22142"/>
    <cellStyle name="Millares 12 3 5 2 2" xfId="22143"/>
    <cellStyle name="Millares 12 3 5 2 2 2" xfId="22144"/>
    <cellStyle name="Millares 12 3 5 2 2 2 2" xfId="22145"/>
    <cellStyle name="Millares 12 3 5 2 2 2 2 2" xfId="22146"/>
    <cellStyle name="Millares 12 3 5 2 2 2 3" xfId="22147"/>
    <cellStyle name="Millares 12 3 5 2 2 3" xfId="22148"/>
    <cellStyle name="Millares 12 3 5 2 2 3 2" xfId="22149"/>
    <cellStyle name="Millares 12 3 5 2 2 4" xfId="22150"/>
    <cellStyle name="Millares 12 3 5 2 3" xfId="22151"/>
    <cellStyle name="Millares 12 3 5 2 3 2" xfId="22152"/>
    <cellStyle name="Millares 12 3 5 2 3 2 2" xfId="22153"/>
    <cellStyle name="Millares 12 3 5 2 3 3" xfId="22154"/>
    <cellStyle name="Millares 12 3 5 2 4" xfId="22155"/>
    <cellStyle name="Millares 12 3 5 2 4 2" xfId="22156"/>
    <cellStyle name="Millares 12 3 5 2 5" xfId="22157"/>
    <cellStyle name="Millares 12 3 5 3" xfId="22158"/>
    <cellStyle name="Millares 12 3 5 3 2" xfId="22159"/>
    <cellStyle name="Millares 12 3 5 3 2 2" xfId="22160"/>
    <cellStyle name="Millares 12 3 5 3 2 2 2" xfId="22161"/>
    <cellStyle name="Millares 12 3 5 3 2 2 2 2" xfId="22162"/>
    <cellStyle name="Millares 12 3 5 3 2 2 3" xfId="22163"/>
    <cellStyle name="Millares 12 3 5 3 2 3" xfId="22164"/>
    <cellStyle name="Millares 12 3 5 3 2 3 2" xfId="22165"/>
    <cellStyle name="Millares 12 3 5 3 2 4" xfId="22166"/>
    <cellStyle name="Millares 12 3 5 3 3" xfId="22167"/>
    <cellStyle name="Millares 12 3 5 3 3 2" xfId="22168"/>
    <cellStyle name="Millares 12 3 5 3 3 2 2" xfId="22169"/>
    <cellStyle name="Millares 12 3 5 3 3 3" xfId="22170"/>
    <cellStyle name="Millares 12 3 5 3 4" xfId="22171"/>
    <cellStyle name="Millares 12 3 5 3 4 2" xfId="22172"/>
    <cellStyle name="Millares 12 3 5 3 5" xfId="22173"/>
    <cellStyle name="Millares 12 3 5 4" xfId="22174"/>
    <cellStyle name="Millares 12 3 5 4 2" xfId="22175"/>
    <cellStyle name="Millares 12 3 5 4 2 2" xfId="22176"/>
    <cellStyle name="Millares 12 3 5 4 2 2 2" xfId="22177"/>
    <cellStyle name="Millares 12 3 5 4 2 3" xfId="22178"/>
    <cellStyle name="Millares 12 3 5 4 3" xfId="22179"/>
    <cellStyle name="Millares 12 3 5 4 3 2" xfId="22180"/>
    <cellStyle name="Millares 12 3 5 4 4" xfId="22181"/>
    <cellStyle name="Millares 12 3 5 5" xfId="22182"/>
    <cellStyle name="Millares 12 3 5 5 2" xfId="22183"/>
    <cellStyle name="Millares 12 3 5 5 2 2" xfId="22184"/>
    <cellStyle name="Millares 12 3 5 5 3" xfId="22185"/>
    <cellStyle name="Millares 12 3 5 6" xfId="22186"/>
    <cellStyle name="Millares 12 3 5 6 2" xfId="22187"/>
    <cellStyle name="Millares 12 3 5 7" xfId="22188"/>
    <cellStyle name="Millares 12 3 6" xfId="22189"/>
    <cellStyle name="Millares 12 3 6 2" xfId="22190"/>
    <cellStyle name="Millares 12 3 6 2 2" xfId="22191"/>
    <cellStyle name="Millares 12 3 6 2 2 2" xfId="22192"/>
    <cellStyle name="Millares 12 3 6 2 2 2 2" xfId="22193"/>
    <cellStyle name="Millares 12 3 6 2 2 3" xfId="22194"/>
    <cellStyle name="Millares 12 3 6 2 3" xfId="22195"/>
    <cellStyle name="Millares 12 3 6 2 3 2" xfId="22196"/>
    <cellStyle name="Millares 12 3 6 2 4" xfId="22197"/>
    <cellStyle name="Millares 12 3 6 3" xfId="22198"/>
    <cellStyle name="Millares 12 3 6 3 2" xfId="22199"/>
    <cellStyle name="Millares 12 3 6 3 2 2" xfId="22200"/>
    <cellStyle name="Millares 12 3 6 3 3" xfId="22201"/>
    <cellStyle name="Millares 12 3 6 4" xfId="22202"/>
    <cellStyle name="Millares 12 3 6 4 2" xfId="22203"/>
    <cellStyle name="Millares 12 3 6 5" xfId="22204"/>
    <cellStyle name="Millares 12 3 7" xfId="22205"/>
    <cellStyle name="Millares 12 3 7 2" xfId="22206"/>
    <cellStyle name="Millares 12 3 7 2 2" xfId="22207"/>
    <cellStyle name="Millares 12 3 7 2 2 2" xfId="22208"/>
    <cellStyle name="Millares 12 3 7 2 2 2 2" xfId="22209"/>
    <cellStyle name="Millares 12 3 7 2 2 3" xfId="22210"/>
    <cellStyle name="Millares 12 3 7 2 3" xfId="22211"/>
    <cellStyle name="Millares 12 3 7 2 3 2" xfId="22212"/>
    <cellStyle name="Millares 12 3 7 2 4" xfId="22213"/>
    <cellStyle name="Millares 12 3 7 3" xfId="22214"/>
    <cellStyle name="Millares 12 3 7 3 2" xfId="22215"/>
    <cellStyle name="Millares 12 3 7 3 2 2" xfId="22216"/>
    <cellStyle name="Millares 12 3 7 3 3" xfId="22217"/>
    <cellStyle name="Millares 12 3 7 4" xfId="22218"/>
    <cellStyle name="Millares 12 3 7 4 2" xfId="22219"/>
    <cellStyle name="Millares 12 3 7 5" xfId="22220"/>
    <cellStyle name="Millares 12 3 8" xfId="22221"/>
    <cellStyle name="Millares 12 3 8 2" xfId="22222"/>
    <cellStyle name="Millares 12 3 8 2 2" xfId="22223"/>
    <cellStyle name="Millares 12 3 8 2 2 2" xfId="22224"/>
    <cellStyle name="Millares 12 3 8 2 3" xfId="22225"/>
    <cellStyle name="Millares 12 3 8 3" xfId="22226"/>
    <cellStyle name="Millares 12 3 8 3 2" xfId="22227"/>
    <cellStyle name="Millares 12 3 8 4" xfId="22228"/>
    <cellStyle name="Millares 12 3 9" xfId="22229"/>
    <cellStyle name="Millares 12 3 9 2" xfId="22230"/>
    <cellStyle name="Millares 12 3 9 2 2" xfId="22231"/>
    <cellStyle name="Millares 12 3 9 3" xfId="22232"/>
    <cellStyle name="Millares 12 4" xfId="22233"/>
    <cellStyle name="Millares 12 4 10" xfId="22234"/>
    <cellStyle name="Millares 12 4 10 2" xfId="22235"/>
    <cellStyle name="Millares 12 4 11" xfId="22236"/>
    <cellStyle name="Millares 12 4 12" xfId="22237"/>
    <cellStyle name="Millares 12 4 2" xfId="22238"/>
    <cellStyle name="Millares 12 4 2 10" xfId="22239"/>
    <cellStyle name="Millares 12 4 2 11" xfId="22240"/>
    <cellStyle name="Millares 12 4 2 2" xfId="22241"/>
    <cellStyle name="Millares 12 4 2 2 2" xfId="22242"/>
    <cellStyle name="Millares 12 4 2 2 2 2" xfId="22243"/>
    <cellStyle name="Millares 12 4 2 2 2 2 2" xfId="22244"/>
    <cellStyle name="Millares 12 4 2 2 2 2 2 2" xfId="22245"/>
    <cellStyle name="Millares 12 4 2 2 2 2 2 2 2" xfId="22246"/>
    <cellStyle name="Millares 12 4 2 2 2 2 2 2 2 2" xfId="22247"/>
    <cellStyle name="Millares 12 4 2 2 2 2 2 2 3" xfId="22248"/>
    <cellStyle name="Millares 12 4 2 2 2 2 2 3" xfId="22249"/>
    <cellStyle name="Millares 12 4 2 2 2 2 2 3 2" xfId="22250"/>
    <cellStyle name="Millares 12 4 2 2 2 2 2 4" xfId="22251"/>
    <cellStyle name="Millares 12 4 2 2 2 2 3" xfId="22252"/>
    <cellStyle name="Millares 12 4 2 2 2 2 3 2" xfId="22253"/>
    <cellStyle name="Millares 12 4 2 2 2 2 3 2 2" xfId="22254"/>
    <cellStyle name="Millares 12 4 2 2 2 2 3 3" xfId="22255"/>
    <cellStyle name="Millares 12 4 2 2 2 2 4" xfId="22256"/>
    <cellStyle name="Millares 12 4 2 2 2 2 4 2" xfId="22257"/>
    <cellStyle name="Millares 12 4 2 2 2 2 5" xfId="22258"/>
    <cellStyle name="Millares 12 4 2 2 2 3" xfId="22259"/>
    <cellStyle name="Millares 12 4 2 2 2 3 2" xfId="22260"/>
    <cellStyle name="Millares 12 4 2 2 2 3 2 2" xfId="22261"/>
    <cellStyle name="Millares 12 4 2 2 2 3 2 2 2" xfId="22262"/>
    <cellStyle name="Millares 12 4 2 2 2 3 2 2 2 2" xfId="22263"/>
    <cellStyle name="Millares 12 4 2 2 2 3 2 2 3" xfId="22264"/>
    <cellStyle name="Millares 12 4 2 2 2 3 2 3" xfId="22265"/>
    <cellStyle name="Millares 12 4 2 2 2 3 2 3 2" xfId="22266"/>
    <cellStyle name="Millares 12 4 2 2 2 3 2 4" xfId="22267"/>
    <cellStyle name="Millares 12 4 2 2 2 3 3" xfId="22268"/>
    <cellStyle name="Millares 12 4 2 2 2 3 3 2" xfId="22269"/>
    <cellStyle name="Millares 12 4 2 2 2 3 3 2 2" xfId="22270"/>
    <cellStyle name="Millares 12 4 2 2 2 3 3 3" xfId="22271"/>
    <cellStyle name="Millares 12 4 2 2 2 3 4" xfId="22272"/>
    <cellStyle name="Millares 12 4 2 2 2 3 4 2" xfId="22273"/>
    <cellStyle name="Millares 12 4 2 2 2 3 5" xfId="22274"/>
    <cellStyle name="Millares 12 4 2 2 2 4" xfId="22275"/>
    <cellStyle name="Millares 12 4 2 2 2 4 2" xfId="22276"/>
    <cellStyle name="Millares 12 4 2 2 2 4 2 2" xfId="22277"/>
    <cellStyle name="Millares 12 4 2 2 2 4 2 2 2" xfId="22278"/>
    <cellStyle name="Millares 12 4 2 2 2 4 2 3" xfId="22279"/>
    <cellStyle name="Millares 12 4 2 2 2 4 3" xfId="22280"/>
    <cellStyle name="Millares 12 4 2 2 2 4 3 2" xfId="22281"/>
    <cellStyle name="Millares 12 4 2 2 2 4 4" xfId="22282"/>
    <cellStyle name="Millares 12 4 2 2 2 5" xfId="22283"/>
    <cellStyle name="Millares 12 4 2 2 2 5 2" xfId="22284"/>
    <cellStyle name="Millares 12 4 2 2 2 5 2 2" xfId="22285"/>
    <cellStyle name="Millares 12 4 2 2 2 5 3" xfId="22286"/>
    <cellStyle name="Millares 12 4 2 2 2 6" xfId="22287"/>
    <cellStyle name="Millares 12 4 2 2 2 6 2" xfId="22288"/>
    <cellStyle name="Millares 12 4 2 2 2 7" xfId="22289"/>
    <cellStyle name="Millares 12 4 2 2 3" xfId="22290"/>
    <cellStyle name="Millares 12 4 2 2 3 2" xfId="22291"/>
    <cellStyle name="Millares 12 4 2 2 3 2 2" xfId="22292"/>
    <cellStyle name="Millares 12 4 2 2 3 2 2 2" xfId="22293"/>
    <cellStyle name="Millares 12 4 2 2 3 2 2 2 2" xfId="22294"/>
    <cellStyle name="Millares 12 4 2 2 3 2 2 3" xfId="22295"/>
    <cellStyle name="Millares 12 4 2 2 3 2 3" xfId="22296"/>
    <cellStyle name="Millares 12 4 2 2 3 2 3 2" xfId="22297"/>
    <cellStyle name="Millares 12 4 2 2 3 2 4" xfId="22298"/>
    <cellStyle name="Millares 12 4 2 2 3 3" xfId="22299"/>
    <cellStyle name="Millares 12 4 2 2 3 3 2" xfId="22300"/>
    <cellStyle name="Millares 12 4 2 2 3 3 2 2" xfId="22301"/>
    <cellStyle name="Millares 12 4 2 2 3 3 3" xfId="22302"/>
    <cellStyle name="Millares 12 4 2 2 3 4" xfId="22303"/>
    <cellStyle name="Millares 12 4 2 2 3 4 2" xfId="22304"/>
    <cellStyle name="Millares 12 4 2 2 3 5" xfId="22305"/>
    <cellStyle name="Millares 12 4 2 2 4" xfId="22306"/>
    <cellStyle name="Millares 12 4 2 2 4 2" xfId="22307"/>
    <cellStyle name="Millares 12 4 2 2 4 2 2" xfId="22308"/>
    <cellStyle name="Millares 12 4 2 2 4 2 2 2" xfId="22309"/>
    <cellStyle name="Millares 12 4 2 2 4 2 2 2 2" xfId="22310"/>
    <cellStyle name="Millares 12 4 2 2 4 2 2 3" xfId="22311"/>
    <cellStyle name="Millares 12 4 2 2 4 2 3" xfId="22312"/>
    <cellStyle name="Millares 12 4 2 2 4 2 3 2" xfId="22313"/>
    <cellStyle name="Millares 12 4 2 2 4 2 4" xfId="22314"/>
    <cellStyle name="Millares 12 4 2 2 4 3" xfId="22315"/>
    <cellStyle name="Millares 12 4 2 2 4 3 2" xfId="22316"/>
    <cellStyle name="Millares 12 4 2 2 4 3 2 2" xfId="22317"/>
    <cellStyle name="Millares 12 4 2 2 4 3 3" xfId="22318"/>
    <cellStyle name="Millares 12 4 2 2 4 4" xfId="22319"/>
    <cellStyle name="Millares 12 4 2 2 4 4 2" xfId="22320"/>
    <cellStyle name="Millares 12 4 2 2 4 5" xfId="22321"/>
    <cellStyle name="Millares 12 4 2 2 5" xfId="22322"/>
    <cellStyle name="Millares 12 4 2 2 5 2" xfId="22323"/>
    <cellStyle name="Millares 12 4 2 2 5 2 2" xfId="22324"/>
    <cellStyle name="Millares 12 4 2 2 5 2 2 2" xfId="22325"/>
    <cellStyle name="Millares 12 4 2 2 5 2 3" xfId="22326"/>
    <cellStyle name="Millares 12 4 2 2 5 3" xfId="22327"/>
    <cellStyle name="Millares 12 4 2 2 5 3 2" xfId="22328"/>
    <cellStyle name="Millares 12 4 2 2 5 4" xfId="22329"/>
    <cellStyle name="Millares 12 4 2 2 6" xfId="22330"/>
    <cellStyle name="Millares 12 4 2 2 6 2" xfId="22331"/>
    <cellStyle name="Millares 12 4 2 2 6 2 2" xfId="22332"/>
    <cellStyle name="Millares 12 4 2 2 6 3" xfId="22333"/>
    <cellStyle name="Millares 12 4 2 2 7" xfId="22334"/>
    <cellStyle name="Millares 12 4 2 2 7 2" xfId="22335"/>
    <cellStyle name="Millares 12 4 2 2 8" xfId="22336"/>
    <cellStyle name="Millares 12 4 2 3" xfId="22337"/>
    <cellStyle name="Millares 12 4 2 3 2" xfId="22338"/>
    <cellStyle name="Millares 12 4 2 3 2 2" xfId="22339"/>
    <cellStyle name="Millares 12 4 2 3 2 2 2" xfId="22340"/>
    <cellStyle name="Millares 12 4 2 3 2 2 2 2" xfId="22341"/>
    <cellStyle name="Millares 12 4 2 3 2 2 2 2 2" xfId="22342"/>
    <cellStyle name="Millares 12 4 2 3 2 2 2 3" xfId="22343"/>
    <cellStyle name="Millares 12 4 2 3 2 2 3" xfId="22344"/>
    <cellStyle name="Millares 12 4 2 3 2 2 3 2" xfId="22345"/>
    <cellStyle name="Millares 12 4 2 3 2 2 4" xfId="22346"/>
    <cellStyle name="Millares 12 4 2 3 2 3" xfId="22347"/>
    <cellStyle name="Millares 12 4 2 3 2 3 2" xfId="22348"/>
    <cellStyle name="Millares 12 4 2 3 2 3 2 2" xfId="22349"/>
    <cellStyle name="Millares 12 4 2 3 2 3 3" xfId="22350"/>
    <cellStyle name="Millares 12 4 2 3 2 4" xfId="22351"/>
    <cellStyle name="Millares 12 4 2 3 2 4 2" xfId="22352"/>
    <cellStyle name="Millares 12 4 2 3 2 5" xfId="22353"/>
    <cellStyle name="Millares 12 4 2 3 3" xfId="22354"/>
    <cellStyle name="Millares 12 4 2 3 3 2" xfId="22355"/>
    <cellStyle name="Millares 12 4 2 3 3 2 2" xfId="22356"/>
    <cellStyle name="Millares 12 4 2 3 3 2 2 2" xfId="22357"/>
    <cellStyle name="Millares 12 4 2 3 3 2 2 2 2" xfId="22358"/>
    <cellStyle name="Millares 12 4 2 3 3 2 2 3" xfId="22359"/>
    <cellStyle name="Millares 12 4 2 3 3 2 3" xfId="22360"/>
    <cellStyle name="Millares 12 4 2 3 3 2 3 2" xfId="22361"/>
    <cellStyle name="Millares 12 4 2 3 3 2 4" xfId="22362"/>
    <cellStyle name="Millares 12 4 2 3 3 3" xfId="22363"/>
    <cellStyle name="Millares 12 4 2 3 3 3 2" xfId="22364"/>
    <cellStyle name="Millares 12 4 2 3 3 3 2 2" xfId="22365"/>
    <cellStyle name="Millares 12 4 2 3 3 3 3" xfId="22366"/>
    <cellStyle name="Millares 12 4 2 3 3 4" xfId="22367"/>
    <cellStyle name="Millares 12 4 2 3 3 4 2" xfId="22368"/>
    <cellStyle name="Millares 12 4 2 3 3 5" xfId="22369"/>
    <cellStyle name="Millares 12 4 2 3 4" xfId="22370"/>
    <cellStyle name="Millares 12 4 2 3 4 2" xfId="22371"/>
    <cellStyle name="Millares 12 4 2 3 4 2 2" xfId="22372"/>
    <cellStyle name="Millares 12 4 2 3 4 2 2 2" xfId="22373"/>
    <cellStyle name="Millares 12 4 2 3 4 2 3" xfId="22374"/>
    <cellStyle name="Millares 12 4 2 3 4 3" xfId="22375"/>
    <cellStyle name="Millares 12 4 2 3 4 3 2" xfId="22376"/>
    <cellStyle name="Millares 12 4 2 3 4 4" xfId="22377"/>
    <cellStyle name="Millares 12 4 2 3 5" xfId="22378"/>
    <cellStyle name="Millares 12 4 2 3 5 2" xfId="22379"/>
    <cellStyle name="Millares 12 4 2 3 5 2 2" xfId="22380"/>
    <cellStyle name="Millares 12 4 2 3 5 3" xfId="22381"/>
    <cellStyle name="Millares 12 4 2 3 6" xfId="22382"/>
    <cellStyle name="Millares 12 4 2 3 6 2" xfId="22383"/>
    <cellStyle name="Millares 12 4 2 3 7" xfId="22384"/>
    <cellStyle name="Millares 12 4 2 4" xfId="22385"/>
    <cellStyle name="Millares 12 4 2 4 2" xfId="22386"/>
    <cellStyle name="Millares 12 4 2 4 2 2" xfId="22387"/>
    <cellStyle name="Millares 12 4 2 4 2 2 2" xfId="22388"/>
    <cellStyle name="Millares 12 4 2 4 2 2 2 2" xfId="22389"/>
    <cellStyle name="Millares 12 4 2 4 2 2 3" xfId="22390"/>
    <cellStyle name="Millares 12 4 2 4 2 3" xfId="22391"/>
    <cellStyle name="Millares 12 4 2 4 2 3 2" xfId="22392"/>
    <cellStyle name="Millares 12 4 2 4 2 4" xfId="22393"/>
    <cellStyle name="Millares 12 4 2 4 3" xfId="22394"/>
    <cellStyle name="Millares 12 4 2 4 3 2" xfId="22395"/>
    <cellStyle name="Millares 12 4 2 4 3 2 2" xfId="22396"/>
    <cellStyle name="Millares 12 4 2 4 3 3" xfId="22397"/>
    <cellStyle name="Millares 12 4 2 4 4" xfId="22398"/>
    <cellStyle name="Millares 12 4 2 4 4 2" xfId="22399"/>
    <cellStyle name="Millares 12 4 2 4 5" xfId="22400"/>
    <cellStyle name="Millares 12 4 2 5" xfId="22401"/>
    <cellStyle name="Millares 12 4 2 5 2" xfId="22402"/>
    <cellStyle name="Millares 12 4 2 5 2 2" xfId="22403"/>
    <cellStyle name="Millares 12 4 2 5 2 2 2" xfId="22404"/>
    <cellStyle name="Millares 12 4 2 5 2 2 2 2" xfId="22405"/>
    <cellStyle name="Millares 12 4 2 5 2 2 3" xfId="22406"/>
    <cellStyle name="Millares 12 4 2 5 2 3" xfId="22407"/>
    <cellStyle name="Millares 12 4 2 5 2 3 2" xfId="22408"/>
    <cellStyle name="Millares 12 4 2 5 2 4" xfId="22409"/>
    <cellStyle name="Millares 12 4 2 5 3" xfId="22410"/>
    <cellStyle name="Millares 12 4 2 5 3 2" xfId="22411"/>
    <cellStyle name="Millares 12 4 2 5 3 2 2" xfId="22412"/>
    <cellStyle name="Millares 12 4 2 5 3 3" xfId="22413"/>
    <cellStyle name="Millares 12 4 2 5 4" xfId="22414"/>
    <cellStyle name="Millares 12 4 2 5 4 2" xfId="22415"/>
    <cellStyle name="Millares 12 4 2 5 5" xfId="22416"/>
    <cellStyle name="Millares 12 4 2 6" xfId="22417"/>
    <cellStyle name="Millares 12 4 2 6 2" xfId="22418"/>
    <cellStyle name="Millares 12 4 2 6 2 2" xfId="22419"/>
    <cellStyle name="Millares 12 4 2 6 2 2 2" xfId="22420"/>
    <cellStyle name="Millares 12 4 2 6 2 3" xfId="22421"/>
    <cellStyle name="Millares 12 4 2 6 3" xfId="22422"/>
    <cellStyle name="Millares 12 4 2 6 3 2" xfId="22423"/>
    <cellStyle name="Millares 12 4 2 6 4" xfId="22424"/>
    <cellStyle name="Millares 12 4 2 7" xfId="22425"/>
    <cellStyle name="Millares 12 4 2 7 2" xfId="22426"/>
    <cellStyle name="Millares 12 4 2 7 2 2" xfId="22427"/>
    <cellStyle name="Millares 12 4 2 7 3" xfId="22428"/>
    <cellStyle name="Millares 12 4 2 8" xfId="22429"/>
    <cellStyle name="Millares 12 4 2 8 2" xfId="22430"/>
    <cellStyle name="Millares 12 4 2 9" xfId="22431"/>
    <cellStyle name="Millares 12 4 2 9 2" xfId="22432"/>
    <cellStyle name="Millares 12 4 3" xfId="22433"/>
    <cellStyle name="Millares 12 4 3 2" xfId="22434"/>
    <cellStyle name="Millares 12 4 3 2 2" xfId="22435"/>
    <cellStyle name="Millares 12 4 3 2 2 2" xfId="22436"/>
    <cellStyle name="Millares 12 4 3 2 2 2 2" xfId="22437"/>
    <cellStyle name="Millares 12 4 3 2 2 2 2 2" xfId="22438"/>
    <cellStyle name="Millares 12 4 3 2 2 2 2 2 2" xfId="22439"/>
    <cellStyle name="Millares 12 4 3 2 2 2 2 3" xfId="22440"/>
    <cellStyle name="Millares 12 4 3 2 2 2 3" xfId="22441"/>
    <cellStyle name="Millares 12 4 3 2 2 2 3 2" xfId="22442"/>
    <cellStyle name="Millares 12 4 3 2 2 2 4" xfId="22443"/>
    <cellStyle name="Millares 12 4 3 2 2 3" xfId="22444"/>
    <cellStyle name="Millares 12 4 3 2 2 3 2" xfId="22445"/>
    <cellStyle name="Millares 12 4 3 2 2 3 2 2" xfId="22446"/>
    <cellStyle name="Millares 12 4 3 2 2 3 3" xfId="22447"/>
    <cellStyle name="Millares 12 4 3 2 2 4" xfId="22448"/>
    <cellStyle name="Millares 12 4 3 2 2 4 2" xfId="22449"/>
    <cellStyle name="Millares 12 4 3 2 2 5" xfId="22450"/>
    <cellStyle name="Millares 12 4 3 2 3" xfId="22451"/>
    <cellStyle name="Millares 12 4 3 2 3 2" xfId="22452"/>
    <cellStyle name="Millares 12 4 3 2 3 2 2" xfId="22453"/>
    <cellStyle name="Millares 12 4 3 2 3 2 2 2" xfId="22454"/>
    <cellStyle name="Millares 12 4 3 2 3 2 2 2 2" xfId="22455"/>
    <cellStyle name="Millares 12 4 3 2 3 2 2 3" xfId="22456"/>
    <cellStyle name="Millares 12 4 3 2 3 2 3" xfId="22457"/>
    <cellStyle name="Millares 12 4 3 2 3 2 3 2" xfId="22458"/>
    <cellStyle name="Millares 12 4 3 2 3 2 4" xfId="22459"/>
    <cellStyle name="Millares 12 4 3 2 3 3" xfId="22460"/>
    <cellStyle name="Millares 12 4 3 2 3 3 2" xfId="22461"/>
    <cellStyle name="Millares 12 4 3 2 3 3 2 2" xfId="22462"/>
    <cellStyle name="Millares 12 4 3 2 3 3 3" xfId="22463"/>
    <cellStyle name="Millares 12 4 3 2 3 4" xfId="22464"/>
    <cellStyle name="Millares 12 4 3 2 3 4 2" xfId="22465"/>
    <cellStyle name="Millares 12 4 3 2 3 5" xfId="22466"/>
    <cellStyle name="Millares 12 4 3 2 4" xfId="22467"/>
    <cellStyle name="Millares 12 4 3 2 4 2" xfId="22468"/>
    <cellStyle name="Millares 12 4 3 2 4 2 2" xfId="22469"/>
    <cellStyle name="Millares 12 4 3 2 4 2 2 2" xfId="22470"/>
    <cellStyle name="Millares 12 4 3 2 4 2 3" xfId="22471"/>
    <cellStyle name="Millares 12 4 3 2 4 3" xfId="22472"/>
    <cellStyle name="Millares 12 4 3 2 4 3 2" xfId="22473"/>
    <cellStyle name="Millares 12 4 3 2 4 4" xfId="22474"/>
    <cellStyle name="Millares 12 4 3 2 5" xfId="22475"/>
    <cellStyle name="Millares 12 4 3 2 5 2" xfId="22476"/>
    <cellStyle name="Millares 12 4 3 2 5 2 2" xfId="22477"/>
    <cellStyle name="Millares 12 4 3 2 5 3" xfId="22478"/>
    <cellStyle name="Millares 12 4 3 2 6" xfId="22479"/>
    <cellStyle name="Millares 12 4 3 2 6 2" xfId="22480"/>
    <cellStyle name="Millares 12 4 3 2 7" xfId="22481"/>
    <cellStyle name="Millares 12 4 3 3" xfId="22482"/>
    <cellStyle name="Millares 12 4 3 3 2" xfId="22483"/>
    <cellStyle name="Millares 12 4 3 3 2 2" xfId="22484"/>
    <cellStyle name="Millares 12 4 3 3 2 2 2" xfId="22485"/>
    <cellStyle name="Millares 12 4 3 3 2 2 2 2" xfId="22486"/>
    <cellStyle name="Millares 12 4 3 3 2 2 3" xfId="22487"/>
    <cellStyle name="Millares 12 4 3 3 2 3" xfId="22488"/>
    <cellStyle name="Millares 12 4 3 3 2 3 2" xfId="22489"/>
    <cellStyle name="Millares 12 4 3 3 2 4" xfId="22490"/>
    <cellStyle name="Millares 12 4 3 3 3" xfId="22491"/>
    <cellStyle name="Millares 12 4 3 3 3 2" xfId="22492"/>
    <cellStyle name="Millares 12 4 3 3 3 2 2" xfId="22493"/>
    <cellStyle name="Millares 12 4 3 3 3 3" xfId="22494"/>
    <cellStyle name="Millares 12 4 3 3 4" xfId="22495"/>
    <cellStyle name="Millares 12 4 3 3 4 2" xfId="22496"/>
    <cellStyle name="Millares 12 4 3 3 5" xfId="22497"/>
    <cellStyle name="Millares 12 4 3 4" xfId="22498"/>
    <cellStyle name="Millares 12 4 3 4 2" xfId="22499"/>
    <cellStyle name="Millares 12 4 3 4 2 2" xfId="22500"/>
    <cellStyle name="Millares 12 4 3 4 2 2 2" xfId="22501"/>
    <cellStyle name="Millares 12 4 3 4 2 2 2 2" xfId="22502"/>
    <cellStyle name="Millares 12 4 3 4 2 2 3" xfId="22503"/>
    <cellStyle name="Millares 12 4 3 4 2 3" xfId="22504"/>
    <cellStyle name="Millares 12 4 3 4 2 3 2" xfId="22505"/>
    <cellStyle name="Millares 12 4 3 4 2 4" xfId="22506"/>
    <cellStyle name="Millares 12 4 3 4 3" xfId="22507"/>
    <cellStyle name="Millares 12 4 3 4 3 2" xfId="22508"/>
    <cellStyle name="Millares 12 4 3 4 3 2 2" xfId="22509"/>
    <cellStyle name="Millares 12 4 3 4 3 3" xfId="22510"/>
    <cellStyle name="Millares 12 4 3 4 4" xfId="22511"/>
    <cellStyle name="Millares 12 4 3 4 4 2" xfId="22512"/>
    <cellStyle name="Millares 12 4 3 4 5" xfId="22513"/>
    <cellStyle name="Millares 12 4 3 5" xfId="22514"/>
    <cellStyle name="Millares 12 4 3 5 2" xfId="22515"/>
    <cellStyle name="Millares 12 4 3 5 2 2" xfId="22516"/>
    <cellStyle name="Millares 12 4 3 5 2 2 2" xfId="22517"/>
    <cellStyle name="Millares 12 4 3 5 2 3" xfId="22518"/>
    <cellStyle name="Millares 12 4 3 5 3" xfId="22519"/>
    <cellStyle name="Millares 12 4 3 5 3 2" xfId="22520"/>
    <cellStyle name="Millares 12 4 3 5 4" xfId="22521"/>
    <cellStyle name="Millares 12 4 3 6" xfId="22522"/>
    <cellStyle name="Millares 12 4 3 6 2" xfId="22523"/>
    <cellStyle name="Millares 12 4 3 6 2 2" xfId="22524"/>
    <cellStyle name="Millares 12 4 3 6 3" xfId="22525"/>
    <cellStyle name="Millares 12 4 3 7" xfId="22526"/>
    <cellStyle name="Millares 12 4 3 7 2" xfId="22527"/>
    <cellStyle name="Millares 12 4 3 8" xfId="22528"/>
    <cellStyle name="Millares 12 4 4" xfId="22529"/>
    <cellStyle name="Millares 12 4 4 2" xfId="22530"/>
    <cellStyle name="Millares 12 4 4 2 2" xfId="22531"/>
    <cellStyle name="Millares 12 4 4 2 2 2" xfId="22532"/>
    <cellStyle name="Millares 12 4 4 2 2 2 2" xfId="22533"/>
    <cellStyle name="Millares 12 4 4 2 2 2 2 2" xfId="22534"/>
    <cellStyle name="Millares 12 4 4 2 2 2 3" xfId="22535"/>
    <cellStyle name="Millares 12 4 4 2 2 3" xfId="22536"/>
    <cellStyle name="Millares 12 4 4 2 2 3 2" xfId="22537"/>
    <cellStyle name="Millares 12 4 4 2 2 4" xfId="22538"/>
    <cellStyle name="Millares 12 4 4 2 3" xfId="22539"/>
    <cellStyle name="Millares 12 4 4 2 3 2" xfId="22540"/>
    <cellStyle name="Millares 12 4 4 2 3 2 2" xfId="22541"/>
    <cellStyle name="Millares 12 4 4 2 3 3" xfId="22542"/>
    <cellStyle name="Millares 12 4 4 2 4" xfId="22543"/>
    <cellStyle name="Millares 12 4 4 2 4 2" xfId="22544"/>
    <cellStyle name="Millares 12 4 4 2 5" xfId="22545"/>
    <cellStyle name="Millares 12 4 4 3" xfId="22546"/>
    <cellStyle name="Millares 12 4 4 3 2" xfId="22547"/>
    <cellStyle name="Millares 12 4 4 3 2 2" xfId="22548"/>
    <cellStyle name="Millares 12 4 4 3 2 2 2" xfId="22549"/>
    <cellStyle name="Millares 12 4 4 3 2 2 2 2" xfId="22550"/>
    <cellStyle name="Millares 12 4 4 3 2 2 3" xfId="22551"/>
    <cellStyle name="Millares 12 4 4 3 2 3" xfId="22552"/>
    <cellStyle name="Millares 12 4 4 3 2 3 2" xfId="22553"/>
    <cellStyle name="Millares 12 4 4 3 2 4" xfId="22554"/>
    <cellStyle name="Millares 12 4 4 3 3" xfId="22555"/>
    <cellStyle name="Millares 12 4 4 3 3 2" xfId="22556"/>
    <cellStyle name="Millares 12 4 4 3 3 2 2" xfId="22557"/>
    <cellStyle name="Millares 12 4 4 3 3 3" xfId="22558"/>
    <cellStyle name="Millares 12 4 4 3 4" xfId="22559"/>
    <cellStyle name="Millares 12 4 4 3 4 2" xfId="22560"/>
    <cellStyle name="Millares 12 4 4 3 5" xfId="22561"/>
    <cellStyle name="Millares 12 4 4 4" xfId="22562"/>
    <cellStyle name="Millares 12 4 4 4 2" xfId="22563"/>
    <cellStyle name="Millares 12 4 4 4 2 2" xfId="22564"/>
    <cellStyle name="Millares 12 4 4 4 2 2 2" xfId="22565"/>
    <cellStyle name="Millares 12 4 4 4 2 3" xfId="22566"/>
    <cellStyle name="Millares 12 4 4 4 3" xfId="22567"/>
    <cellStyle name="Millares 12 4 4 4 3 2" xfId="22568"/>
    <cellStyle name="Millares 12 4 4 4 4" xfId="22569"/>
    <cellStyle name="Millares 12 4 4 5" xfId="22570"/>
    <cellStyle name="Millares 12 4 4 5 2" xfId="22571"/>
    <cellStyle name="Millares 12 4 4 5 2 2" xfId="22572"/>
    <cellStyle name="Millares 12 4 4 5 3" xfId="22573"/>
    <cellStyle name="Millares 12 4 4 6" xfId="22574"/>
    <cellStyle name="Millares 12 4 4 6 2" xfId="22575"/>
    <cellStyle name="Millares 12 4 4 7" xfId="22576"/>
    <cellStyle name="Millares 12 4 5" xfId="22577"/>
    <cellStyle name="Millares 12 4 5 2" xfId="22578"/>
    <cellStyle name="Millares 12 4 5 2 2" xfId="22579"/>
    <cellStyle name="Millares 12 4 5 2 2 2" xfId="22580"/>
    <cellStyle name="Millares 12 4 5 2 2 2 2" xfId="22581"/>
    <cellStyle name="Millares 12 4 5 2 2 3" xfId="22582"/>
    <cellStyle name="Millares 12 4 5 2 3" xfId="22583"/>
    <cellStyle name="Millares 12 4 5 2 3 2" xfId="22584"/>
    <cellStyle name="Millares 12 4 5 2 4" xfId="22585"/>
    <cellStyle name="Millares 12 4 5 3" xfId="22586"/>
    <cellStyle name="Millares 12 4 5 3 2" xfId="22587"/>
    <cellStyle name="Millares 12 4 5 3 2 2" xfId="22588"/>
    <cellStyle name="Millares 12 4 5 3 3" xfId="22589"/>
    <cellStyle name="Millares 12 4 5 4" xfId="22590"/>
    <cellStyle name="Millares 12 4 5 4 2" xfId="22591"/>
    <cellStyle name="Millares 12 4 5 5" xfId="22592"/>
    <cellStyle name="Millares 12 4 6" xfId="22593"/>
    <cellStyle name="Millares 12 4 6 2" xfId="22594"/>
    <cellStyle name="Millares 12 4 6 2 2" xfId="22595"/>
    <cellStyle name="Millares 12 4 6 2 2 2" xfId="22596"/>
    <cellStyle name="Millares 12 4 6 2 2 2 2" xfId="22597"/>
    <cellStyle name="Millares 12 4 6 2 2 3" xfId="22598"/>
    <cellStyle name="Millares 12 4 6 2 3" xfId="22599"/>
    <cellStyle name="Millares 12 4 6 2 3 2" xfId="22600"/>
    <cellStyle name="Millares 12 4 6 2 4" xfId="22601"/>
    <cellStyle name="Millares 12 4 6 3" xfId="22602"/>
    <cellStyle name="Millares 12 4 6 3 2" xfId="22603"/>
    <cellStyle name="Millares 12 4 6 3 2 2" xfId="22604"/>
    <cellStyle name="Millares 12 4 6 3 3" xfId="22605"/>
    <cellStyle name="Millares 12 4 6 4" xfId="22606"/>
    <cellStyle name="Millares 12 4 6 4 2" xfId="22607"/>
    <cellStyle name="Millares 12 4 6 5" xfId="22608"/>
    <cellStyle name="Millares 12 4 7" xfId="22609"/>
    <cellStyle name="Millares 12 4 7 2" xfId="22610"/>
    <cellStyle name="Millares 12 4 7 2 2" xfId="22611"/>
    <cellStyle name="Millares 12 4 7 2 2 2" xfId="22612"/>
    <cellStyle name="Millares 12 4 7 2 3" xfId="22613"/>
    <cellStyle name="Millares 12 4 7 3" xfId="22614"/>
    <cellStyle name="Millares 12 4 7 3 2" xfId="22615"/>
    <cellStyle name="Millares 12 4 7 4" xfId="22616"/>
    <cellStyle name="Millares 12 4 8" xfId="22617"/>
    <cellStyle name="Millares 12 4 8 2" xfId="22618"/>
    <cellStyle name="Millares 12 4 8 2 2" xfId="22619"/>
    <cellStyle name="Millares 12 4 8 3" xfId="22620"/>
    <cellStyle name="Millares 12 4 9" xfId="22621"/>
    <cellStyle name="Millares 12 4 9 2" xfId="22622"/>
    <cellStyle name="Millares 12 5" xfId="22623"/>
    <cellStyle name="Millares 12 5 10" xfId="22624"/>
    <cellStyle name="Millares 12 5 11" xfId="22625"/>
    <cellStyle name="Millares 12 5 2" xfId="22626"/>
    <cellStyle name="Millares 12 5 2 2" xfId="22627"/>
    <cellStyle name="Millares 12 5 2 2 2" xfId="22628"/>
    <cellStyle name="Millares 12 5 2 2 2 2" xfId="22629"/>
    <cellStyle name="Millares 12 5 2 2 2 2 2" xfId="22630"/>
    <cellStyle name="Millares 12 5 2 2 2 2 2 2" xfId="22631"/>
    <cellStyle name="Millares 12 5 2 2 2 2 2 2 2" xfId="22632"/>
    <cellStyle name="Millares 12 5 2 2 2 2 2 3" xfId="22633"/>
    <cellStyle name="Millares 12 5 2 2 2 2 3" xfId="22634"/>
    <cellStyle name="Millares 12 5 2 2 2 2 3 2" xfId="22635"/>
    <cellStyle name="Millares 12 5 2 2 2 2 4" xfId="22636"/>
    <cellStyle name="Millares 12 5 2 2 2 3" xfId="22637"/>
    <cellStyle name="Millares 12 5 2 2 2 3 2" xfId="22638"/>
    <cellStyle name="Millares 12 5 2 2 2 3 2 2" xfId="22639"/>
    <cellStyle name="Millares 12 5 2 2 2 3 3" xfId="22640"/>
    <cellStyle name="Millares 12 5 2 2 2 4" xfId="22641"/>
    <cellStyle name="Millares 12 5 2 2 2 4 2" xfId="22642"/>
    <cellStyle name="Millares 12 5 2 2 2 5" xfId="22643"/>
    <cellStyle name="Millares 12 5 2 2 3" xfId="22644"/>
    <cellStyle name="Millares 12 5 2 2 3 2" xfId="22645"/>
    <cellStyle name="Millares 12 5 2 2 3 2 2" xfId="22646"/>
    <cellStyle name="Millares 12 5 2 2 3 2 2 2" xfId="22647"/>
    <cellStyle name="Millares 12 5 2 2 3 2 2 2 2" xfId="22648"/>
    <cellStyle name="Millares 12 5 2 2 3 2 2 3" xfId="22649"/>
    <cellStyle name="Millares 12 5 2 2 3 2 3" xfId="22650"/>
    <cellStyle name="Millares 12 5 2 2 3 2 3 2" xfId="22651"/>
    <cellStyle name="Millares 12 5 2 2 3 2 4" xfId="22652"/>
    <cellStyle name="Millares 12 5 2 2 3 3" xfId="22653"/>
    <cellStyle name="Millares 12 5 2 2 3 3 2" xfId="22654"/>
    <cellStyle name="Millares 12 5 2 2 3 3 2 2" xfId="22655"/>
    <cellStyle name="Millares 12 5 2 2 3 3 3" xfId="22656"/>
    <cellStyle name="Millares 12 5 2 2 3 4" xfId="22657"/>
    <cellStyle name="Millares 12 5 2 2 3 4 2" xfId="22658"/>
    <cellStyle name="Millares 12 5 2 2 3 5" xfId="22659"/>
    <cellStyle name="Millares 12 5 2 2 4" xfId="22660"/>
    <cellStyle name="Millares 12 5 2 2 4 2" xfId="22661"/>
    <cellStyle name="Millares 12 5 2 2 4 2 2" xfId="22662"/>
    <cellStyle name="Millares 12 5 2 2 4 2 2 2" xfId="22663"/>
    <cellStyle name="Millares 12 5 2 2 4 2 3" xfId="22664"/>
    <cellStyle name="Millares 12 5 2 2 4 3" xfId="22665"/>
    <cellStyle name="Millares 12 5 2 2 4 3 2" xfId="22666"/>
    <cellStyle name="Millares 12 5 2 2 4 4" xfId="22667"/>
    <cellStyle name="Millares 12 5 2 2 5" xfId="22668"/>
    <cellStyle name="Millares 12 5 2 2 5 2" xfId="22669"/>
    <cellStyle name="Millares 12 5 2 2 5 2 2" xfId="22670"/>
    <cellStyle name="Millares 12 5 2 2 5 3" xfId="22671"/>
    <cellStyle name="Millares 12 5 2 2 6" xfId="22672"/>
    <cellStyle name="Millares 12 5 2 2 6 2" xfId="22673"/>
    <cellStyle name="Millares 12 5 2 2 7" xfId="22674"/>
    <cellStyle name="Millares 12 5 2 3" xfId="22675"/>
    <cellStyle name="Millares 12 5 2 3 2" xfId="22676"/>
    <cellStyle name="Millares 12 5 2 3 2 2" xfId="22677"/>
    <cellStyle name="Millares 12 5 2 3 2 2 2" xfId="22678"/>
    <cellStyle name="Millares 12 5 2 3 2 2 2 2" xfId="22679"/>
    <cellStyle name="Millares 12 5 2 3 2 2 3" xfId="22680"/>
    <cellStyle name="Millares 12 5 2 3 2 3" xfId="22681"/>
    <cellStyle name="Millares 12 5 2 3 2 3 2" xfId="22682"/>
    <cellStyle name="Millares 12 5 2 3 2 4" xfId="22683"/>
    <cellStyle name="Millares 12 5 2 3 3" xfId="22684"/>
    <cellStyle name="Millares 12 5 2 3 3 2" xfId="22685"/>
    <cellStyle name="Millares 12 5 2 3 3 2 2" xfId="22686"/>
    <cellStyle name="Millares 12 5 2 3 3 3" xfId="22687"/>
    <cellStyle name="Millares 12 5 2 3 4" xfId="22688"/>
    <cellStyle name="Millares 12 5 2 3 4 2" xfId="22689"/>
    <cellStyle name="Millares 12 5 2 3 5" xfId="22690"/>
    <cellStyle name="Millares 12 5 2 4" xfId="22691"/>
    <cellStyle name="Millares 12 5 2 4 2" xfId="22692"/>
    <cellStyle name="Millares 12 5 2 4 2 2" xfId="22693"/>
    <cellStyle name="Millares 12 5 2 4 2 2 2" xfId="22694"/>
    <cellStyle name="Millares 12 5 2 4 2 2 2 2" xfId="22695"/>
    <cellStyle name="Millares 12 5 2 4 2 2 3" xfId="22696"/>
    <cellStyle name="Millares 12 5 2 4 2 3" xfId="22697"/>
    <cellStyle name="Millares 12 5 2 4 2 3 2" xfId="22698"/>
    <cellStyle name="Millares 12 5 2 4 2 4" xfId="22699"/>
    <cellStyle name="Millares 12 5 2 4 3" xfId="22700"/>
    <cellStyle name="Millares 12 5 2 4 3 2" xfId="22701"/>
    <cellStyle name="Millares 12 5 2 4 3 2 2" xfId="22702"/>
    <cellStyle name="Millares 12 5 2 4 3 3" xfId="22703"/>
    <cellStyle name="Millares 12 5 2 4 4" xfId="22704"/>
    <cellStyle name="Millares 12 5 2 4 4 2" xfId="22705"/>
    <cellStyle name="Millares 12 5 2 4 5" xfId="22706"/>
    <cellStyle name="Millares 12 5 2 5" xfId="22707"/>
    <cellStyle name="Millares 12 5 2 5 2" xfId="22708"/>
    <cellStyle name="Millares 12 5 2 5 2 2" xfId="22709"/>
    <cellStyle name="Millares 12 5 2 5 2 2 2" xfId="22710"/>
    <cellStyle name="Millares 12 5 2 5 2 3" xfId="22711"/>
    <cellStyle name="Millares 12 5 2 5 3" xfId="22712"/>
    <cellStyle name="Millares 12 5 2 5 3 2" xfId="22713"/>
    <cellStyle name="Millares 12 5 2 5 4" xfId="22714"/>
    <cellStyle name="Millares 12 5 2 6" xfId="22715"/>
    <cellStyle name="Millares 12 5 2 6 2" xfId="22716"/>
    <cellStyle name="Millares 12 5 2 6 2 2" xfId="22717"/>
    <cellStyle name="Millares 12 5 2 6 3" xfId="22718"/>
    <cellStyle name="Millares 12 5 2 7" xfId="22719"/>
    <cellStyle name="Millares 12 5 2 7 2" xfId="22720"/>
    <cellStyle name="Millares 12 5 2 8" xfId="22721"/>
    <cellStyle name="Millares 12 5 2 9" xfId="22722"/>
    <cellStyle name="Millares 12 5 3" xfId="22723"/>
    <cellStyle name="Millares 12 5 3 2" xfId="22724"/>
    <cellStyle name="Millares 12 5 3 2 2" xfId="22725"/>
    <cellStyle name="Millares 12 5 3 2 2 2" xfId="22726"/>
    <cellStyle name="Millares 12 5 3 2 2 2 2" xfId="22727"/>
    <cellStyle name="Millares 12 5 3 2 2 2 2 2" xfId="22728"/>
    <cellStyle name="Millares 12 5 3 2 2 2 3" xfId="22729"/>
    <cellStyle name="Millares 12 5 3 2 2 3" xfId="22730"/>
    <cellStyle name="Millares 12 5 3 2 2 3 2" xfId="22731"/>
    <cellStyle name="Millares 12 5 3 2 2 4" xfId="22732"/>
    <cellStyle name="Millares 12 5 3 2 3" xfId="22733"/>
    <cellStyle name="Millares 12 5 3 2 3 2" xfId="22734"/>
    <cellStyle name="Millares 12 5 3 2 3 2 2" xfId="22735"/>
    <cellStyle name="Millares 12 5 3 2 3 3" xfId="22736"/>
    <cellStyle name="Millares 12 5 3 2 4" xfId="22737"/>
    <cellStyle name="Millares 12 5 3 2 4 2" xfId="22738"/>
    <cellStyle name="Millares 12 5 3 2 5" xfId="22739"/>
    <cellStyle name="Millares 12 5 3 3" xfId="22740"/>
    <cellStyle name="Millares 12 5 3 3 2" xfId="22741"/>
    <cellStyle name="Millares 12 5 3 3 2 2" xfId="22742"/>
    <cellStyle name="Millares 12 5 3 3 2 2 2" xfId="22743"/>
    <cellStyle name="Millares 12 5 3 3 2 2 2 2" xfId="22744"/>
    <cellStyle name="Millares 12 5 3 3 2 2 3" xfId="22745"/>
    <cellStyle name="Millares 12 5 3 3 2 3" xfId="22746"/>
    <cellStyle name="Millares 12 5 3 3 2 3 2" xfId="22747"/>
    <cellStyle name="Millares 12 5 3 3 2 4" xfId="22748"/>
    <cellStyle name="Millares 12 5 3 3 3" xfId="22749"/>
    <cellStyle name="Millares 12 5 3 3 3 2" xfId="22750"/>
    <cellStyle name="Millares 12 5 3 3 3 2 2" xfId="22751"/>
    <cellStyle name="Millares 12 5 3 3 3 3" xfId="22752"/>
    <cellStyle name="Millares 12 5 3 3 4" xfId="22753"/>
    <cellStyle name="Millares 12 5 3 3 4 2" xfId="22754"/>
    <cellStyle name="Millares 12 5 3 3 5" xfId="22755"/>
    <cellStyle name="Millares 12 5 3 4" xfId="22756"/>
    <cellStyle name="Millares 12 5 3 4 2" xfId="22757"/>
    <cellStyle name="Millares 12 5 3 4 2 2" xfId="22758"/>
    <cellStyle name="Millares 12 5 3 4 2 2 2" xfId="22759"/>
    <cellStyle name="Millares 12 5 3 4 2 3" xfId="22760"/>
    <cellStyle name="Millares 12 5 3 4 3" xfId="22761"/>
    <cellStyle name="Millares 12 5 3 4 3 2" xfId="22762"/>
    <cellStyle name="Millares 12 5 3 4 4" xfId="22763"/>
    <cellStyle name="Millares 12 5 3 5" xfId="22764"/>
    <cellStyle name="Millares 12 5 3 5 2" xfId="22765"/>
    <cellStyle name="Millares 12 5 3 5 2 2" xfId="22766"/>
    <cellStyle name="Millares 12 5 3 5 3" xfId="22767"/>
    <cellStyle name="Millares 12 5 3 6" xfId="22768"/>
    <cellStyle name="Millares 12 5 3 6 2" xfId="22769"/>
    <cellStyle name="Millares 12 5 3 7" xfId="22770"/>
    <cellStyle name="Millares 12 5 4" xfId="22771"/>
    <cellStyle name="Millares 12 5 4 2" xfId="22772"/>
    <cellStyle name="Millares 12 5 4 2 2" xfId="22773"/>
    <cellStyle name="Millares 12 5 4 2 2 2" xfId="22774"/>
    <cellStyle name="Millares 12 5 4 2 2 2 2" xfId="22775"/>
    <cellStyle name="Millares 12 5 4 2 2 3" xfId="22776"/>
    <cellStyle name="Millares 12 5 4 2 3" xfId="22777"/>
    <cellStyle name="Millares 12 5 4 2 3 2" xfId="22778"/>
    <cellStyle name="Millares 12 5 4 2 4" xfId="22779"/>
    <cellStyle name="Millares 12 5 4 3" xfId="22780"/>
    <cellStyle name="Millares 12 5 4 3 2" xfId="22781"/>
    <cellStyle name="Millares 12 5 4 3 2 2" xfId="22782"/>
    <cellStyle name="Millares 12 5 4 3 3" xfId="22783"/>
    <cellStyle name="Millares 12 5 4 4" xfId="22784"/>
    <cellStyle name="Millares 12 5 4 4 2" xfId="22785"/>
    <cellStyle name="Millares 12 5 4 5" xfId="22786"/>
    <cellStyle name="Millares 12 5 5" xfId="22787"/>
    <cellStyle name="Millares 12 5 5 2" xfId="22788"/>
    <cellStyle name="Millares 12 5 5 2 2" xfId="22789"/>
    <cellStyle name="Millares 12 5 5 2 2 2" xfId="22790"/>
    <cellStyle name="Millares 12 5 5 2 2 2 2" xfId="22791"/>
    <cellStyle name="Millares 12 5 5 2 2 3" xfId="22792"/>
    <cellStyle name="Millares 12 5 5 2 3" xfId="22793"/>
    <cellStyle name="Millares 12 5 5 2 3 2" xfId="22794"/>
    <cellStyle name="Millares 12 5 5 2 4" xfId="22795"/>
    <cellStyle name="Millares 12 5 5 3" xfId="22796"/>
    <cellStyle name="Millares 12 5 5 3 2" xfId="22797"/>
    <cellStyle name="Millares 12 5 5 3 2 2" xfId="22798"/>
    <cellStyle name="Millares 12 5 5 3 3" xfId="22799"/>
    <cellStyle name="Millares 12 5 5 4" xfId="22800"/>
    <cellStyle name="Millares 12 5 5 4 2" xfId="22801"/>
    <cellStyle name="Millares 12 5 5 5" xfId="22802"/>
    <cellStyle name="Millares 12 5 6" xfId="22803"/>
    <cellStyle name="Millares 12 5 6 2" xfId="22804"/>
    <cellStyle name="Millares 12 5 6 2 2" xfId="22805"/>
    <cellStyle name="Millares 12 5 6 2 2 2" xfId="22806"/>
    <cellStyle name="Millares 12 5 6 2 3" xfId="22807"/>
    <cellStyle name="Millares 12 5 6 3" xfId="22808"/>
    <cellStyle name="Millares 12 5 6 3 2" xfId="22809"/>
    <cellStyle name="Millares 12 5 6 4" xfId="22810"/>
    <cellStyle name="Millares 12 5 7" xfId="22811"/>
    <cellStyle name="Millares 12 5 7 2" xfId="22812"/>
    <cellStyle name="Millares 12 5 7 2 2" xfId="22813"/>
    <cellStyle name="Millares 12 5 7 3" xfId="22814"/>
    <cellStyle name="Millares 12 5 8" xfId="22815"/>
    <cellStyle name="Millares 12 5 8 2" xfId="22816"/>
    <cellStyle name="Millares 12 5 9" xfId="22817"/>
    <cellStyle name="Millares 12 5 9 2" xfId="22818"/>
    <cellStyle name="Millares 12 6" xfId="22819"/>
    <cellStyle name="Millares 12 6 2" xfId="22820"/>
    <cellStyle name="Millares 12 6 2 2" xfId="22821"/>
    <cellStyle name="Millares 12 6 2 2 2" xfId="22822"/>
    <cellStyle name="Millares 12 6 2 2 2 2" xfId="22823"/>
    <cellStyle name="Millares 12 6 2 2 2 2 2" xfId="22824"/>
    <cellStyle name="Millares 12 6 2 2 2 2 2 2" xfId="22825"/>
    <cellStyle name="Millares 12 6 2 2 2 2 3" xfId="22826"/>
    <cellStyle name="Millares 12 6 2 2 2 3" xfId="22827"/>
    <cellStyle name="Millares 12 6 2 2 2 3 2" xfId="22828"/>
    <cellStyle name="Millares 12 6 2 2 2 4" xfId="22829"/>
    <cellStyle name="Millares 12 6 2 2 3" xfId="22830"/>
    <cellStyle name="Millares 12 6 2 2 3 2" xfId="22831"/>
    <cellStyle name="Millares 12 6 2 2 3 2 2" xfId="22832"/>
    <cellStyle name="Millares 12 6 2 2 3 3" xfId="22833"/>
    <cellStyle name="Millares 12 6 2 2 4" xfId="22834"/>
    <cellStyle name="Millares 12 6 2 2 4 2" xfId="22835"/>
    <cellStyle name="Millares 12 6 2 2 5" xfId="22836"/>
    <cellStyle name="Millares 12 6 2 3" xfId="22837"/>
    <cellStyle name="Millares 12 6 2 3 2" xfId="22838"/>
    <cellStyle name="Millares 12 6 2 3 2 2" xfId="22839"/>
    <cellStyle name="Millares 12 6 2 3 2 2 2" xfId="22840"/>
    <cellStyle name="Millares 12 6 2 3 2 2 2 2" xfId="22841"/>
    <cellStyle name="Millares 12 6 2 3 2 2 3" xfId="22842"/>
    <cellStyle name="Millares 12 6 2 3 2 3" xfId="22843"/>
    <cellStyle name="Millares 12 6 2 3 2 3 2" xfId="22844"/>
    <cellStyle name="Millares 12 6 2 3 2 4" xfId="22845"/>
    <cellStyle name="Millares 12 6 2 3 3" xfId="22846"/>
    <cellStyle name="Millares 12 6 2 3 3 2" xfId="22847"/>
    <cellStyle name="Millares 12 6 2 3 3 2 2" xfId="22848"/>
    <cellStyle name="Millares 12 6 2 3 3 3" xfId="22849"/>
    <cellStyle name="Millares 12 6 2 3 4" xfId="22850"/>
    <cellStyle name="Millares 12 6 2 3 4 2" xfId="22851"/>
    <cellStyle name="Millares 12 6 2 3 5" xfId="22852"/>
    <cellStyle name="Millares 12 6 2 4" xfId="22853"/>
    <cellStyle name="Millares 12 6 2 4 2" xfId="22854"/>
    <cellStyle name="Millares 12 6 2 4 2 2" xfId="22855"/>
    <cellStyle name="Millares 12 6 2 4 2 2 2" xfId="22856"/>
    <cellStyle name="Millares 12 6 2 4 2 3" xfId="22857"/>
    <cellStyle name="Millares 12 6 2 4 3" xfId="22858"/>
    <cellStyle name="Millares 12 6 2 4 3 2" xfId="22859"/>
    <cellStyle name="Millares 12 6 2 4 4" xfId="22860"/>
    <cellStyle name="Millares 12 6 2 5" xfId="22861"/>
    <cellStyle name="Millares 12 6 2 5 2" xfId="22862"/>
    <cellStyle name="Millares 12 6 2 5 2 2" xfId="22863"/>
    <cellStyle name="Millares 12 6 2 5 3" xfId="22864"/>
    <cellStyle name="Millares 12 6 2 6" xfId="22865"/>
    <cellStyle name="Millares 12 6 2 6 2" xfId="22866"/>
    <cellStyle name="Millares 12 6 2 7" xfId="22867"/>
    <cellStyle name="Millares 12 6 2 8" xfId="22868"/>
    <cellStyle name="Millares 12 6 3" xfId="22869"/>
    <cellStyle name="Millares 12 6 3 2" xfId="22870"/>
    <cellStyle name="Millares 12 6 3 2 2" xfId="22871"/>
    <cellStyle name="Millares 12 6 3 2 2 2" xfId="22872"/>
    <cellStyle name="Millares 12 6 3 2 2 2 2" xfId="22873"/>
    <cellStyle name="Millares 12 6 3 2 2 3" xfId="22874"/>
    <cellStyle name="Millares 12 6 3 2 3" xfId="22875"/>
    <cellStyle name="Millares 12 6 3 2 3 2" xfId="22876"/>
    <cellStyle name="Millares 12 6 3 2 4" xfId="22877"/>
    <cellStyle name="Millares 12 6 3 3" xfId="22878"/>
    <cellStyle name="Millares 12 6 3 3 2" xfId="22879"/>
    <cellStyle name="Millares 12 6 3 3 2 2" xfId="22880"/>
    <cellStyle name="Millares 12 6 3 3 3" xfId="22881"/>
    <cellStyle name="Millares 12 6 3 4" xfId="22882"/>
    <cellStyle name="Millares 12 6 3 4 2" xfId="22883"/>
    <cellStyle name="Millares 12 6 3 5" xfId="22884"/>
    <cellStyle name="Millares 12 6 4" xfId="22885"/>
    <cellStyle name="Millares 12 6 4 2" xfId="22886"/>
    <cellStyle name="Millares 12 6 4 2 2" xfId="22887"/>
    <cellStyle name="Millares 12 6 4 2 2 2" xfId="22888"/>
    <cellStyle name="Millares 12 6 4 2 2 2 2" xfId="22889"/>
    <cellStyle name="Millares 12 6 4 2 2 3" xfId="22890"/>
    <cellStyle name="Millares 12 6 4 2 3" xfId="22891"/>
    <cellStyle name="Millares 12 6 4 2 3 2" xfId="22892"/>
    <cellStyle name="Millares 12 6 4 2 4" xfId="22893"/>
    <cellStyle name="Millares 12 6 4 3" xfId="22894"/>
    <cellStyle name="Millares 12 6 4 3 2" xfId="22895"/>
    <cellStyle name="Millares 12 6 4 3 2 2" xfId="22896"/>
    <cellStyle name="Millares 12 6 4 3 3" xfId="22897"/>
    <cellStyle name="Millares 12 6 4 4" xfId="22898"/>
    <cellStyle name="Millares 12 6 4 4 2" xfId="22899"/>
    <cellStyle name="Millares 12 6 4 5" xfId="22900"/>
    <cellStyle name="Millares 12 6 5" xfId="22901"/>
    <cellStyle name="Millares 12 6 5 2" xfId="22902"/>
    <cellStyle name="Millares 12 6 5 2 2" xfId="22903"/>
    <cellStyle name="Millares 12 6 5 2 2 2" xfId="22904"/>
    <cellStyle name="Millares 12 6 5 2 3" xfId="22905"/>
    <cellStyle name="Millares 12 6 5 3" xfId="22906"/>
    <cellStyle name="Millares 12 6 5 3 2" xfId="22907"/>
    <cellStyle name="Millares 12 6 5 4" xfId="22908"/>
    <cellStyle name="Millares 12 6 6" xfId="22909"/>
    <cellStyle name="Millares 12 6 6 2" xfId="22910"/>
    <cellStyle name="Millares 12 6 6 2 2" xfId="22911"/>
    <cellStyle name="Millares 12 6 6 3" xfId="22912"/>
    <cellStyle name="Millares 12 6 7" xfId="22913"/>
    <cellStyle name="Millares 12 6 7 2" xfId="22914"/>
    <cellStyle name="Millares 12 6 8" xfId="22915"/>
    <cellStyle name="Millares 12 6 9" xfId="22916"/>
    <cellStyle name="Millares 12 7" xfId="22917"/>
    <cellStyle name="Millares 12 7 2" xfId="22918"/>
    <cellStyle name="Millares 12 7 2 2" xfId="22919"/>
    <cellStyle name="Millares 12 7 2 2 2" xfId="22920"/>
    <cellStyle name="Millares 12 7 2 2 2 2" xfId="22921"/>
    <cellStyle name="Millares 12 7 2 2 2 2 2" xfId="22922"/>
    <cellStyle name="Millares 12 7 2 2 2 3" xfId="22923"/>
    <cellStyle name="Millares 12 7 2 2 3" xfId="22924"/>
    <cellStyle name="Millares 12 7 2 2 3 2" xfId="22925"/>
    <cellStyle name="Millares 12 7 2 2 4" xfId="22926"/>
    <cellStyle name="Millares 12 7 2 3" xfId="22927"/>
    <cellStyle name="Millares 12 7 2 3 2" xfId="22928"/>
    <cellStyle name="Millares 12 7 2 3 2 2" xfId="22929"/>
    <cellStyle name="Millares 12 7 2 3 3" xfId="22930"/>
    <cellStyle name="Millares 12 7 2 4" xfId="22931"/>
    <cellStyle name="Millares 12 7 2 4 2" xfId="22932"/>
    <cellStyle name="Millares 12 7 2 5" xfId="22933"/>
    <cellStyle name="Millares 12 7 2 6" xfId="22934"/>
    <cellStyle name="Millares 12 7 3" xfId="22935"/>
    <cellStyle name="Millares 12 7 3 2" xfId="22936"/>
    <cellStyle name="Millares 12 7 3 2 2" xfId="22937"/>
    <cellStyle name="Millares 12 7 3 2 2 2" xfId="22938"/>
    <cellStyle name="Millares 12 7 3 2 2 2 2" xfId="22939"/>
    <cellStyle name="Millares 12 7 3 2 2 3" xfId="22940"/>
    <cellStyle name="Millares 12 7 3 2 3" xfId="22941"/>
    <cellStyle name="Millares 12 7 3 2 3 2" xfId="22942"/>
    <cellStyle name="Millares 12 7 3 2 4" xfId="22943"/>
    <cellStyle name="Millares 12 7 3 3" xfId="22944"/>
    <cellStyle name="Millares 12 7 3 3 2" xfId="22945"/>
    <cellStyle name="Millares 12 7 3 3 2 2" xfId="22946"/>
    <cellStyle name="Millares 12 7 3 3 3" xfId="22947"/>
    <cellStyle name="Millares 12 7 3 4" xfId="22948"/>
    <cellStyle name="Millares 12 7 3 4 2" xfId="22949"/>
    <cellStyle name="Millares 12 7 3 5" xfId="22950"/>
    <cellStyle name="Millares 12 7 4" xfId="22951"/>
    <cellStyle name="Millares 12 7 4 2" xfId="22952"/>
    <cellStyle name="Millares 12 7 4 2 2" xfId="22953"/>
    <cellStyle name="Millares 12 7 4 2 2 2" xfId="22954"/>
    <cellStyle name="Millares 12 7 4 2 3" xfId="22955"/>
    <cellStyle name="Millares 12 7 4 3" xfId="22956"/>
    <cellStyle name="Millares 12 7 4 3 2" xfId="22957"/>
    <cellStyle name="Millares 12 7 4 4" xfId="22958"/>
    <cellStyle name="Millares 12 7 5" xfId="22959"/>
    <cellStyle name="Millares 12 7 5 2" xfId="22960"/>
    <cellStyle name="Millares 12 7 5 2 2" xfId="22961"/>
    <cellStyle name="Millares 12 7 5 3" xfId="22962"/>
    <cellStyle name="Millares 12 7 6" xfId="22963"/>
    <cellStyle name="Millares 12 7 6 2" xfId="22964"/>
    <cellStyle name="Millares 12 7 7" xfId="22965"/>
    <cellStyle name="Millares 12 7 8" xfId="22966"/>
    <cellStyle name="Millares 12 8" xfId="22967"/>
    <cellStyle name="Millares 12 8 2" xfId="22968"/>
    <cellStyle name="Millares 12 8 2 2" xfId="22969"/>
    <cellStyle name="Millares 12 8 2 2 2" xfId="22970"/>
    <cellStyle name="Millares 12 8 2 2 2 2" xfId="22971"/>
    <cellStyle name="Millares 12 8 2 2 3" xfId="22972"/>
    <cellStyle name="Millares 12 8 2 3" xfId="22973"/>
    <cellStyle name="Millares 12 8 2 3 2" xfId="22974"/>
    <cellStyle name="Millares 12 8 2 4" xfId="22975"/>
    <cellStyle name="Millares 12 8 2 5" xfId="22976"/>
    <cellStyle name="Millares 12 8 3" xfId="22977"/>
    <cellStyle name="Millares 12 8 3 2" xfId="22978"/>
    <cellStyle name="Millares 12 8 3 2 2" xfId="22979"/>
    <cellStyle name="Millares 12 8 3 3" xfId="22980"/>
    <cellStyle name="Millares 12 8 4" xfId="22981"/>
    <cellStyle name="Millares 12 8 4 2" xfId="22982"/>
    <cellStyle name="Millares 12 8 5" xfId="22983"/>
    <cellStyle name="Millares 12 8 6" xfId="22984"/>
    <cellStyle name="Millares 12 9" xfId="22985"/>
    <cellStyle name="Millares 12 9 2" xfId="22986"/>
    <cellStyle name="Millares 12 9 2 2" xfId="22987"/>
    <cellStyle name="Millares 12 9 2 2 2" xfId="22988"/>
    <cellStyle name="Millares 12 9 2 2 2 2" xfId="22989"/>
    <cellStyle name="Millares 12 9 2 2 3" xfId="22990"/>
    <cellStyle name="Millares 12 9 2 3" xfId="22991"/>
    <cellStyle name="Millares 12 9 2 3 2" xfId="22992"/>
    <cellStyle name="Millares 12 9 2 4" xfId="22993"/>
    <cellStyle name="Millares 12 9 2 5" xfId="22994"/>
    <cellStyle name="Millares 12 9 3" xfId="22995"/>
    <cellStyle name="Millares 12 9 3 2" xfId="22996"/>
    <cellStyle name="Millares 12 9 3 2 2" xfId="22997"/>
    <cellStyle name="Millares 12 9 3 3" xfId="22998"/>
    <cellStyle name="Millares 12 9 4" xfId="22999"/>
    <cellStyle name="Millares 12 9 4 2" xfId="23000"/>
    <cellStyle name="Millares 12 9 5" xfId="23001"/>
    <cellStyle name="Millares 12 9 6" xfId="23002"/>
    <cellStyle name="Millares 120" xfId="23003"/>
    <cellStyle name="Millares 121" xfId="23004"/>
    <cellStyle name="Millares 122" xfId="23005"/>
    <cellStyle name="Millares 123" xfId="23006"/>
    <cellStyle name="Millares 124" xfId="23007"/>
    <cellStyle name="Millares 125" xfId="23008"/>
    <cellStyle name="Millares 126" xfId="23009"/>
    <cellStyle name="Millares 127" xfId="23010"/>
    <cellStyle name="Millares 128" xfId="23011"/>
    <cellStyle name="Millares 129" xfId="23012"/>
    <cellStyle name="Millares 13" xfId="23013"/>
    <cellStyle name="Millares 13 10" xfId="23014"/>
    <cellStyle name="Millares 13 10 2" xfId="23015"/>
    <cellStyle name="Millares 13 10 2 2" xfId="23016"/>
    <cellStyle name="Millares 13 10 2 2 2" xfId="23017"/>
    <cellStyle name="Millares 13 10 2 3" xfId="23018"/>
    <cellStyle name="Millares 13 10 2 4" xfId="23019"/>
    <cellStyle name="Millares 13 10 3" xfId="23020"/>
    <cellStyle name="Millares 13 10 3 2" xfId="23021"/>
    <cellStyle name="Millares 13 10 4" xfId="23022"/>
    <cellStyle name="Millares 13 10 5" xfId="23023"/>
    <cellStyle name="Millares 13 11" xfId="23024"/>
    <cellStyle name="Millares 13 11 2" xfId="23025"/>
    <cellStyle name="Millares 13 11 2 2" xfId="23026"/>
    <cellStyle name="Millares 13 11 2 3" xfId="23027"/>
    <cellStyle name="Millares 13 11 3" xfId="23028"/>
    <cellStyle name="Millares 13 11 4" xfId="23029"/>
    <cellStyle name="Millares 13 12" xfId="23030"/>
    <cellStyle name="Millares 13 12 2" xfId="23031"/>
    <cellStyle name="Millares 13 12 2 2" xfId="23032"/>
    <cellStyle name="Millares 13 12 3" xfId="23033"/>
    <cellStyle name="Millares 13 13" xfId="23034"/>
    <cellStyle name="Millares 13 13 2" xfId="23035"/>
    <cellStyle name="Millares 13 13 2 2" xfId="23036"/>
    <cellStyle name="Millares 13 13 3" xfId="23037"/>
    <cellStyle name="Millares 13 14" xfId="23038"/>
    <cellStyle name="Millares 13 14 2" xfId="23039"/>
    <cellStyle name="Millares 13 14 3" xfId="23040"/>
    <cellStyle name="Millares 13 15" xfId="23041"/>
    <cellStyle name="Millares 13 15 2" xfId="23042"/>
    <cellStyle name="Millares 13 16" xfId="23043"/>
    <cellStyle name="Millares 13 16 2" xfId="23044"/>
    <cellStyle name="Millares 13 17" xfId="23045"/>
    <cellStyle name="Millares 13 17 2" xfId="23046"/>
    <cellStyle name="Millares 13 18" xfId="23047"/>
    <cellStyle name="Millares 13 18 2" xfId="23048"/>
    <cellStyle name="Millares 13 18 3" xfId="23049"/>
    <cellStyle name="Millares 13 19" xfId="23050"/>
    <cellStyle name="Millares 13 2" xfId="23051"/>
    <cellStyle name="Millares 13 2 10" xfId="23052"/>
    <cellStyle name="Millares 13 2 10 2" xfId="23053"/>
    <cellStyle name="Millares 13 2 10 2 2" xfId="23054"/>
    <cellStyle name="Millares 13 2 10 3" xfId="23055"/>
    <cellStyle name="Millares 13 2 11" xfId="23056"/>
    <cellStyle name="Millares 13 2 11 2" xfId="23057"/>
    <cellStyle name="Millares 13 2 12" xfId="23058"/>
    <cellStyle name="Millares 13 2 12 2" xfId="23059"/>
    <cellStyle name="Millares 13 2 13" xfId="23060"/>
    <cellStyle name="Millares 13 2 14" xfId="23061"/>
    <cellStyle name="Millares 13 2 2" xfId="23062"/>
    <cellStyle name="Millares 13 2 2 10" xfId="23063"/>
    <cellStyle name="Millares 13 2 2 10 2" xfId="23064"/>
    <cellStyle name="Millares 13 2 2 11" xfId="23065"/>
    <cellStyle name="Millares 13 2 2 11 2" xfId="23066"/>
    <cellStyle name="Millares 13 2 2 12" xfId="23067"/>
    <cellStyle name="Millares 13 2 2 13" xfId="23068"/>
    <cellStyle name="Millares 13 2 2 2" xfId="23069"/>
    <cellStyle name="Millares 13 2 2 2 10" xfId="23070"/>
    <cellStyle name="Millares 13 2 2 2 10 2" xfId="23071"/>
    <cellStyle name="Millares 13 2 2 2 11" xfId="23072"/>
    <cellStyle name="Millares 13 2 2 2 2" xfId="23073"/>
    <cellStyle name="Millares 13 2 2 2 2 10" xfId="23074"/>
    <cellStyle name="Millares 13 2 2 2 2 2" xfId="23075"/>
    <cellStyle name="Millares 13 2 2 2 2 2 2" xfId="23076"/>
    <cellStyle name="Millares 13 2 2 2 2 2 2 2" xfId="23077"/>
    <cellStyle name="Millares 13 2 2 2 2 2 2 2 2" xfId="23078"/>
    <cellStyle name="Millares 13 2 2 2 2 2 2 2 2 2" xfId="23079"/>
    <cellStyle name="Millares 13 2 2 2 2 2 2 2 2 2 2" xfId="23080"/>
    <cellStyle name="Millares 13 2 2 2 2 2 2 2 2 2 2 2" xfId="23081"/>
    <cellStyle name="Millares 13 2 2 2 2 2 2 2 2 2 3" xfId="23082"/>
    <cellStyle name="Millares 13 2 2 2 2 2 2 2 2 3" xfId="23083"/>
    <cellStyle name="Millares 13 2 2 2 2 2 2 2 2 3 2" xfId="23084"/>
    <cellStyle name="Millares 13 2 2 2 2 2 2 2 2 4" xfId="23085"/>
    <cellStyle name="Millares 13 2 2 2 2 2 2 2 3" xfId="23086"/>
    <cellStyle name="Millares 13 2 2 2 2 2 2 2 3 2" xfId="23087"/>
    <cellStyle name="Millares 13 2 2 2 2 2 2 2 3 2 2" xfId="23088"/>
    <cellStyle name="Millares 13 2 2 2 2 2 2 2 3 3" xfId="23089"/>
    <cellStyle name="Millares 13 2 2 2 2 2 2 2 4" xfId="23090"/>
    <cellStyle name="Millares 13 2 2 2 2 2 2 2 4 2" xfId="23091"/>
    <cellStyle name="Millares 13 2 2 2 2 2 2 2 5" xfId="23092"/>
    <cellStyle name="Millares 13 2 2 2 2 2 2 3" xfId="23093"/>
    <cellStyle name="Millares 13 2 2 2 2 2 2 3 2" xfId="23094"/>
    <cellStyle name="Millares 13 2 2 2 2 2 2 3 2 2" xfId="23095"/>
    <cellStyle name="Millares 13 2 2 2 2 2 2 3 2 2 2" xfId="23096"/>
    <cellStyle name="Millares 13 2 2 2 2 2 2 3 2 2 2 2" xfId="23097"/>
    <cellStyle name="Millares 13 2 2 2 2 2 2 3 2 2 3" xfId="23098"/>
    <cellStyle name="Millares 13 2 2 2 2 2 2 3 2 3" xfId="23099"/>
    <cellStyle name="Millares 13 2 2 2 2 2 2 3 2 3 2" xfId="23100"/>
    <cellStyle name="Millares 13 2 2 2 2 2 2 3 2 4" xfId="23101"/>
    <cellStyle name="Millares 13 2 2 2 2 2 2 3 3" xfId="23102"/>
    <cellStyle name="Millares 13 2 2 2 2 2 2 3 3 2" xfId="23103"/>
    <cellStyle name="Millares 13 2 2 2 2 2 2 3 3 2 2" xfId="23104"/>
    <cellStyle name="Millares 13 2 2 2 2 2 2 3 3 3" xfId="23105"/>
    <cellStyle name="Millares 13 2 2 2 2 2 2 3 4" xfId="23106"/>
    <cellStyle name="Millares 13 2 2 2 2 2 2 3 4 2" xfId="23107"/>
    <cellStyle name="Millares 13 2 2 2 2 2 2 3 5" xfId="23108"/>
    <cellStyle name="Millares 13 2 2 2 2 2 2 4" xfId="23109"/>
    <cellStyle name="Millares 13 2 2 2 2 2 2 4 2" xfId="23110"/>
    <cellStyle name="Millares 13 2 2 2 2 2 2 4 2 2" xfId="23111"/>
    <cellStyle name="Millares 13 2 2 2 2 2 2 4 2 2 2" xfId="23112"/>
    <cellStyle name="Millares 13 2 2 2 2 2 2 4 2 3" xfId="23113"/>
    <cellStyle name="Millares 13 2 2 2 2 2 2 4 3" xfId="23114"/>
    <cellStyle name="Millares 13 2 2 2 2 2 2 4 3 2" xfId="23115"/>
    <cellStyle name="Millares 13 2 2 2 2 2 2 4 4" xfId="23116"/>
    <cellStyle name="Millares 13 2 2 2 2 2 2 5" xfId="23117"/>
    <cellStyle name="Millares 13 2 2 2 2 2 2 5 2" xfId="23118"/>
    <cellStyle name="Millares 13 2 2 2 2 2 2 5 2 2" xfId="23119"/>
    <cellStyle name="Millares 13 2 2 2 2 2 2 5 3" xfId="23120"/>
    <cellStyle name="Millares 13 2 2 2 2 2 2 6" xfId="23121"/>
    <cellStyle name="Millares 13 2 2 2 2 2 2 6 2" xfId="23122"/>
    <cellStyle name="Millares 13 2 2 2 2 2 2 7" xfId="23123"/>
    <cellStyle name="Millares 13 2 2 2 2 2 3" xfId="23124"/>
    <cellStyle name="Millares 13 2 2 2 2 2 3 2" xfId="23125"/>
    <cellStyle name="Millares 13 2 2 2 2 2 3 2 2" xfId="23126"/>
    <cellStyle name="Millares 13 2 2 2 2 2 3 2 2 2" xfId="23127"/>
    <cellStyle name="Millares 13 2 2 2 2 2 3 2 2 2 2" xfId="23128"/>
    <cellStyle name="Millares 13 2 2 2 2 2 3 2 2 3" xfId="23129"/>
    <cellStyle name="Millares 13 2 2 2 2 2 3 2 3" xfId="23130"/>
    <cellStyle name="Millares 13 2 2 2 2 2 3 2 3 2" xfId="23131"/>
    <cellStyle name="Millares 13 2 2 2 2 2 3 2 4" xfId="23132"/>
    <cellStyle name="Millares 13 2 2 2 2 2 3 3" xfId="23133"/>
    <cellStyle name="Millares 13 2 2 2 2 2 3 3 2" xfId="23134"/>
    <cellStyle name="Millares 13 2 2 2 2 2 3 3 2 2" xfId="23135"/>
    <cellStyle name="Millares 13 2 2 2 2 2 3 3 3" xfId="23136"/>
    <cellStyle name="Millares 13 2 2 2 2 2 3 4" xfId="23137"/>
    <cellStyle name="Millares 13 2 2 2 2 2 3 4 2" xfId="23138"/>
    <cellStyle name="Millares 13 2 2 2 2 2 3 5" xfId="23139"/>
    <cellStyle name="Millares 13 2 2 2 2 2 4" xfId="23140"/>
    <cellStyle name="Millares 13 2 2 2 2 2 4 2" xfId="23141"/>
    <cellStyle name="Millares 13 2 2 2 2 2 4 2 2" xfId="23142"/>
    <cellStyle name="Millares 13 2 2 2 2 2 4 2 2 2" xfId="23143"/>
    <cellStyle name="Millares 13 2 2 2 2 2 4 2 2 2 2" xfId="23144"/>
    <cellStyle name="Millares 13 2 2 2 2 2 4 2 2 3" xfId="23145"/>
    <cellStyle name="Millares 13 2 2 2 2 2 4 2 3" xfId="23146"/>
    <cellStyle name="Millares 13 2 2 2 2 2 4 2 3 2" xfId="23147"/>
    <cellStyle name="Millares 13 2 2 2 2 2 4 2 4" xfId="23148"/>
    <cellStyle name="Millares 13 2 2 2 2 2 4 3" xfId="23149"/>
    <cellStyle name="Millares 13 2 2 2 2 2 4 3 2" xfId="23150"/>
    <cellStyle name="Millares 13 2 2 2 2 2 4 3 2 2" xfId="23151"/>
    <cellStyle name="Millares 13 2 2 2 2 2 4 3 3" xfId="23152"/>
    <cellStyle name="Millares 13 2 2 2 2 2 4 4" xfId="23153"/>
    <cellStyle name="Millares 13 2 2 2 2 2 4 4 2" xfId="23154"/>
    <cellStyle name="Millares 13 2 2 2 2 2 4 5" xfId="23155"/>
    <cellStyle name="Millares 13 2 2 2 2 2 5" xfId="23156"/>
    <cellStyle name="Millares 13 2 2 2 2 2 5 2" xfId="23157"/>
    <cellStyle name="Millares 13 2 2 2 2 2 5 2 2" xfId="23158"/>
    <cellStyle name="Millares 13 2 2 2 2 2 5 2 2 2" xfId="23159"/>
    <cellStyle name="Millares 13 2 2 2 2 2 5 2 3" xfId="23160"/>
    <cellStyle name="Millares 13 2 2 2 2 2 5 3" xfId="23161"/>
    <cellStyle name="Millares 13 2 2 2 2 2 5 3 2" xfId="23162"/>
    <cellStyle name="Millares 13 2 2 2 2 2 5 4" xfId="23163"/>
    <cellStyle name="Millares 13 2 2 2 2 2 6" xfId="23164"/>
    <cellStyle name="Millares 13 2 2 2 2 2 6 2" xfId="23165"/>
    <cellStyle name="Millares 13 2 2 2 2 2 6 2 2" xfId="23166"/>
    <cellStyle name="Millares 13 2 2 2 2 2 6 3" xfId="23167"/>
    <cellStyle name="Millares 13 2 2 2 2 2 7" xfId="23168"/>
    <cellStyle name="Millares 13 2 2 2 2 2 7 2" xfId="23169"/>
    <cellStyle name="Millares 13 2 2 2 2 2 8" xfId="23170"/>
    <cellStyle name="Millares 13 2 2 2 2 3" xfId="23171"/>
    <cellStyle name="Millares 13 2 2 2 2 3 2" xfId="23172"/>
    <cellStyle name="Millares 13 2 2 2 2 3 2 2" xfId="23173"/>
    <cellStyle name="Millares 13 2 2 2 2 3 2 2 2" xfId="23174"/>
    <cellStyle name="Millares 13 2 2 2 2 3 2 2 2 2" xfId="23175"/>
    <cellStyle name="Millares 13 2 2 2 2 3 2 2 2 2 2" xfId="23176"/>
    <cellStyle name="Millares 13 2 2 2 2 3 2 2 2 3" xfId="23177"/>
    <cellStyle name="Millares 13 2 2 2 2 3 2 2 3" xfId="23178"/>
    <cellStyle name="Millares 13 2 2 2 2 3 2 2 3 2" xfId="23179"/>
    <cellStyle name="Millares 13 2 2 2 2 3 2 2 4" xfId="23180"/>
    <cellStyle name="Millares 13 2 2 2 2 3 2 3" xfId="23181"/>
    <cellStyle name="Millares 13 2 2 2 2 3 2 3 2" xfId="23182"/>
    <cellStyle name="Millares 13 2 2 2 2 3 2 3 2 2" xfId="23183"/>
    <cellStyle name="Millares 13 2 2 2 2 3 2 3 3" xfId="23184"/>
    <cellStyle name="Millares 13 2 2 2 2 3 2 4" xfId="23185"/>
    <cellStyle name="Millares 13 2 2 2 2 3 2 4 2" xfId="23186"/>
    <cellStyle name="Millares 13 2 2 2 2 3 2 5" xfId="23187"/>
    <cellStyle name="Millares 13 2 2 2 2 3 3" xfId="23188"/>
    <cellStyle name="Millares 13 2 2 2 2 3 3 2" xfId="23189"/>
    <cellStyle name="Millares 13 2 2 2 2 3 3 2 2" xfId="23190"/>
    <cellStyle name="Millares 13 2 2 2 2 3 3 2 2 2" xfId="23191"/>
    <cellStyle name="Millares 13 2 2 2 2 3 3 2 2 2 2" xfId="23192"/>
    <cellStyle name="Millares 13 2 2 2 2 3 3 2 2 3" xfId="23193"/>
    <cellStyle name="Millares 13 2 2 2 2 3 3 2 3" xfId="23194"/>
    <cellStyle name="Millares 13 2 2 2 2 3 3 2 3 2" xfId="23195"/>
    <cellStyle name="Millares 13 2 2 2 2 3 3 2 4" xfId="23196"/>
    <cellStyle name="Millares 13 2 2 2 2 3 3 3" xfId="23197"/>
    <cellStyle name="Millares 13 2 2 2 2 3 3 3 2" xfId="23198"/>
    <cellStyle name="Millares 13 2 2 2 2 3 3 3 2 2" xfId="23199"/>
    <cellStyle name="Millares 13 2 2 2 2 3 3 3 3" xfId="23200"/>
    <cellStyle name="Millares 13 2 2 2 2 3 3 4" xfId="23201"/>
    <cellStyle name="Millares 13 2 2 2 2 3 3 4 2" xfId="23202"/>
    <cellStyle name="Millares 13 2 2 2 2 3 3 5" xfId="23203"/>
    <cellStyle name="Millares 13 2 2 2 2 3 4" xfId="23204"/>
    <cellStyle name="Millares 13 2 2 2 2 3 4 2" xfId="23205"/>
    <cellStyle name="Millares 13 2 2 2 2 3 4 2 2" xfId="23206"/>
    <cellStyle name="Millares 13 2 2 2 2 3 4 2 2 2" xfId="23207"/>
    <cellStyle name="Millares 13 2 2 2 2 3 4 2 3" xfId="23208"/>
    <cellStyle name="Millares 13 2 2 2 2 3 4 3" xfId="23209"/>
    <cellStyle name="Millares 13 2 2 2 2 3 4 3 2" xfId="23210"/>
    <cellStyle name="Millares 13 2 2 2 2 3 4 4" xfId="23211"/>
    <cellStyle name="Millares 13 2 2 2 2 3 5" xfId="23212"/>
    <cellStyle name="Millares 13 2 2 2 2 3 5 2" xfId="23213"/>
    <cellStyle name="Millares 13 2 2 2 2 3 5 2 2" xfId="23214"/>
    <cellStyle name="Millares 13 2 2 2 2 3 5 3" xfId="23215"/>
    <cellStyle name="Millares 13 2 2 2 2 3 6" xfId="23216"/>
    <cellStyle name="Millares 13 2 2 2 2 3 6 2" xfId="23217"/>
    <cellStyle name="Millares 13 2 2 2 2 3 7" xfId="23218"/>
    <cellStyle name="Millares 13 2 2 2 2 4" xfId="23219"/>
    <cellStyle name="Millares 13 2 2 2 2 4 2" xfId="23220"/>
    <cellStyle name="Millares 13 2 2 2 2 4 2 2" xfId="23221"/>
    <cellStyle name="Millares 13 2 2 2 2 4 2 2 2" xfId="23222"/>
    <cellStyle name="Millares 13 2 2 2 2 4 2 2 2 2" xfId="23223"/>
    <cellStyle name="Millares 13 2 2 2 2 4 2 2 3" xfId="23224"/>
    <cellStyle name="Millares 13 2 2 2 2 4 2 3" xfId="23225"/>
    <cellStyle name="Millares 13 2 2 2 2 4 2 3 2" xfId="23226"/>
    <cellStyle name="Millares 13 2 2 2 2 4 2 4" xfId="23227"/>
    <cellStyle name="Millares 13 2 2 2 2 4 3" xfId="23228"/>
    <cellStyle name="Millares 13 2 2 2 2 4 3 2" xfId="23229"/>
    <cellStyle name="Millares 13 2 2 2 2 4 3 2 2" xfId="23230"/>
    <cellStyle name="Millares 13 2 2 2 2 4 3 3" xfId="23231"/>
    <cellStyle name="Millares 13 2 2 2 2 4 4" xfId="23232"/>
    <cellStyle name="Millares 13 2 2 2 2 4 4 2" xfId="23233"/>
    <cellStyle name="Millares 13 2 2 2 2 4 5" xfId="23234"/>
    <cellStyle name="Millares 13 2 2 2 2 5" xfId="23235"/>
    <cellStyle name="Millares 13 2 2 2 2 5 2" xfId="23236"/>
    <cellStyle name="Millares 13 2 2 2 2 5 2 2" xfId="23237"/>
    <cellStyle name="Millares 13 2 2 2 2 5 2 2 2" xfId="23238"/>
    <cellStyle name="Millares 13 2 2 2 2 5 2 2 2 2" xfId="23239"/>
    <cellStyle name="Millares 13 2 2 2 2 5 2 2 3" xfId="23240"/>
    <cellStyle name="Millares 13 2 2 2 2 5 2 3" xfId="23241"/>
    <cellStyle name="Millares 13 2 2 2 2 5 2 3 2" xfId="23242"/>
    <cellStyle name="Millares 13 2 2 2 2 5 2 4" xfId="23243"/>
    <cellStyle name="Millares 13 2 2 2 2 5 3" xfId="23244"/>
    <cellStyle name="Millares 13 2 2 2 2 5 3 2" xfId="23245"/>
    <cellStyle name="Millares 13 2 2 2 2 5 3 2 2" xfId="23246"/>
    <cellStyle name="Millares 13 2 2 2 2 5 3 3" xfId="23247"/>
    <cellStyle name="Millares 13 2 2 2 2 5 4" xfId="23248"/>
    <cellStyle name="Millares 13 2 2 2 2 5 4 2" xfId="23249"/>
    <cellStyle name="Millares 13 2 2 2 2 5 5" xfId="23250"/>
    <cellStyle name="Millares 13 2 2 2 2 6" xfId="23251"/>
    <cellStyle name="Millares 13 2 2 2 2 6 2" xfId="23252"/>
    <cellStyle name="Millares 13 2 2 2 2 6 2 2" xfId="23253"/>
    <cellStyle name="Millares 13 2 2 2 2 6 2 2 2" xfId="23254"/>
    <cellStyle name="Millares 13 2 2 2 2 6 2 3" xfId="23255"/>
    <cellStyle name="Millares 13 2 2 2 2 6 3" xfId="23256"/>
    <cellStyle name="Millares 13 2 2 2 2 6 3 2" xfId="23257"/>
    <cellStyle name="Millares 13 2 2 2 2 6 4" xfId="23258"/>
    <cellStyle name="Millares 13 2 2 2 2 7" xfId="23259"/>
    <cellStyle name="Millares 13 2 2 2 2 7 2" xfId="23260"/>
    <cellStyle name="Millares 13 2 2 2 2 7 2 2" xfId="23261"/>
    <cellStyle name="Millares 13 2 2 2 2 7 3" xfId="23262"/>
    <cellStyle name="Millares 13 2 2 2 2 8" xfId="23263"/>
    <cellStyle name="Millares 13 2 2 2 2 8 2" xfId="23264"/>
    <cellStyle name="Millares 13 2 2 2 2 9" xfId="23265"/>
    <cellStyle name="Millares 13 2 2 2 2 9 2" xfId="23266"/>
    <cellStyle name="Millares 13 2 2 2 3" xfId="23267"/>
    <cellStyle name="Millares 13 2 2 2 3 2" xfId="23268"/>
    <cellStyle name="Millares 13 2 2 2 3 2 2" xfId="23269"/>
    <cellStyle name="Millares 13 2 2 2 3 2 2 2" xfId="23270"/>
    <cellStyle name="Millares 13 2 2 2 3 2 2 2 2" xfId="23271"/>
    <cellStyle name="Millares 13 2 2 2 3 2 2 2 2 2" xfId="23272"/>
    <cellStyle name="Millares 13 2 2 2 3 2 2 2 2 2 2" xfId="23273"/>
    <cellStyle name="Millares 13 2 2 2 3 2 2 2 2 3" xfId="23274"/>
    <cellStyle name="Millares 13 2 2 2 3 2 2 2 3" xfId="23275"/>
    <cellStyle name="Millares 13 2 2 2 3 2 2 2 3 2" xfId="23276"/>
    <cellStyle name="Millares 13 2 2 2 3 2 2 2 4" xfId="23277"/>
    <cellStyle name="Millares 13 2 2 2 3 2 2 3" xfId="23278"/>
    <cellStyle name="Millares 13 2 2 2 3 2 2 3 2" xfId="23279"/>
    <cellStyle name="Millares 13 2 2 2 3 2 2 3 2 2" xfId="23280"/>
    <cellStyle name="Millares 13 2 2 2 3 2 2 3 3" xfId="23281"/>
    <cellStyle name="Millares 13 2 2 2 3 2 2 4" xfId="23282"/>
    <cellStyle name="Millares 13 2 2 2 3 2 2 4 2" xfId="23283"/>
    <cellStyle name="Millares 13 2 2 2 3 2 2 5" xfId="23284"/>
    <cellStyle name="Millares 13 2 2 2 3 2 3" xfId="23285"/>
    <cellStyle name="Millares 13 2 2 2 3 2 3 2" xfId="23286"/>
    <cellStyle name="Millares 13 2 2 2 3 2 3 2 2" xfId="23287"/>
    <cellStyle name="Millares 13 2 2 2 3 2 3 2 2 2" xfId="23288"/>
    <cellStyle name="Millares 13 2 2 2 3 2 3 2 2 2 2" xfId="23289"/>
    <cellStyle name="Millares 13 2 2 2 3 2 3 2 2 3" xfId="23290"/>
    <cellStyle name="Millares 13 2 2 2 3 2 3 2 3" xfId="23291"/>
    <cellStyle name="Millares 13 2 2 2 3 2 3 2 3 2" xfId="23292"/>
    <cellStyle name="Millares 13 2 2 2 3 2 3 2 4" xfId="23293"/>
    <cellStyle name="Millares 13 2 2 2 3 2 3 3" xfId="23294"/>
    <cellStyle name="Millares 13 2 2 2 3 2 3 3 2" xfId="23295"/>
    <cellStyle name="Millares 13 2 2 2 3 2 3 3 2 2" xfId="23296"/>
    <cellStyle name="Millares 13 2 2 2 3 2 3 3 3" xfId="23297"/>
    <cellStyle name="Millares 13 2 2 2 3 2 3 4" xfId="23298"/>
    <cellStyle name="Millares 13 2 2 2 3 2 3 4 2" xfId="23299"/>
    <cellStyle name="Millares 13 2 2 2 3 2 3 5" xfId="23300"/>
    <cellStyle name="Millares 13 2 2 2 3 2 4" xfId="23301"/>
    <cellStyle name="Millares 13 2 2 2 3 2 4 2" xfId="23302"/>
    <cellStyle name="Millares 13 2 2 2 3 2 4 2 2" xfId="23303"/>
    <cellStyle name="Millares 13 2 2 2 3 2 4 2 2 2" xfId="23304"/>
    <cellStyle name="Millares 13 2 2 2 3 2 4 2 3" xfId="23305"/>
    <cellStyle name="Millares 13 2 2 2 3 2 4 3" xfId="23306"/>
    <cellStyle name="Millares 13 2 2 2 3 2 4 3 2" xfId="23307"/>
    <cellStyle name="Millares 13 2 2 2 3 2 4 4" xfId="23308"/>
    <cellStyle name="Millares 13 2 2 2 3 2 5" xfId="23309"/>
    <cellStyle name="Millares 13 2 2 2 3 2 5 2" xfId="23310"/>
    <cellStyle name="Millares 13 2 2 2 3 2 5 2 2" xfId="23311"/>
    <cellStyle name="Millares 13 2 2 2 3 2 5 3" xfId="23312"/>
    <cellStyle name="Millares 13 2 2 2 3 2 6" xfId="23313"/>
    <cellStyle name="Millares 13 2 2 2 3 2 6 2" xfId="23314"/>
    <cellStyle name="Millares 13 2 2 2 3 2 7" xfId="23315"/>
    <cellStyle name="Millares 13 2 2 2 3 3" xfId="23316"/>
    <cellStyle name="Millares 13 2 2 2 3 3 2" xfId="23317"/>
    <cellStyle name="Millares 13 2 2 2 3 3 2 2" xfId="23318"/>
    <cellStyle name="Millares 13 2 2 2 3 3 2 2 2" xfId="23319"/>
    <cellStyle name="Millares 13 2 2 2 3 3 2 2 2 2" xfId="23320"/>
    <cellStyle name="Millares 13 2 2 2 3 3 2 2 3" xfId="23321"/>
    <cellStyle name="Millares 13 2 2 2 3 3 2 3" xfId="23322"/>
    <cellStyle name="Millares 13 2 2 2 3 3 2 3 2" xfId="23323"/>
    <cellStyle name="Millares 13 2 2 2 3 3 2 4" xfId="23324"/>
    <cellStyle name="Millares 13 2 2 2 3 3 3" xfId="23325"/>
    <cellStyle name="Millares 13 2 2 2 3 3 3 2" xfId="23326"/>
    <cellStyle name="Millares 13 2 2 2 3 3 3 2 2" xfId="23327"/>
    <cellStyle name="Millares 13 2 2 2 3 3 3 3" xfId="23328"/>
    <cellStyle name="Millares 13 2 2 2 3 3 4" xfId="23329"/>
    <cellStyle name="Millares 13 2 2 2 3 3 4 2" xfId="23330"/>
    <cellStyle name="Millares 13 2 2 2 3 3 5" xfId="23331"/>
    <cellStyle name="Millares 13 2 2 2 3 4" xfId="23332"/>
    <cellStyle name="Millares 13 2 2 2 3 4 2" xfId="23333"/>
    <cellStyle name="Millares 13 2 2 2 3 4 2 2" xfId="23334"/>
    <cellStyle name="Millares 13 2 2 2 3 4 2 2 2" xfId="23335"/>
    <cellStyle name="Millares 13 2 2 2 3 4 2 2 2 2" xfId="23336"/>
    <cellStyle name="Millares 13 2 2 2 3 4 2 2 3" xfId="23337"/>
    <cellStyle name="Millares 13 2 2 2 3 4 2 3" xfId="23338"/>
    <cellStyle name="Millares 13 2 2 2 3 4 2 3 2" xfId="23339"/>
    <cellStyle name="Millares 13 2 2 2 3 4 2 4" xfId="23340"/>
    <cellStyle name="Millares 13 2 2 2 3 4 3" xfId="23341"/>
    <cellStyle name="Millares 13 2 2 2 3 4 3 2" xfId="23342"/>
    <cellStyle name="Millares 13 2 2 2 3 4 3 2 2" xfId="23343"/>
    <cellStyle name="Millares 13 2 2 2 3 4 3 3" xfId="23344"/>
    <cellStyle name="Millares 13 2 2 2 3 4 4" xfId="23345"/>
    <cellStyle name="Millares 13 2 2 2 3 4 4 2" xfId="23346"/>
    <cellStyle name="Millares 13 2 2 2 3 4 5" xfId="23347"/>
    <cellStyle name="Millares 13 2 2 2 3 5" xfId="23348"/>
    <cellStyle name="Millares 13 2 2 2 3 5 2" xfId="23349"/>
    <cellStyle name="Millares 13 2 2 2 3 5 2 2" xfId="23350"/>
    <cellStyle name="Millares 13 2 2 2 3 5 2 2 2" xfId="23351"/>
    <cellStyle name="Millares 13 2 2 2 3 5 2 3" xfId="23352"/>
    <cellStyle name="Millares 13 2 2 2 3 5 3" xfId="23353"/>
    <cellStyle name="Millares 13 2 2 2 3 5 3 2" xfId="23354"/>
    <cellStyle name="Millares 13 2 2 2 3 5 4" xfId="23355"/>
    <cellStyle name="Millares 13 2 2 2 3 6" xfId="23356"/>
    <cellStyle name="Millares 13 2 2 2 3 6 2" xfId="23357"/>
    <cellStyle name="Millares 13 2 2 2 3 6 2 2" xfId="23358"/>
    <cellStyle name="Millares 13 2 2 2 3 6 3" xfId="23359"/>
    <cellStyle name="Millares 13 2 2 2 3 7" xfId="23360"/>
    <cellStyle name="Millares 13 2 2 2 3 7 2" xfId="23361"/>
    <cellStyle name="Millares 13 2 2 2 3 8" xfId="23362"/>
    <cellStyle name="Millares 13 2 2 2 4" xfId="23363"/>
    <cellStyle name="Millares 13 2 2 2 4 2" xfId="23364"/>
    <cellStyle name="Millares 13 2 2 2 4 2 2" xfId="23365"/>
    <cellStyle name="Millares 13 2 2 2 4 2 2 2" xfId="23366"/>
    <cellStyle name="Millares 13 2 2 2 4 2 2 2 2" xfId="23367"/>
    <cellStyle name="Millares 13 2 2 2 4 2 2 2 2 2" xfId="23368"/>
    <cellStyle name="Millares 13 2 2 2 4 2 2 2 3" xfId="23369"/>
    <cellStyle name="Millares 13 2 2 2 4 2 2 3" xfId="23370"/>
    <cellStyle name="Millares 13 2 2 2 4 2 2 3 2" xfId="23371"/>
    <cellStyle name="Millares 13 2 2 2 4 2 2 4" xfId="23372"/>
    <cellStyle name="Millares 13 2 2 2 4 2 3" xfId="23373"/>
    <cellStyle name="Millares 13 2 2 2 4 2 3 2" xfId="23374"/>
    <cellStyle name="Millares 13 2 2 2 4 2 3 2 2" xfId="23375"/>
    <cellStyle name="Millares 13 2 2 2 4 2 3 3" xfId="23376"/>
    <cellStyle name="Millares 13 2 2 2 4 2 4" xfId="23377"/>
    <cellStyle name="Millares 13 2 2 2 4 2 4 2" xfId="23378"/>
    <cellStyle name="Millares 13 2 2 2 4 2 5" xfId="23379"/>
    <cellStyle name="Millares 13 2 2 2 4 3" xfId="23380"/>
    <cellStyle name="Millares 13 2 2 2 4 3 2" xfId="23381"/>
    <cellStyle name="Millares 13 2 2 2 4 3 2 2" xfId="23382"/>
    <cellStyle name="Millares 13 2 2 2 4 3 2 2 2" xfId="23383"/>
    <cellStyle name="Millares 13 2 2 2 4 3 2 2 2 2" xfId="23384"/>
    <cellStyle name="Millares 13 2 2 2 4 3 2 2 3" xfId="23385"/>
    <cellStyle name="Millares 13 2 2 2 4 3 2 3" xfId="23386"/>
    <cellStyle name="Millares 13 2 2 2 4 3 2 3 2" xfId="23387"/>
    <cellStyle name="Millares 13 2 2 2 4 3 2 4" xfId="23388"/>
    <cellStyle name="Millares 13 2 2 2 4 3 3" xfId="23389"/>
    <cellStyle name="Millares 13 2 2 2 4 3 3 2" xfId="23390"/>
    <cellStyle name="Millares 13 2 2 2 4 3 3 2 2" xfId="23391"/>
    <cellStyle name="Millares 13 2 2 2 4 3 3 3" xfId="23392"/>
    <cellStyle name="Millares 13 2 2 2 4 3 4" xfId="23393"/>
    <cellStyle name="Millares 13 2 2 2 4 3 4 2" xfId="23394"/>
    <cellStyle name="Millares 13 2 2 2 4 3 5" xfId="23395"/>
    <cellStyle name="Millares 13 2 2 2 4 4" xfId="23396"/>
    <cellStyle name="Millares 13 2 2 2 4 4 2" xfId="23397"/>
    <cellStyle name="Millares 13 2 2 2 4 4 2 2" xfId="23398"/>
    <cellStyle name="Millares 13 2 2 2 4 4 2 2 2" xfId="23399"/>
    <cellStyle name="Millares 13 2 2 2 4 4 2 3" xfId="23400"/>
    <cellStyle name="Millares 13 2 2 2 4 4 3" xfId="23401"/>
    <cellStyle name="Millares 13 2 2 2 4 4 3 2" xfId="23402"/>
    <cellStyle name="Millares 13 2 2 2 4 4 4" xfId="23403"/>
    <cellStyle name="Millares 13 2 2 2 4 5" xfId="23404"/>
    <cellStyle name="Millares 13 2 2 2 4 5 2" xfId="23405"/>
    <cellStyle name="Millares 13 2 2 2 4 5 2 2" xfId="23406"/>
    <cellStyle name="Millares 13 2 2 2 4 5 3" xfId="23407"/>
    <cellStyle name="Millares 13 2 2 2 4 6" xfId="23408"/>
    <cellStyle name="Millares 13 2 2 2 4 6 2" xfId="23409"/>
    <cellStyle name="Millares 13 2 2 2 4 7" xfId="23410"/>
    <cellStyle name="Millares 13 2 2 2 5" xfId="23411"/>
    <cellStyle name="Millares 13 2 2 2 5 2" xfId="23412"/>
    <cellStyle name="Millares 13 2 2 2 5 2 2" xfId="23413"/>
    <cellStyle name="Millares 13 2 2 2 5 2 2 2" xfId="23414"/>
    <cellStyle name="Millares 13 2 2 2 5 2 2 2 2" xfId="23415"/>
    <cellStyle name="Millares 13 2 2 2 5 2 2 3" xfId="23416"/>
    <cellStyle name="Millares 13 2 2 2 5 2 3" xfId="23417"/>
    <cellStyle name="Millares 13 2 2 2 5 2 3 2" xfId="23418"/>
    <cellStyle name="Millares 13 2 2 2 5 2 4" xfId="23419"/>
    <cellStyle name="Millares 13 2 2 2 5 3" xfId="23420"/>
    <cellStyle name="Millares 13 2 2 2 5 3 2" xfId="23421"/>
    <cellStyle name="Millares 13 2 2 2 5 3 2 2" xfId="23422"/>
    <cellStyle name="Millares 13 2 2 2 5 3 3" xfId="23423"/>
    <cellStyle name="Millares 13 2 2 2 5 4" xfId="23424"/>
    <cellStyle name="Millares 13 2 2 2 5 4 2" xfId="23425"/>
    <cellStyle name="Millares 13 2 2 2 5 5" xfId="23426"/>
    <cellStyle name="Millares 13 2 2 2 6" xfId="23427"/>
    <cellStyle name="Millares 13 2 2 2 6 2" xfId="23428"/>
    <cellStyle name="Millares 13 2 2 2 6 2 2" xfId="23429"/>
    <cellStyle name="Millares 13 2 2 2 6 2 2 2" xfId="23430"/>
    <cellStyle name="Millares 13 2 2 2 6 2 2 2 2" xfId="23431"/>
    <cellStyle name="Millares 13 2 2 2 6 2 2 3" xfId="23432"/>
    <cellStyle name="Millares 13 2 2 2 6 2 3" xfId="23433"/>
    <cellStyle name="Millares 13 2 2 2 6 2 3 2" xfId="23434"/>
    <cellStyle name="Millares 13 2 2 2 6 2 4" xfId="23435"/>
    <cellStyle name="Millares 13 2 2 2 6 3" xfId="23436"/>
    <cellStyle name="Millares 13 2 2 2 6 3 2" xfId="23437"/>
    <cellStyle name="Millares 13 2 2 2 6 3 2 2" xfId="23438"/>
    <cellStyle name="Millares 13 2 2 2 6 3 3" xfId="23439"/>
    <cellStyle name="Millares 13 2 2 2 6 4" xfId="23440"/>
    <cellStyle name="Millares 13 2 2 2 6 4 2" xfId="23441"/>
    <cellStyle name="Millares 13 2 2 2 6 5" xfId="23442"/>
    <cellStyle name="Millares 13 2 2 2 7" xfId="23443"/>
    <cellStyle name="Millares 13 2 2 2 7 2" xfId="23444"/>
    <cellStyle name="Millares 13 2 2 2 7 2 2" xfId="23445"/>
    <cellStyle name="Millares 13 2 2 2 7 2 2 2" xfId="23446"/>
    <cellStyle name="Millares 13 2 2 2 7 2 3" xfId="23447"/>
    <cellStyle name="Millares 13 2 2 2 7 3" xfId="23448"/>
    <cellStyle name="Millares 13 2 2 2 7 3 2" xfId="23449"/>
    <cellStyle name="Millares 13 2 2 2 7 4" xfId="23450"/>
    <cellStyle name="Millares 13 2 2 2 8" xfId="23451"/>
    <cellStyle name="Millares 13 2 2 2 8 2" xfId="23452"/>
    <cellStyle name="Millares 13 2 2 2 8 2 2" xfId="23453"/>
    <cellStyle name="Millares 13 2 2 2 8 3" xfId="23454"/>
    <cellStyle name="Millares 13 2 2 2 9" xfId="23455"/>
    <cellStyle name="Millares 13 2 2 2 9 2" xfId="23456"/>
    <cellStyle name="Millares 13 2 2 3" xfId="23457"/>
    <cellStyle name="Millares 13 2 2 3 10" xfId="23458"/>
    <cellStyle name="Millares 13 2 2 3 2" xfId="23459"/>
    <cellStyle name="Millares 13 2 2 3 2 2" xfId="23460"/>
    <cellStyle name="Millares 13 2 2 3 2 2 2" xfId="23461"/>
    <cellStyle name="Millares 13 2 2 3 2 2 2 2" xfId="23462"/>
    <cellStyle name="Millares 13 2 2 3 2 2 2 2 2" xfId="23463"/>
    <cellStyle name="Millares 13 2 2 3 2 2 2 2 2 2" xfId="23464"/>
    <cellStyle name="Millares 13 2 2 3 2 2 2 2 2 2 2" xfId="23465"/>
    <cellStyle name="Millares 13 2 2 3 2 2 2 2 2 3" xfId="23466"/>
    <cellStyle name="Millares 13 2 2 3 2 2 2 2 3" xfId="23467"/>
    <cellStyle name="Millares 13 2 2 3 2 2 2 2 3 2" xfId="23468"/>
    <cellStyle name="Millares 13 2 2 3 2 2 2 2 4" xfId="23469"/>
    <cellStyle name="Millares 13 2 2 3 2 2 2 3" xfId="23470"/>
    <cellStyle name="Millares 13 2 2 3 2 2 2 3 2" xfId="23471"/>
    <cellStyle name="Millares 13 2 2 3 2 2 2 3 2 2" xfId="23472"/>
    <cellStyle name="Millares 13 2 2 3 2 2 2 3 3" xfId="23473"/>
    <cellStyle name="Millares 13 2 2 3 2 2 2 4" xfId="23474"/>
    <cellStyle name="Millares 13 2 2 3 2 2 2 4 2" xfId="23475"/>
    <cellStyle name="Millares 13 2 2 3 2 2 2 5" xfId="23476"/>
    <cellStyle name="Millares 13 2 2 3 2 2 3" xfId="23477"/>
    <cellStyle name="Millares 13 2 2 3 2 2 3 2" xfId="23478"/>
    <cellStyle name="Millares 13 2 2 3 2 2 3 2 2" xfId="23479"/>
    <cellStyle name="Millares 13 2 2 3 2 2 3 2 2 2" xfId="23480"/>
    <cellStyle name="Millares 13 2 2 3 2 2 3 2 2 2 2" xfId="23481"/>
    <cellStyle name="Millares 13 2 2 3 2 2 3 2 2 3" xfId="23482"/>
    <cellStyle name="Millares 13 2 2 3 2 2 3 2 3" xfId="23483"/>
    <cellStyle name="Millares 13 2 2 3 2 2 3 2 3 2" xfId="23484"/>
    <cellStyle name="Millares 13 2 2 3 2 2 3 2 4" xfId="23485"/>
    <cellStyle name="Millares 13 2 2 3 2 2 3 3" xfId="23486"/>
    <cellStyle name="Millares 13 2 2 3 2 2 3 3 2" xfId="23487"/>
    <cellStyle name="Millares 13 2 2 3 2 2 3 3 2 2" xfId="23488"/>
    <cellStyle name="Millares 13 2 2 3 2 2 3 3 3" xfId="23489"/>
    <cellStyle name="Millares 13 2 2 3 2 2 3 4" xfId="23490"/>
    <cellStyle name="Millares 13 2 2 3 2 2 3 4 2" xfId="23491"/>
    <cellStyle name="Millares 13 2 2 3 2 2 3 5" xfId="23492"/>
    <cellStyle name="Millares 13 2 2 3 2 2 4" xfId="23493"/>
    <cellStyle name="Millares 13 2 2 3 2 2 4 2" xfId="23494"/>
    <cellStyle name="Millares 13 2 2 3 2 2 4 2 2" xfId="23495"/>
    <cellStyle name="Millares 13 2 2 3 2 2 4 2 2 2" xfId="23496"/>
    <cellStyle name="Millares 13 2 2 3 2 2 4 2 3" xfId="23497"/>
    <cellStyle name="Millares 13 2 2 3 2 2 4 3" xfId="23498"/>
    <cellStyle name="Millares 13 2 2 3 2 2 4 3 2" xfId="23499"/>
    <cellStyle name="Millares 13 2 2 3 2 2 4 4" xfId="23500"/>
    <cellStyle name="Millares 13 2 2 3 2 2 5" xfId="23501"/>
    <cellStyle name="Millares 13 2 2 3 2 2 5 2" xfId="23502"/>
    <cellStyle name="Millares 13 2 2 3 2 2 5 2 2" xfId="23503"/>
    <cellStyle name="Millares 13 2 2 3 2 2 5 3" xfId="23504"/>
    <cellStyle name="Millares 13 2 2 3 2 2 6" xfId="23505"/>
    <cellStyle name="Millares 13 2 2 3 2 2 6 2" xfId="23506"/>
    <cellStyle name="Millares 13 2 2 3 2 2 7" xfId="23507"/>
    <cellStyle name="Millares 13 2 2 3 2 3" xfId="23508"/>
    <cellStyle name="Millares 13 2 2 3 2 3 2" xfId="23509"/>
    <cellStyle name="Millares 13 2 2 3 2 3 2 2" xfId="23510"/>
    <cellStyle name="Millares 13 2 2 3 2 3 2 2 2" xfId="23511"/>
    <cellStyle name="Millares 13 2 2 3 2 3 2 2 2 2" xfId="23512"/>
    <cellStyle name="Millares 13 2 2 3 2 3 2 2 3" xfId="23513"/>
    <cellStyle name="Millares 13 2 2 3 2 3 2 3" xfId="23514"/>
    <cellStyle name="Millares 13 2 2 3 2 3 2 3 2" xfId="23515"/>
    <cellStyle name="Millares 13 2 2 3 2 3 2 4" xfId="23516"/>
    <cellStyle name="Millares 13 2 2 3 2 3 3" xfId="23517"/>
    <cellStyle name="Millares 13 2 2 3 2 3 3 2" xfId="23518"/>
    <cellStyle name="Millares 13 2 2 3 2 3 3 2 2" xfId="23519"/>
    <cellStyle name="Millares 13 2 2 3 2 3 3 3" xfId="23520"/>
    <cellStyle name="Millares 13 2 2 3 2 3 4" xfId="23521"/>
    <cellStyle name="Millares 13 2 2 3 2 3 4 2" xfId="23522"/>
    <cellStyle name="Millares 13 2 2 3 2 3 5" xfId="23523"/>
    <cellStyle name="Millares 13 2 2 3 2 4" xfId="23524"/>
    <cellStyle name="Millares 13 2 2 3 2 4 2" xfId="23525"/>
    <cellStyle name="Millares 13 2 2 3 2 4 2 2" xfId="23526"/>
    <cellStyle name="Millares 13 2 2 3 2 4 2 2 2" xfId="23527"/>
    <cellStyle name="Millares 13 2 2 3 2 4 2 2 2 2" xfId="23528"/>
    <cellStyle name="Millares 13 2 2 3 2 4 2 2 3" xfId="23529"/>
    <cellStyle name="Millares 13 2 2 3 2 4 2 3" xfId="23530"/>
    <cellStyle name="Millares 13 2 2 3 2 4 2 3 2" xfId="23531"/>
    <cellStyle name="Millares 13 2 2 3 2 4 2 4" xfId="23532"/>
    <cellStyle name="Millares 13 2 2 3 2 4 3" xfId="23533"/>
    <cellStyle name="Millares 13 2 2 3 2 4 3 2" xfId="23534"/>
    <cellStyle name="Millares 13 2 2 3 2 4 3 2 2" xfId="23535"/>
    <cellStyle name="Millares 13 2 2 3 2 4 3 3" xfId="23536"/>
    <cellStyle name="Millares 13 2 2 3 2 4 4" xfId="23537"/>
    <cellStyle name="Millares 13 2 2 3 2 4 4 2" xfId="23538"/>
    <cellStyle name="Millares 13 2 2 3 2 4 5" xfId="23539"/>
    <cellStyle name="Millares 13 2 2 3 2 5" xfId="23540"/>
    <cellStyle name="Millares 13 2 2 3 2 5 2" xfId="23541"/>
    <cellStyle name="Millares 13 2 2 3 2 5 2 2" xfId="23542"/>
    <cellStyle name="Millares 13 2 2 3 2 5 2 2 2" xfId="23543"/>
    <cellStyle name="Millares 13 2 2 3 2 5 2 3" xfId="23544"/>
    <cellStyle name="Millares 13 2 2 3 2 5 3" xfId="23545"/>
    <cellStyle name="Millares 13 2 2 3 2 5 3 2" xfId="23546"/>
    <cellStyle name="Millares 13 2 2 3 2 5 4" xfId="23547"/>
    <cellStyle name="Millares 13 2 2 3 2 6" xfId="23548"/>
    <cellStyle name="Millares 13 2 2 3 2 6 2" xfId="23549"/>
    <cellStyle name="Millares 13 2 2 3 2 6 2 2" xfId="23550"/>
    <cellStyle name="Millares 13 2 2 3 2 6 3" xfId="23551"/>
    <cellStyle name="Millares 13 2 2 3 2 7" xfId="23552"/>
    <cellStyle name="Millares 13 2 2 3 2 7 2" xfId="23553"/>
    <cellStyle name="Millares 13 2 2 3 2 8" xfId="23554"/>
    <cellStyle name="Millares 13 2 2 3 3" xfId="23555"/>
    <cellStyle name="Millares 13 2 2 3 3 2" xfId="23556"/>
    <cellStyle name="Millares 13 2 2 3 3 2 2" xfId="23557"/>
    <cellStyle name="Millares 13 2 2 3 3 2 2 2" xfId="23558"/>
    <cellStyle name="Millares 13 2 2 3 3 2 2 2 2" xfId="23559"/>
    <cellStyle name="Millares 13 2 2 3 3 2 2 2 2 2" xfId="23560"/>
    <cellStyle name="Millares 13 2 2 3 3 2 2 2 3" xfId="23561"/>
    <cellStyle name="Millares 13 2 2 3 3 2 2 3" xfId="23562"/>
    <cellStyle name="Millares 13 2 2 3 3 2 2 3 2" xfId="23563"/>
    <cellStyle name="Millares 13 2 2 3 3 2 2 4" xfId="23564"/>
    <cellStyle name="Millares 13 2 2 3 3 2 3" xfId="23565"/>
    <cellStyle name="Millares 13 2 2 3 3 2 3 2" xfId="23566"/>
    <cellStyle name="Millares 13 2 2 3 3 2 3 2 2" xfId="23567"/>
    <cellStyle name="Millares 13 2 2 3 3 2 3 3" xfId="23568"/>
    <cellStyle name="Millares 13 2 2 3 3 2 4" xfId="23569"/>
    <cellStyle name="Millares 13 2 2 3 3 2 4 2" xfId="23570"/>
    <cellStyle name="Millares 13 2 2 3 3 2 5" xfId="23571"/>
    <cellStyle name="Millares 13 2 2 3 3 3" xfId="23572"/>
    <cellStyle name="Millares 13 2 2 3 3 3 2" xfId="23573"/>
    <cellStyle name="Millares 13 2 2 3 3 3 2 2" xfId="23574"/>
    <cellStyle name="Millares 13 2 2 3 3 3 2 2 2" xfId="23575"/>
    <cellStyle name="Millares 13 2 2 3 3 3 2 2 2 2" xfId="23576"/>
    <cellStyle name="Millares 13 2 2 3 3 3 2 2 3" xfId="23577"/>
    <cellStyle name="Millares 13 2 2 3 3 3 2 3" xfId="23578"/>
    <cellStyle name="Millares 13 2 2 3 3 3 2 3 2" xfId="23579"/>
    <cellStyle name="Millares 13 2 2 3 3 3 2 4" xfId="23580"/>
    <cellStyle name="Millares 13 2 2 3 3 3 3" xfId="23581"/>
    <cellStyle name="Millares 13 2 2 3 3 3 3 2" xfId="23582"/>
    <cellStyle name="Millares 13 2 2 3 3 3 3 2 2" xfId="23583"/>
    <cellStyle name="Millares 13 2 2 3 3 3 3 3" xfId="23584"/>
    <cellStyle name="Millares 13 2 2 3 3 3 4" xfId="23585"/>
    <cellStyle name="Millares 13 2 2 3 3 3 4 2" xfId="23586"/>
    <cellStyle name="Millares 13 2 2 3 3 3 5" xfId="23587"/>
    <cellStyle name="Millares 13 2 2 3 3 4" xfId="23588"/>
    <cellStyle name="Millares 13 2 2 3 3 4 2" xfId="23589"/>
    <cellStyle name="Millares 13 2 2 3 3 4 2 2" xfId="23590"/>
    <cellStyle name="Millares 13 2 2 3 3 4 2 2 2" xfId="23591"/>
    <cellStyle name="Millares 13 2 2 3 3 4 2 3" xfId="23592"/>
    <cellStyle name="Millares 13 2 2 3 3 4 3" xfId="23593"/>
    <cellStyle name="Millares 13 2 2 3 3 4 3 2" xfId="23594"/>
    <cellStyle name="Millares 13 2 2 3 3 4 4" xfId="23595"/>
    <cellStyle name="Millares 13 2 2 3 3 5" xfId="23596"/>
    <cellStyle name="Millares 13 2 2 3 3 5 2" xfId="23597"/>
    <cellStyle name="Millares 13 2 2 3 3 5 2 2" xfId="23598"/>
    <cellStyle name="Millares 13 2 2 3 3 5 3" xfId="23599"/>
    <cellStyle name="Millares 13 2 2 3 3 6" xfId="23600"/>
    <cellStyle name="Millares 13 2 2 3 3 6 2" xfId="23601"/>
    <cellStyle name="Millares 13 2 2 3 3 7" xfId="23602"/>
    <cellStyle name="Millares 13 2 2 3 4" xfId="23603"/>
    <cellStyle name="Millares 13 2 2 3 4 2" xfId="23604"/>
    <cellStyle name="Millares 13 2 2 3 4 2 2" xfId="23605"/>
    <cellStyle name="Millares 13 2 2 3 4 2 2 2" xfId="23606"/>
    <cellStyle name="Millares 13 2 2 3 4 2 2 2 2" xfId="23607"/>
    <cellStyle name="Millares 13 2 2 3 4 2 2 3" xfId="23608"/>
    <cellStyle name="Millares 13 2 2 3 4 2 3" xfId="23609"/>
    <cellStyle name="Millares 13 2 2 3 4 2 3 2" xfId="23610"/>
    <cellStyle name="Millares 13 2 2 3 4 2 4" xfId="23611"/>
    <cellStyle name="Millares 13 2 2 3 4 3" xfId="23612"/>
    <cellStyle name="Millares 13 2 2 3 4 3 2" xfId="23613"/>
    <cellStyle name="Millares 13 2 2 3 4 3 2 2" xfId="23614"/>
    <cellStyle name="Millares 13 2 2 3 4 3 3" xfId="23615"/>
    <cellStyle name="Millares 13 2 2 3 4 4" xfId="23616"/>
    <cellStyle name="Millares 13 2 2 3 4 4 2" xfId="23617"/>
    <cellStyle name="Millares 13 2 2 3 4 5" xfId="23618"/>
    <cellStyle name="Millares 13 2 2 3 5" xfId="23619"/>
    <cellStyle name="Millares 13 2 2 3 5 2" xfId="23620"/>
    <cellStyle name="Millares 13 2 2 3 5 2 2" xfId="23621"/>
    <cellStyle name="Millares 13 2 2 3 5 2 2 2" xfId="23622"/>
    <cellStyle name="Millares 13 2 2 3 5 2 2 2 2" xfId="23623"/>
    <cellStyle name="Millares 13 2 2 3 5 2 2 3" xfId="23624"/>
    <cellStyle name="Millares 13 2 2 3 5 2 3" xfId="23625"/>
    <cellStyle name="Millares 13 2 2 3 5 2 3 2" xfId="23626"/>
    <cellStyle name="Millares 13 2 2 3 5 2 4" xfId="23627"/>
    <cellStyle name="Millares 13 2 2 3 5 3" xfId="23628"/>
    <cellStyle name="Millares 13 2 2 3 5 3 2" xfId="23629"/>
    <cellStyle name="Millares 13 2 2 3 5 3 2 2" xfId="23630"/>
    <cellStyle name="Millares 13 2 2 3 5 3 3" xfId="23631"/>
    <cellStyle name="Millares 13 2 2 3 5 4" xfId="23632"/>
    <cellStyle name="Millares 13 2 2 3 5 4 2" xfId="23633"/>
    <cellStyle name="Millares 13 2 2 3 5 5" xfId="23634"/>
    <cellStyle name="Millares 13 2 2 3 6" xfId="23635"/>
    <cellStyle name="Millares 13 2 2 3 6 2" xfId="23636"/>
    <cellStyle name="Millares 13 2 2 3 6 2 2" xfId="23637"/>
    <cellStyle name="Millares 13 2 2 3 6 2 2 2" xfId="23638"/>
    <cellStyle name="Millares 13 2 2 3 6 2 3" xfId="23639"/>
    <cellStyle name="Millares 13 2 2 3 6 3" xfId="23640"/>
    <cellStyle name="Millares 13 2 2 3 6 3 2" xfId="23641"/>
    <cellStyle name="Millares 13 2 2 3 6 4" xfId="23642"/>
    <cellStyle name="Millares 13 2 2 3 7" xfId="23643"/>
    <cellStyle name="Millares 13 2 2 3 7 2" xfId="23644"/>
    <cellStyle name="Millares 13 2 2 3 7 2 2" xfId="23645"/>
    <cellStyle name="Millares 13 2 2 3 7 3" xfId="23646"/>
    <cellStyle name="Millares 13 2 2 3 8" xfId="23647"/>
    <cellStyle name="Millares 13 2 2 3 8 2" xfId="23648"/>
    <cellStyle name="Millares 13 2 2 3 9" xfId="23649"/>
    <cellStyle name="Millares 13 2 2 3 9 2" xfId="23650"/>
    <cellStyle name="Millares 13 2 2 4" xfId="23651"/>
    <cellStyle name="Millares 13 2 2 4 2" xfId="23652"/>
    <cellStyle name="Millares 13 2 2 4 2 2" xfId="23653"/>
    <cellStyle name="Millares 13 2 2 4 2 2 2" xfId="23654"/>
    <cellStyle name="Millares 13 2 2 4 2 2 2 2" xfId="23655"/>
    <cellStyle name="Millares 13 2 2 4 2 2 2 2 2" xfId="23656"/>
    <cellStyle name="Millares 13 2 2 4 2 2 2 2 2 2" xfId="23657"/>
    <cellStyle name="Millares 13 2 2 4 2 2 2 2 3" xfId="23658"/>
    <cellStyle name="Millares 13 2 2 4 2 2 2 3" xfId="23659"/>
    <cellStyle name="Millares 13 2 2 4 2 2 2 3 2" xfId="23660"/>
    <cellStyle name="Millares 13 2 2 4 2 2 2 4" xfId="23661"/>
    <cellStyle name="Millares 13 2 2 4 2 2 3" xfId="23662"/>
    <cellStyle name="Millares 13 2 2 4 2 2 3 2" xfId="23663"/>
    <cellStyle name="Millares 13 2 2 4 2 2 3 2 2" xfId="23664"/>
    <cellStyle name="Millares 13 2 2 4 2 2 3 3" xfId="23665"/>
    <cellStyle name="Millares 13 2 2 4 2 2 4" xfId="23666"/>
    <cellStyle name="Millares 13 2 2 4 2 2 4 2" xfId="23667"/>
    <cellStyle name="Millares 13 2 2 4 2 2 5" xfId="23668"/>
    <cellStyle name="Millares 13 2 2 4 2 3" xfId="23669"/>
    <cellStyle name="Millares 13 2 2 4 2 3 2" xfId="23670"/>
    <cellStyle name="Millares 13 2 2 4 2 3 2 2" xfId="23671"/>
    <cellStyle name="Millares 13 2 2 4 2 3 2 2 2" xfId="23672"/>
    <cellStyle name="Millares 13 2 2 4 2 3 2 2 2 2" xfId="23673"/>
    <cellStyle name="Millares 13 2 2 4 2 3 2 2 3" xfId="23674"/>
    <cellStyle name="Millares 13 2 2 4 2 3 2 3" xfId="23675"/>
    <cellStyle name="Millares 13 2 2 4 2 3 2 3 2" xfId="23676"/>
    <cellStyle name="Millares 13 2 2 4 2 3 2 4" xfId="23677"/>
    <cellStyle name="Millares 13 2 2 4 2 3 3" xfId="23678"/>
    <cellStyle name="Millares 13 2 2 4 2 3 3 2" xfId="23679"/>
    <cellStyle name="Millares 13 2 2 4 2 3 3 2 2" xfId="23680"/>
    <cellStyle name="Millares 13 2 2 4 2 3 3 3" xfId="23681"/>
    <cellStyle name="Millares 13 2 2 4 2 3 4" xfId="23682"/>
    <cellStyle name="Millares 13 2 2 4 2 3 4 2" xfId="23683"/>
    <cellStyle name="Millares 13 2 2 4 2 3 5" xfId="23684"/>
    <cellStyle name="Millares 13 2 2 4 2 4" xfId="23685"/>
    <cellStyle name="Millares 13 2 2 4 2 4 2" xfId="23686"/>
    <cellStyle name="Millares 13 2 2 4 2 4 2 2" xfId="23687"/>
    <cellStyle name="Millares 13 2 2 4 2 4 2 2 2" xfId="23688"/>
    <cellStyle name="Millares 13 2 2 4 2 4 2 3" xfId="23689"/>
    <cellStyle name="Millares 13 2 2 4 2 4 3" xfId="23690"/>
    <cellStyle name="Millares 13 2 2 4 2 4 3 2" xfId="23691"/>
    <cellStyle name="Millares 13 2 2 4 2 4 4" xfId="23692"/>
    <cellStyle name="Millares 13 2 2 4 2 5" xfId="23693"/>
    <cellStyle name="Millares 13 2 2 4 2 5 2" xfId="23694"/>
    <cellStyle name="Millares 13 2 2 4 2 5 2 2" xfId="23695"/>
    <cellStyle name="Millares 13 2 2 4 2 5 3" xfId="23696"/>
    <cellStyle name="Millares 13 2 2 4 2 6" xfId="23697"/>
    <cellStyle name="Millares 13 2 2 4 2 6 2" xfId="23698"/>
    <cellStyle name="Millares 13 2 2 4 2 7" xfId="23699"/>
    <cellStyle name="Millares 13 2 2 4 3" xfId="23700"/>
    <cellStyle name="Millares 13 2 2 4 3 2" xfId="23701"/>
    <cellStyle name="Millares 13 2 2 4 3 2 2" xfId="23702"/>
    <cellStyle name="Millares 13 2 2 4 3 2 2 2" xfId="23703"/>
    <cellStyle name="Millares 13 2 2 4 3 2 2 2 2" xfId="23704"/>
    <cellStyle name="Millares 13 2 2 4 3 2 2 3" xfId="23705"/>
    <cellStyle name="Millares 13 2 2 4 3 2 3" xfId="23706"/>
    <cellStyle name="Millares 13 2 2 4 3 2 3 2" xfId="23707"/>
    <cellStyle name="Millares 13 2 2 4 3 2 4" xfId="23708"/>
    <cellStyle name="Millares 13 2 2 4 3 3" xfId="23709"/>
    <cellStyle name="Millares 13 2 2 4 3 3 2" xfId="23710"/>
    <cellStyle name="Millares 13 2 2 4 3 3 2 2" xfId="23711"/>
    <cellStyle name="Millares 13 2 2 4 3 3 3" xfId="23712"/>
    <cellStyle name="Millares 13 2 2 4 3 4" xfId="23713"/>
    <cellStyle name="Millares 13 2 2 4 3 4 2" xfId="23714"/>
    <cellStyle name="Millares 13 2 2 4 3 5" xfId="23715"/>
    <cellStyle name="Millares 13 2 2 4 4" xfId="23716"/>
    <cellStyle name="Millares 13 2 2 4 4 2" xfId="23717"/>
    <cellStyle name="Millares 13 2 2 4 4 2 2" xfId="23718"/>
    <cellStyle name="Millares 13 2 2 4 4 2 2 2" xfId="23719"/>
    <cellStyle name="Millares 13 2 2 4 4 2 2 2 2" xfId="23720"/>
    <cellStyle name="Millares 13 2 2 4 4 2 2 3" xfId="23721"/>
    <cellStyle name="Millares 13 2 2 4 4 2 3" xfId="23722"/>
    <cellStyle name="Millares 13 2 2 4 4 2 3 2" xfId="23723"/>
    <cellStyle name="Millares 13 2 2 4 4 2 4" xfId="23724"/>
    <cellStyle name="Millares 13 2 2 4 4 3" xfId="23725"/>
    <cellStyle name="Millares 13 2 2 4 4 3 2" xfId="23726"/>
    <cellStyle name="Millares 13 2 2 4 4 3 2 2" xfId="23727"/>
    <cellStyle name="Millares 13 2 2 4 4 3 3" xfId="23728"/>
    <cellStyle name="Millares 13 2 2 4 4 4" xfId="23729"/>
    <cellStyle name="Millares 13 2 2 4 4 4 2" xfId="23730"/>
    <cellStyle name="Millares 13 2 2 4 4 5" xfId="23731"/>
    <cellStyle name="Millares 13 2 2 4 5" xfId="23732"/>
    <cellStyle name="Millares 13 2 2 4 5 2" xfId="23733"/>
    <cellStyle name="Millares 13 2 2 4 5 2 2" xfId="23734"/>
    <cellStyle name="Millares 13 2 2 4 5 2 2 2" xfId="23735"/>
    <cellStyle name="Millares 13 2 2 4 5 2 3" xfId="23736"/>
    <cellStyle name="Millares 13 2 2 4 5 3" xfId="23737"/>
    <cellStyle name="Millares 13 2 2 4 5 3 2" xfId="23738"/>
    <cellStyle name="Millares 13 2 2 4 5 4" xfId="23739"/>
    <cellStyle name="Millares 13 2 2 4 6" xfId="23740"/>
    <cellStyle name="Millares 13 2 2 4 6 2" xfId="23741"/>
    <cellStyle name="Millares 13 2 2 4 6 2 2" xfId="23742"/>
    <cellStyle name="Millares 13 2 2 4 6 3" xfId="23743"/>
    <cellStyle name="Millares 13 2 2 4 7" xfId="23744"/>
    <cellStyle name="Millares 13 2 2 4 7 2" xfId="23745"/>
    <cellStyle name="Millares 13 2 2 4 8" xfId="23746"/>
    <cellStyle name="Millares 13 2 2 5" xfId="23747"/>
    <cellStyle name="Millares 13 2 2 5 2" xfId="23748"/>
    <cellStyle name="Millares 13 2 2 5 2 2" xfId="23749"/>
    <cellStyle name="Millares 13 2 2 5 2 2 2" xfId="23750"/>
    <cellStyle name="Millares 13 2 2 5 2 2 2 2" xfId="23751"/>
    <cellStyle name="Millares 13 2 2 5 2 2 2 2 2" xfId="23752"/>
    <cellStyle name="Millares 13 2 2 5 2 2 2 3" xfId="23753"/>
    <cellStyle name="Millares 13 2 2 5 2 2 3" xfId="23754"/>
    <cellStyle name="Millares 13 2 2 5 2 2 3 2" xfId="23755"/>
    <cellStyle name="Millares 13 2 2 5 2 2 4" xfId="23756"/>
    <cellStyle name="Millares 13 2 2 5 2 3" xfId="23757"/>
    <cellStyle name="Millares 13 2 2 5 2 3 2" xfId="23758"/>
    <cellStyle name="Millares 13 2 2 5 2 3 2 2" xfId="23759"/>
    <cellStyle name="Millares 13 2 2 5 2 3 3" xfId="23760"/>
    <cellStyle name="Millares 13 2 2 5 2 4" xfId="23761"/>
    <cellStyle name="Millares 13 2 2 5 2 4 2" xfId="23762"/>
    <cellStyle name="Millares 13 2 2 5 2 5" xfId="23763"/>
    <cellStyle name="Millares 13 2 2 5 3" xfId="23764"/>
    <cellStyle name="Millares 13 2 2 5 3 2" xfId="23765"/>
    <cellStyle name="Millares 13 2 2 5 3 2 2" xfId="23766"/>
    <cellStyle name="Millares 13 2 2 5 3 2 2 2" xfId="23767"/>
    <cellStyle name="Millares 13 2 2 5 3 2 2 2 2" xfId="23768"/>
    <cellStyle name="Millares 13 2 2 5 3 2 2 3" xfId="23769"/>
    <cellStyle name="Millares 13 2 2 5 3 2 3" xfId="23770"/>
    <cellStyle name="Millares 13 2 2 5 3 2 3 2" xfId="23771"/>
    <cellStyle name="Millares 13 2 2 5 3 2 4" xfId="23772"/>
    <cellStyle name="Millares 13 2 2 5 3 3" xfId="23773"/>
    <cellStyle name="Millares 13 2 2 5 3 3 2" xfId="23774"/>
    <cellStyle name="Millares 13 2 2 5 3 3 2 2" xfId="23775"/>
    <cellStyle name="Millares 13 2 2 5 3 3 3" xfId="23776"/>
    <cellStyle name="Millares 13 2 2 5 3 4" xfId="23777"/>
    <cellStyle name="Millares 13 2 2 5 3 4 2" xfId="23778"/>
    <cellStyle name="Millares 13 2 2 5 3 5" xfId="23779"/>
    <cellStyle name="Millares 13 2 2 5 4" xfId="23780"/>
    <cellStyle name="Millares 13 2 2 5 4 2" xfId="23781"/>
    <cellStyle name="Millares 13 2 2 5 4 2 2" xfId="23782"/>
    <cellStyle name="Millares 13 2 2 5 4 2 2 2" xfId="23783"/>
    <cellStyle name="Millares 13 2 2 5 4 2 3" xfId="23784"/>
    <cellStyle name="Millares 13 2 2 5 4 3" xfId="23785"/>
    <cellStyle name="Millares 13 2 2 5 4 3 2" xfId="23786"/>
    <cellStyle name="Millares 13 2 2 5 4 4" xfId="23787"/>
    <cellStyle name="Millares 13 2 2 5 5" xfId="23788"/>
    <cellStyle name="Millares 13 2 2 5 5 2" xfId="23789"/>
    <cellStyle name="Millares 13 2 2 5 5 2 2" xfId="23790"/>
    <cellStyle name="Millares 13 2 2 5 5 3" xfId="23791"/>
    <cellStyle name="Millares 13 2 2 5 6" xfId="23792"/>
    <cellStyle name="Millares 13 2 2 5 6 2" xfId="23793"/>
    <cellStyle name="Millares 13 2 2 5 7" xfId="23794"/>
    <cellStyle name="Millares 13 2 2 6" xfId="23795"/>
    <cellStyle name="Millares 13 2 2 6 2" xfId="23796"/>
    <cellStyle name="Millares 13 2 2 6 2 2" xfId="23797"/>
    <cellStyle name="Millares 13 2 2 6 2 2 2" xfId="23798"/>
    <cellStyle name="Millares 13 2 2 6 2 2 2 2" xfId="23799"/>
    <cellStyle name="Millares 13 2 2 6 2 2 3" xfId="23800"/>
    <cellStyle name="Millares 13 2 2 6 2 3" xfId="23801"/>
    <cellStyle name="Millares 13 2 2 6 2 3 2" xfId="23802"/>
    <cellStyle name="Millares 13 2 2 6 2 4" xfId="23803"/>
    <cellStyle name="Millares 13 2 2 6 3" xfId="23804"/>
    <cellStyle name="Millares 13 2 2 6 3 2" xfId="23805"/>
    <cellStyle name="Millares 13 2 2 6 3 2 2" xfId="23806"/>
    <cellStyle name="Millares 13 2 2 6 3 3" xfId="23807"/>
    <cellStyle name="Millares 13 2 2 6 4" xfId="23808"/>
    <cellStyle name="Millares 13 2 2 6 4 2" xfId="23809"/>
    <cellStyle name="Millares 13 2 2 6 5" xfId="23810"/>
    <cellStyle name="Millares 13 2 2 7" xfId="23811"/>
    <cellStyle name="Millares 13 2 2 7 2" xfId="23812"/>
    <cellStyle name="Millares 13 2 2 7 2 2" xfId="23813"/>
    <cellStyle name="Millares 13 2 2 7 2 2 2" xfId="23814"/>
    <cellStyle name="Millares 13 2 2 7 2 2 2 2" xfId="23815"/>
    <cellStyle name="Millares 13 2 2 7 2 2 3" xfId="23816"/>
    <cellStyle name="Millares 13 2 2 7 2 3" xfId="23817"/>
    <cellStyle name="Millares 13 2 2 7 2 3 2" xfId="23818"/>
    <cellStyle name="Millares 13 2 2 7 2 4" xfId="23819"/>
    <cellStyle name="Millares 13 2 2 7 3" xfId="23820"/>
    <cellStyle name="Millares 13 2 2 7 3 2" xfId="23821"/>
    <cellStyle name="Millares 13 2 2 7 3 2 2" xfId="23822"/>
    <cellStyle name="Millares 13 2 2 7 3 3" xfId="23823"/>
    <cellStyle name="Millares 13 2 2 7 4" xfId="23824"/>
    <cellStyle name="Millares 13 2 2 7 4 2" xfId="23825"/>
    <cellStyle name="Millares 13 2 2 7 5" xfId="23826"/>
    <cellStyle name="Millares 13 2 2 8" xfId="23827"/>
    <cellStyle name="Millares 13 2 2 8 2" xfId="23828"/>
    <cellStyle name="Millares 13 2 2 8 2 2" xfId="23829"/>
    <cellStyle name="Millares 13 2 2 8 2 2 2" xfId="23830"/>
    <cellStyle name="Millares 13 2 2 8 2 3" xfId="23831"/>
    <cellStyle name="Millares 13 2 2 8 3" xfId="23832"/>
    <cellStyle name="Millares 13 2 2 8 3 2" xfId="23833"/>
    <cellStyle name="Millares 13 2 2 8 4" xfId="23834"/>
    <cellStyle name="Millares 13 2 2 9" xfId="23835"/>
    <cellStyle name="Millares 13 2 2 9 2" xfId="23836"/>
    <cellStyle name="Millares 13 2 2 9 2 2" xfId="23837"/>
    <cellStyle name="Millares 13 2 2 9 3" xfId="23838"/>
    <cellStyle name="Millares 13 2 3" xfId="23839"/>
    <cellStyle name="Millares 13 2 3 10" xfId="23840"/>
    <cellStyle name="Millares 13 2 3 10 2" xfId="23841"/>
    <cellStyle name="Millares 13 2 3 11" xfId="23842"/>
    <cellStyle name="Millares 13 2 3 2" xfId="23843"/>
    <cellStyle name="Millares 13 2 3 2 10" xfId="23844"/>
    <cellStyle name="Millares 13 2 3 2 2" xfId="23845"/>
    <cellStyle name="Millares 13 2 3 2 2 2" xfId="23846"/>
    <cellStyle name="Millares 13 2 3 2 2 2 2" xfId="23847"/>
    <cellStyle name="Millares 13 2 3 2 2 2 2 2" xfId="23848"/>
    <cellStyle name="Millares 13 2 3 2 2 2 2 2 2" xfId="23849"/>
    <cellStyle name="Millares 13 2 3 2 2 2 2 2 2 2" xfId="23850"/>
    <cellStyle name="Millares 13 2 3 2 2 2 2 2 2 2 2" xfId="23851"/>
    <cellStyle name="Millares 13 2 3 2 2 2 2 2 2 3" xfId="23852"/>
    <cellStyle name="Millares 13 2 3 2 2 2 2 2 3" xfId="23853"/>
    <cellStyle name="Millares 13 2 3 2 2 2 2 2 3 2" xfId="23854"/>
    <cellStyle name="Millares 13 2 3 2 2 2 2 2 4" xfId="23855"/>
    <cellStyle name="Millares 13 2 3 2 2 2 2 3" xfId="23856"/>
    <cellStyle name="Millares 13 2 3 2 2 2 2 3 2" xfId="23857"/>
    <cellStyle name="Millares 13 2 3 2 2 2 2 3 2 2" xfId="23858"/>
    <cellStyle name="Millares 13 2 3 2 2 2 2 3 3" xfId="23859"/>
    <cellStyle name="Millares 13 2 3 2 2 2 2 4" xfId="23860"/>
    <cellStyle name="Millares 13 2 3 2 2 2 2 4 2" xfId="23861"/>
    <cellStyle name="Millares 13 2 3 2 2 2 2 5" xfId="23862"/>
    <cellStyle name="Millares 13 2 3 2 2 2 3" xfId="23863"/>
    <cellStyle name="Millares 13 2 3 2 2 2 3 2" xfId="23864"/>
    <cellStyle name="Millares 13 2 3 2 2 2 3 2 2" xfId="23865"/>
    <cellStyle name="Millares 13 2 3 2 2 2 3 2 2 2" xfId="23866"/>
    <cellStyle name="Millares 13 2 3 2 2 2 3 2 2 2 2" xfId="23867"/>
    <cellStyle name="Millares 13 2 3 2 2 2 3 2 2 3" xfId="23868"/>
    <cellStyle name="Millares 13 2 3 2 2 2 3 2 3" xfId="23869"/>
    <cellStyle name="Millares 13 2 3 2 2 2 3 2 3 2" xfId="23870"/>
    <cellStyle name="Millares 13 2 3 2 2 2 3 2 4" xfId="23871"/>
    <cellStyle name="Millares 13 2 3 2 2 2 3 3" xfId="23872"/>
    <cellStyle name="Millares 13 2 3 2 2 2 3 3 2" xfId="23873"/>
    <cellStyle name="Millares 13 2 3 2 2 2 3 3 2 2" xfId="23874"/>
    <cellStyle name="Millares 13 2 3 2 2 2 3 3 3" xfId="23875"/>
    <cellStyle name="Millares 13 2 3 2 2 2 3 4" xfId="23876"/>
    <cellStyle name="Millares 13 2 3 2 2 2 3 4 2" xfId="23877"/>
    <cellStyle name="Millares 13 2 3 2 2 2 3 5" xfId="23878"/>
    <cellStyle name="Millares 13 2 3 2 2 2 4" xfId="23879"/>
    <cellStyle name="Millares 13 2 3 2 2 2 4 2" xfId="23880"/>
    <cellStyle name="Millares 13 2 3 2 2 2 4 2 2" xfId="23881"/>
    <cellStyle name="Millares 13 2 3 2 2 2 4 2 2 2" xfId="23882"/>
    <cellStyle name="Millares 13 2 3 2 2 2 4 2 3" xfId="23883"/>
    <cellStyle name="Millares 13 2 3 2 2 2 4 3" xfId="23884"/>
    <cellStyle name="Millares 13 2 3 2 2 2 4 3 2" xfId="23885"/>
    <cellStyle name="Millares 13 2 3 2 2 2 4 4" xfId="23886"/>
    <cellStyle name="Millares 13 2 3 2 2 2 5" xfId="23887"/>
    <cellStyle name="Millares 13 2 3 2 2 2 5 2" xfId="23888"/>
    <cellStyle name="Millares 13 2 3 2 2 2 5 2 2" xfId="23889"/>
    <cellStyle name="Millares 13 2 3 2 2 2 5 3" xfId="23890"/>
    <cellStyle name="Millares 13 2 3 2 2 2 6" xfId="23891"/>
    <cellStyle name="Millares 13 2 3 2 2 2 6 2" xfId="23892"/>
    <cellStyle name="Millares 13 2 3 2 2 2 7" xfId="23893"/>
    <cellStyle name="Millares 13 2 3 2 2 3" xfId="23894"/>
    <cellStyle name="Millares 13 2 3 2 2 3 2" xfId="23895"/>
    <cellStyle name="Millares 13 2 3 2 2 3 2 2" xfId="23896"/>
    <cellStyle name="Millares 13 2 3 2 2 3 2 2 2" xfId="23897"/>
    <cellStyle name="Millares 13 2 3 2 2 3 2 2 2 2" xfId="23898"/>
    <cellStyle name="Millares 13 2 3 2 2 3 2 2 3" xfId="23899"/>
    <cellStyle name="Millares 13 2 3 2 2 3 2 3" xfId="23900"/>
    <cellStyle name="Millares 13 2 3 2 2 3 2 3 2" xfId="23901"/>
    <cellStyle name="Millares 13 2 3 2 2 3 2 4" xfId="23902"/>
    <cellStyle name="Millares 13 2 3 2 2 3 3" xfId="23903"/>
    <cellStyle name="Millares 13 2 3 2 2 3 3 2" xfId="23904"/>
    <cellStyle name="Millares 13 2 3 2 2 3 3 2 2" xfId="23905"/>
    <cellStyle name="Millares 13 2 3 2 2 3 3 3" xfId="23906"/>
    <cellStyle name="Millares 13 2 3 2 2 3 4" xfId="23907"/>
    <cellStyle name="Millares 13 2 3 2 2 3 4 2" xfId="23908"/>
    <cellStyle name="Millares 13 2 3 2 2 3 5" xfId="23909"/>
    <cellStyle name="Millares 13 2 3 2 2 4" xfId="23910"/>
    <cellStyle name="Millares 13 2 3 2 2 4 2" xfId="23911"/>
    <cellStyle name="Millares 13 2 3 2 2 4 2 2" xfId="23912"/>
    <cellStyle name="Millares 13 2 3 2 2 4 2 2 2" xfId="23913"/>
    <cellStyle name="Millares 13 2 3 2 2 4 2 2 2 2" xfId="23914"/>
    <cellStyle name="Millares 13 2 3 2 2 4 2 2 3" xfId="23915"/>
    <cellStyle name="Millares 13 2 3 2 2 4 2 3" xfId="23916"/>
    <cellStyle name="Millares 13 2 3 2 2 4 2 3 2" xfId="23917"/>
    <cellStyle name="Millares 13 2 3 2 2 4 2 4" xfId="23918"/>
    <cellStyle name="Millares 13 2 3 2 2 4 3" xfId="23919"/>
    <cellStyle name="Millares 13 2 3 2 2 4 3 2" xfId="23920"/>
    <cellStyle name="Millares 13 2 3 2 2 4 3 2 2" xfId="23921"/>
    <cellStyle name="Millares 13 2 3 2 2 4 3 3" xfId="23922"/>
    <cellStyle name="Millares 13 2 3 2 2 4 4" xfId="23923"/>
    <cellStyle name="Millares 13 2 3 2 2 4 4 2" xfId="23924"/>
    <cellStyle name="Millares 13 2 3 2 2 4 5" xfId="23925"/>
    <cellStyle name="Millares 13 2 3 2 2 5" xfId="23926"/>
    <cellStyle name="Millares 13 2 3 2 2 5 2" xfId="23927"/>
    <cellStyle name="Millares 13 2 3 2 2 5 2 2" xfId="23928"/>
    <cellStyle name="Millares 13 2 3 2 2 5 2 2 2" xfId="23929"/>
    <cellStyle name="Millares 13 2 3 2 2 5 2 3" xfId="23930"/>
    <cellStyle name="Millares 13 2 3 2 2 5 3" xfId="23931"/>
    <cellStyle name="Millares 13 2 3 2 2 5 3 2" xfId="23932"/>
    <cellStyle name="Millares 13 2 3 2 2 5 4" xfId="23933"/>
    <cellStyle name="Millares 13 2 3 2 2 6" xfId="23934"/>
    <cellStyle name="Millares 13 2 3 2 2 6 2" xfId="23935"/>
    <cellStyle name="Millares 13 2 3 2 2 6 2 2" xfId="23936"/>
    <cellStyle name="Millares 13 2 3 2 2 6 3" xfId="23937"/>
    <cellStyle name="Millares 13 2 3 2 2 7" xfId="23938"/>
    <cellStyle name="Millares 13 2 3 2 2 7 2" xfId="23939"/>
    <cellStyle name="Millares 13 2 3 2 2 8" xfId="23940"/>
    <cellStyle name="Millares 13 2 3 2 3" xfId="23941"/>
    <cellStyle name="Millares 13 2 3 2 3 2" xfId="23942"/>
    <cellStyle name="Millares 13 2 3 2 3 2 2" xfId="23943"/>
    <cellStyle name="Millares 13 2 3 2 3 2 2 2" xfId="23944"/>
    <cellStyle name="Millares 13 2 3 2 3 2 2 2 2" xfId="23945"/>
    <cellStyle name="Millares 13 2 3 2 3 2 2 2 2 2" xfId="23946"/>
    <cellStyle name="Millares 13 2 3 2 3 2 2 2 3" xfId="23947"/>
    <cellStyle name="Millares 13 2 3 2 3 2 2 3" xfId="23948"/>
    <cellStyle name="Millares 13 2 3 2 3 2 2 3 2" xfId="23949"/>
    <cellStyle name="Millares 13 2 3 2 3 2 2 4" xfId="23950"/>
    <cellStyle name="Millares 13 2 3 2 3 2 3" xfId="23951"/>
    <cellStyle name="Millares 13 2 3 2 3 2 3 2" xfId="23952"/>
    <cellStyle name="Millares 13 2 3 2 3 2 3 2 2" xfId="23953"/>
    <cellStyle name="Millares 13 2 3 2 3 2 3 3" xfId="23954"/>
    <cellStyle name="Millares 13 2 3 2 3 2 4" xfId="23955"/>
    <cellStyle name="Millares 13 2 3 2 3 2 4 2" xfId="23956"/>
    <cellStyle name="Millares 13 2 3 2 3 2 5" xfId="23957"/>
    <cellStyle name="Millares 13 2 3 2 3 3" xfId="23958"/>
    <cellStyle name="Millares 13 2 3 2 3 3 2" xfId="23959"/>
    <cellStyle name="Millares 13 2 3 2 3 3 2 2" xfId="23960"/>
    <cellStyle name="Millares 13 2 3 2 3 3 2 2 2" xfId="23961"/>
    <cellStyle name="Millares 13 2 3 2 3 3 2 2 2 2" xfId="23962"/>
    <cellStyle name="Millares 13 2 3 2 3 3 2 2 3" xfId="23963"/>
    <cellStyle name="Millares 13 2 3 2 3 3 2 3" xfId="23964"/>
    <cellStyle name="Millares 13 2 3 2 3 3 2 3 2" xfId="23965"/>
    <cellStyle name="Millares 13 2 3 2 3 3 2 4" xfId="23966"/>
    <cellStyle name="Millares 13 2 3 2 3 3 3" xfId="23967"/>
    <cellStyle name="Millares 13 2 3 2 3 3 3 2" xfId="23968"/>
    <cellStyle name="Millares 13 2 3 2 3 3 3 2 2" xfId="23969"/>
    <cellStyle name="Millares 13 2 3 2 3 3 3 3" xfId="23970"/>
    <cellStyle name="Millares 13 2 3 2 3 3 4" xfId="23971"/>
    <cellStyle name="Millares 13 2 3 2 3 3 4 2" xfId="23972"/>
    <cellStyle name="Millares 13 2 3 2 3 3 5" xfId="23973"/>
    <cellStyle name="Millares 13 2 3 2 3 4" xfId="23974"/>
    <cellStyle name="Millares 13 2 3 2 3 4 2" xfId="23975"/>
    <cellStyle name="Millares 13 2 3 2 3 4 2 2" xfId="23976"/>
    <cellStyle name="Millares 13 2 3 2 3 4 2 2 2" xfId="23977"/>
    <cellStyle name="Millares 13 2 3 2 3 4 2 3" xfId="23978"/>
    <cellStyle name="Millares 13 2 3 2 3 4 3" xfId="23979"/>
    <cellStyle name="Millares 13 2 3 2 3 4 3 2" xfId="23980"/>
    <cellStyle name="Millares 13 2 3 2 3 4 4" xfId="23981"/>
    <cellStyle name="Millares 13 2 3 2 3 5" xfId="23982"/>
    <cellStyle name="Millares 13 2 3 2 3 5 2" xfId="23983"/>
    <cellStyle name="Millares 13 2 3 2 3 5 2 2" xfId="23984"/>
    <cellStyle name="Millares 13 2 3 2 3 5 3" xfId="23985"/>
    <cellStyle name="Millares 13 2 3 2 3 6" xfId="23986"/>
    <cellStyle name="Millares 13 2 3 2 3 6 2" xfId="23987"/>
    <cellStyle name="Millares 13 2 3 2 3 7" xfId="23988"/>
    <cellStyle name="Millares 13 2 3 2 4" xfId="23989"/>
    <cellStyle name="Millares 13 2 3 2 4 2" xfId="23990"/>
    <cellStyle name="Millares 13 2 3 2 4 2 2" xfId="23991"/>
    <cellStyle name="Millares 13 2 3 2 4 2 2 2" xfId="23992"/>
    <cellStyle name="Millares 13 2 3 2 4 2 2 2 2" xfId="23993"/>
    <cellStyle name="Millares 13 2 3 2 4 2 2 3" xfId="23994"/>
    <cellStyle name="Millares 13 2 3 2 4 2 3" xfId="23995"/>
    <cellStyle name="Millares 13 2 3 2 4 2 3 2" xfId="23996"/>
    <cellStyle name="Millares 13 2 3 2 4 2 4" xfId="23997"/>
    <cellStyle name="Millares 13 2 3 2 4 3" xfId="23998"/>
    <cellStyle name="Millares 13 2 3 2 4 3 2" xfId="23999"/>
    <cellStyle name="Millares 13 2 3 2 4 3 2 2" xfId="24000"/>
    <cellStyle name="Millares 13 2 3 2 4 3 3" xfId="24001"/>
    <cellStyle name="Millares 13 2 3 2 4 4" xfId="24002"/>
    <cellStyle name="Millares 13 2 3 2 4 4 2" xfId="24003"/>
    <cellStyle name="Millares 13 2 3 2 4 5" xfId="24004"/>
    <cellStyle name="Millares 13 2 3 2 5" xfId="24005"/>
    <cellStyle name="Millares 13 2 3 2 5 2" xfId="24006"/>
    <cellStyle name="Millares 13 2 3 2 5 2 2" xfId="24007"/>
    <cellStyle name="Millares 13 2 3 2 5 2 2 2" xfId="24008"/>
    <cellStyle name="Millares 13 2 3 2 5 2 2 2 2" xfId="24009"/>
    <cellStyle name="Millares 13 2 3 2 5 2 2 3" xfId="24010"/>
    <cellStyle name="Millares 13 2 3 2 5 2 3" xfId="24011"/>
    <cellStyle name="Millares 13 2 3 2 5 2 3 2" xfId="24012"/>
    <cellStyle name="Millares 13 2 3 2 5 2 4" xfId="24013"/>
    <cellStyle name="Millares 13 2 3 2 5 3" xfId="24014"/>
    <cellStyle name="Millares 13 2 3 2 5 3 2" xfId="24015"/>
    <cellStyle name="Millares 13 2 3 2 5 3 2 2" xfId="24016"/>
    <cellStyle name="Millares 13 2 3 2 5 3 3" xfId="24017"/>
    <cellStyle name="Millares 13 2 3 2 5 4" xfId="24018"/>
    <cellStyle name="Millares 13 2 3 2 5 4 2" xfId="24019"/>
    <cellStyle name="Millares 13 2 3 2 5 5" xfId="24020"/>
    <cellStyle name="Millares 13 2 3 2 6" xfId="24021"/>
    <cellStyle name="Millares 13 2 3 2 6 2" xfId="24022"/>
    <cellStyle name="Millares 13 2 3 2 6 2 2" xfId="24023"/>
    <cellStyle name="Millares 13 2 3 2 6 2 2 2" xfId="24024"/>
    <cellStyle name="Millares 13 2 3 2 6 2 3" xfId="24025"/>
    <cellStyle name="Millares 13 2 3 2 6 3" xfId="24026"/>
    <cellStyle name="Millares 13 2 3 2 6 3 2" xfId="24027"/>
    <cellStyle name="Millares 13 2 3 2 6 4" xfId="24028"/>
    <cellStyle name="Millares 13 2 3 2 7" xfId="24029"/>
    <cellStyle name="Millares 13 2 3 2 7 2" xfId="24030"/>
    <cellStyle name="Millares 13 2 3 2 7 2 2" xfId="24031"/>
    <cellStyle name="Millares 13 2 3 2 7 3" xfId="24032"/>
    <cellStyle name="Millares 13 2 3 2 8" xfId="24033"/>
    <cellStyle name="Millares 13 2 3 2 8 2" xfId="24034"/>
    <cellStyle name="Millares 13 2 3 2 9" xfId="24035"/>
    <cellStyle name="Millares 13 2 3 2 9 2" xfId="24036"/>
    <cellStyle name="Millares 13 2 3 3" xfId="24037"/>
    <cellStyle name="Millares 13 2 3 3 2" xfId="24038"/>
    <cellStyle name="Millares 13 2 3 3 2 2" xfId="24039"/>
    <cellStyle name="Millares 13 2 3 3 2 2 2" xfId="24040"/>
    <cellStyle name="Millares 13 2 3 3 2 2 2 2" xfId="24041"/>
    <cellStyle name="Millares 13 2 3 3 2 2 2 2 2" xfId="24042"/>
    <cellStyle name="Millares 13 2 3 3 2 2 2 2 2 2" xfId="24043"/>
    <cellStyle name="Millares 13 2 3 3 2 2 2 2 3" xfId="24044"/>
    <cellStyle name="Millares 13 2 3 3 2 2 2 3" xfId="24045"/>
    <cellStyle name="Millares 13 2 3 3 2 2 2 3 2" xfId="24046"/>
    <cellStyle name="Millares 13 2 3 3 2 2 2 4" xfId="24047"/>
    <cellStyle name="Millares 13 2 3 3 2 2 3" xfId="24048"/>
    <cellStyle name="Millares 13 2 3 3 2 2 3 2" xfId="24049"/>
    <cellStyle name="Millares 13 2 3 3 2 2 3 2 2" xfId="24050"/>
    <cellStyle name="Millares 13 2 3 3 2 2 3 3" xfId="24051"/>
    <cellStyle name="Millares 13 2 3 3 2 2 4" xfId="24052"/>
    <cellStyle name="Millares 13 2 3 3 2 2 4 2" xfId="24053"/>
    <cellStyle name="Millares 13 2 3 3 2 2 5" xfId="24054"/>
    <cellStyle name="Millares 13 2 3 3 2 3" xfId="24055"/>
    <cellStyle name="Millares 13 2 3 3 2 3 2" xfId="24056"/>
    <cellStyle name="Millares 13 2 3 3 2 3 2 2" xfId="24057"/>
    <cellStyle name="Millares 13 2 3 3 2 3 2 2 2" xfId="24058"/>
    <cellStyle name="Millares 13 2 3 3 2 3 2 2 2 2" xfId="24059"/>
    <cellStyle name="Millares 13 2 3 3 2 3 2 2 3" xfId="24060"/>
    <cellStyle name="Millares 13 2 3 3 2 3 2 3" xfId="24061"/>
    <cellStyle name="Millares 13 2 3 3 2 3 2 3 2" xfId="24062"/>
    <cellStyle name="Millares 13 2 3 3 2 3 2 4" xfId="24063"/>
    <cellStyle name="Millares 13 2 3 3 2 3 3" xfId="24064"/>
    <cellStyle name="Millares 13 2 3 3 2 3 3 2" xfId="24065"/>
    <cellStyle name="Millares 13 2 3 3 2 3 3 2 2" xfId="24066"/>
    <cellStyle name="Millares 13 2 3 3 2 3 3 3" xfId="24067"/>
    <cellStyle name="Millares 13 2 3 3 2 3 4" xfId="24068"/>
    <cellStyle name="Millares 13 2 3 3 2 3 4 2" xfId="24069"/>
    <cellStyle name="Millares 13 2 3 3 2 3 5" xfId="24070"/>
    <cellStyle name="Millares 13 2 3 3 2 4" xfId="24071"/>
    <cellStyle name="Millares 13 2 3 3 2 4 2" xfId="24072"/>
    <cellStyle name="Millares 13 2 3 3 2 4 2 2" xfId="24073"/>
    <cellStyle name="Millares 13 2 3 3 2 4 2 2 2" xfId="24074"/>
    <cellStyle name="Millares 13 2 3 3 2 4 2 3" xfId="24075"/>
    <cellStyle name="Millares 13 2 3 3 2 4 3" xfId="24076"/>
    <cellStyle name="Millares 13 2 3 3 2 4 3 2" xfId="24077"/>
    <cellStyle name="Millares 13 2 3 3 2 4 4" xfId="24078"/>
    <cellStyle name="Millares 13 2 3 3 2 5" xfId="24079"/>
    <cellStyle name="Millares 13 2 3 3 2 5 2" xfId="24080"/>
    <cellStyle name="Millares 13 2 3 3 2 5 2 2" xfId="24081"/>
    <cellStyle name="Millares 13 2 3 3 2 5 3" xfId="24082"/>
    <cellStyle name="Millares 13 2 3 3 2 6" xfId="24083"/>
    <cellStyle name="Millares 13 2 3 3 2 6 2" xfId="24084"/>
    <cellStyle name="Millares 13 2 3 3 2 7" xfId="24085"/>
    <cellStyle name="Millares 13 2 3 3 3" xfId="24086"/>
    <cellStyle name="Millares 13 2 3 3 3 2" xfId="24087"/>
    <cellStyle name="Millares 13 2 3 3 3 2 2" xfId="24088"/>
    <cellStyle name="Millares 13 2 3 3 3 2 2 2" xfId="24089"/>
    <cellStyle name="Millares 13 2 3 3 3 2 2 2 2" xfId="24090"/>
    <cellStyle name="Millares 13 2 3 3 3 2 2 3" xfId="24091"/>
    <cellStyle name="Millares 13 2 3 3 3 2 3" xfId="24092"/>
    <cellStyle name="Millares 13 2 3 3 3 2 3 2" xfId="24093"/>
    <cellStyle name="Millares 13 2 3 3 3 2 4" xfId="24094"/>
    <cellStyle name="Millares 13 2 3 3 3 3" xfId="24095"/>
    <cellStyle name="Millares 13 2 3 3 3 3 2" xfId="24096"/>
    <cellStyle name="Millares 13 2 3 3 3 3 2 2" xfId="24097"/>
    <cellStyle name="Millares 13 2 3 3 3 3 3" xfId="24098"/>
    <cellStyle name="Millares 13 2 3 3 3 4" xfId="24099"/>
    <cellStyle name="Millares 13 2 3 3 3 4 2" xfId="24100"/>
    <cellStyle name="Millares 13 2 3 3 3 5" xfId="24101"/>
    <cellStyle name="Millares 13 2 3 3 4" xfId="24102"/>
    <cellStyle name="Millares 13 2 3 3 4 2" xfId="24103"/>
    <cellStyle name="Millares 13 2 3 3 4 2 2" xfId="24104"/>
    <cellStyle name="Millares 13 2 3 3 4 2 2 2" xfId="24105"/>
    <cellStyle name="Millares 13 2 3 3 4 2 2 2 2" xfId="24106"/>
    <cellStyle name="Millares 13 2 3 3 4 2 2 3" xfId="24107"/>
    <cellStyle name="Millares 13 2 3 3 4 2 3" xfId="24108"/>
    <cellStyle name="Millares 13 2 3 3 4 2 3 2" xfId="24109"/>
    <cellStyle name="Millares 13 2 3 3 4 2 4" xfId="24110"/>
    <cellStyle name="Millares 13 2 3 3 4 3" xfId="24111"/>
    <cellStyle name="Millares 13 2 3 3 4 3 2" xfId="24112"/>
    <cellStyle name="Millares 13 2 3 3 4 3 2 2" xfId="24113"/>
    <cellStyle name="Millares 13 2 3 3 4 3 3" xfId="24114"/>
    <cellStyle name="Millares 13 2 3 3 4 4" xfId="24115"/>
    <cellStyle name="Millares 13 2 3 3 4 4 2" xfId="24116"/>
    <cellStyle name="Millares 13 2 3 3 4 5" xfId="24117"/>
    <cellStyle name="Millares 13 2 3 3 5" xfId="24118"/>
    <cellStyle name="Millares 13 2 3 3 5 2" xfId="24119"/>
    <cellStyle name="Millares 13 2 3 3 5 2 2" xfId="24120"/>
    <cellStyle name="Millares 13 2 3 3 5 2 2 2" xfId="24121"/>
    <cellStyle name="Millares 13 2 3 3 5 2 3" xfId="24122"/>
    <cellStyle name="Millares 13 2 3 3 5 3" xfId="24123"/>
    <cellStyle name="Millares 13 2 3 3 5 3 2" xfId="24124"/>
    <cellStyle name="Millares 13 2 3 3 5 4" xfId="24125"/>
    <cellStyle name="Millares 13 2 3 3 6" xfId="24126"/>
    <cellStyle name="Millares 13 2 3 3 6 2" xfId="24127"/>
    <cellStyle name="Millares 13 2 3 3 6 2 2" xfId="24128"/>
    <cellStyle name="Millares 13 2 3 3 6 3" xfId="24129"/>
    <cellStyle name="Millares 13 2 3 3 7" xfId="24130"/>
    <cellStyle name="Millares 13 2 3 3 7 2" xfId="24131"/>
    <cellStyle name="Millares 13 2 3 3 8" xfId="24132"/>
    <cellStyle name="Millares 13 2 3 4" xfId="24133"/>
    <cellStyle name="Millares 13 2 3 4 2" xfId="24134"/>
    <cellStyle name="Millares 13 2 3 4 2 2" xfId="24135"/>
    <cellStyle name="Millares 13 2 3 4 2 2 2" xfId="24136"/>
    <cellStyle name="Millares 13 2 3 4 2 2 2 2" xfId="24137"/>
    <cellStyle name="Millares 13 2 3 4 2 2 2 2 2" xfId="24138"/>
    <cellStyle name="Millares 13 2 3 4 2 2 2 3" xfId="24139"/>
    <cellStyle name="Millares 13 2 3 4 2 2 3" xfId="24140"/>
    <cellStyle name="Millares 13 2 3 4 2 2 3 2" xfId="24141"/>
    <cellStyle name="Millares 13 2 3 4 2 2 4" xfId="24142"/>
    <cellStyle name="Millares 13 2 3 4 2 3" xfId="24143"/>
    <cellStyle name="Millares 13 2 3 4 2 3 2" xfId="24144"/>
    <cellStyle name="Millares 13 2 3 4 2 3 2 2" xfId="24145"/>
    <cellStyle name="Millares 13 2 3 4 2 3 3" xfId="24146"/>
    <cellStyle name="Millares 13 2 3 4 2 4" xfId="24147"/>
    <cellStyle name="Millares 13 2 3 4 2 4 2" xfId="24148"/>
    <cellStyle name="Millares 13 2 3 4 2 5" xfId="24149"/>
    <cellStyle name="Millares 13 2 3 4 3" xfId="24150"/>
    <cellStyle name="Millares 13 2 3 4 3 2" xfId="24151"/>
    <cellStyle name="Millares 13 2 3 4 3 2 2" xfId="24152"/>
    <cellStyle name="Millares 13 2 3 4 3 2 2 2" xfId="24153"/>
    <cellStyle name="Millares 13 2 3 4 3 2 2 2 2" xfId="24154"/>
    <cellStyle name="Millares 13 2 3 4 3 2 2 3" xfId="24155"/>
    <cellStyle name="Millares 13 2 3 4 3 2 3" xfId="24156"/>
    <cellStyle name="Millares 13 2 3 4 3 2 3 2" xfId="24157"/>
    <cellStyle name="Millares 13 2 3 4 3 2 4" xfId="24158"/>
    <cellStyle name="Millares 13 2 3 4 3 3" xfId="24159"/>
    <cellStyle name="Millares 13 2 3 4 3 3 2" xfId="24160"/>
    <cellStyle name="Millares 13 2 3 4 3 3 2 2" xfId="24161"/>
    <cellStyle name="Millares 13 2 3 4 3 3 3" xfId="24162"/>
    <cellStyle name="Millares 13 2 3 4 3 4" xfId="24163"/>
    <cellStyle name="Millares 13 2 3 4 3 4 2" xfId="24164"/>
    <cellStyle name="Millares 13 2 3 4 3 5" xfId="24165"/>
    <cellStyle name="Millares 13 2 3 4 4" xfId="24166"/>
    <cellStyle name="Millares 13 2 3 4 4 2" xfId="24167"/>
    <cellStyle name="Millares 13 2 3 4 4 2 2" xfId="24168"/>
    <cellStyle name="Millares 13 2 3 4 4 2 2 2" xfId="24169"/>
    <cellStyle name="Millares 13 2 3 4 4 2 3" xfId="24170"/>
    <cellStyle name="Millares 13 2 3 4 4 3" xfId="24171"/>
    <cellStyle name="Millares 13 2 3 4 4 3 2" xfId="24172"/>
    <cellStyle name="Millares 13 2 3 4 4 4" xfId="24173"/>
    <cellStyle name="Millares 13 2 3 4 5" xfId="24174"/>
    <cellStyle name="Millares 13 2 3 4 5 2" xfId="24175"/>
    <cellStyle name="Millares 13 2 3 4 5 2 2" xfId="24176"/>
    <cellStyle name="Millares 13 2 3 4 5 3" xfId="24177"/>
    <cellStyle name="Millares 13 2 3 4 6" xfId="24178"/>
    <cellStyle name="Millares 13 2 3 4 6 2" xfId="24179"/>
    <cellStyle name="Millares 13 2 3 4 7" xfId="24180"/>
    <cellStyle name="Millares 13 2 3 5" xfId="24181"/>
    <cellStyle name="Millares 13 2 3 5 2" xfId="24182"/>
    <cellStyle name="Millares 13 2 3 5 2 2" xfId="24183"/>
    <cellStyle name="Millares 13 2 3 5 2 2 2" xfId="24184"/>
    <cellStyle name="Millares 13 2 3 5 2 2 2 2" xfId="24185"/>
    <cellStyle name="Millares 13 2 3 5 2 2 3" xfId="24186"/>
    <cellStyle name="Millares 13 2 3 5 2 3" xfId="24187"/>
    <cellStyle name="Millares 13 2 3 5 2 3 2" xfId="24188"/>
    <cellStyle name="Millares 13 2 3 5 2 4" xfId="24189"/>
    <cellStyle name="Millares 13 2 3 5 3" xfId="24190"/>
    <cellStyle name="Millares 13 2 3 5 3 2" xfId="24191"/>
    <cellStyle name="Millares 13 2 3 5 3 2 2" xfId="24192"/>
    <cellStyle name="Millares 13 2 3 5 3 3" xfId="24193"/>
    <cellStyle name="Millares 13 2 3 5 4" xfId="24194"/>
    <cellStyle name="Millares 13 2 3 5 4 2" xfId="24195"/>
    <cellStyle name="Millares 13 2 3 5 5" xfId="24196"/>
    <cellStyle name="Millares 13 2 3 6" xfId="24197"/>
    <cellStyle name="Millares 13 2 3 6 2" xfId="24198"/>
    <cellStyle name="Millares 13 2 3 6 2 2" xfId="24199"/>
    <cellStyle name="Millares 13 2 3 6 2 2 2" xfId="24200"/>
    <cellStyle name="Millares 13 2 3 6 2 2 2 2" xfId="24201"/>
    <cellStyle name="Millares 13 2 3 6 2 2 3" xfId="24202"/>
    <cellStyle name="Millares 13 2 3 6 2 3" xfId="24203"/>
    <cellStyle name="Millares 13 2 3 6 2 3 2" xfId="24204"/>
    <cellStyle name="Millares 13 2 3 6 2 4" xfId="24205"/>
    <cellStyle name="Millares 13 2 3 6 3" xfId="24206"/>
    <cellStyle name="Millares 13 2 3 6 3 2" xfId="24207"/>
    <cellStyle name="Millares 13 2 3 6 3 2 2" xfId="24208"/>
    <cellStyle name="Millares 13 2 3 6 3 3" xfId="24209"/>
    <cellStyle name="Millares 13 2 3 6 4" xfId="24210"/>
    <cellStyle name="Millares 13 2 3 6 4 2" xfId="24211"/>
    <cellStyle name="Millares 13 2 3 6 5" xfId="24212"/>
    <cellStyle name="Millares 13 2 3 7" xfId="24213"/>
    <cellStyle name="Millares 13 2 3 7 2" xfId="24214"/>
    <cellStyle name="Millares 13 2 3 7 2 2" xfId="24215"/>
    <cellStyle name="Millares 13 2 3 7 2 2 2" xfId="24216"/>
    <cellStyle name="Millares 13 2 3 7 2 3" xfId="24217"/>
    <cellStyle name="Millares 13 2 3 7 3" xfId="24218"/>
    <cellStyle name="Millares 13 2 3 7 3 2" xfId="24219"/>
    <cellStyle name="Millares 13 2 3 7 4" xfId="24220"/>
    <cellStyle name="Millares 13 2 3 8" xfId="24221"/>
    <cellStyle name="Millares 13 2 3 8 2" xfId="24222"/>
    <cellStyle name="Millares 13 2 3 8 2 2" xfId="24223"/>
    <cellStyle name="Millares 13 2 3 8 3" xfId="24224"/>
    <cellStyle name="Millares 13 2 3 9" xfId="24225"/>
    <cellStyle name="Millares 13 2 3 9 2" xfId="24226"/>
    <cellStyle name="Millares 13 2 4" xfId="24227"/>
    <cellStyle name="Millares 13 2 4 10" xfId="24228"/>
    <cellStyle name="Millares 13 2 4 2" xfId="24229"/>
    <cellStyle name="Millares 13 2 4 2 2" xfId="24230"/>
    <cellStyle name="Millares 13 2 4 2 2 2" xfId="24231"/>
    <cellStyle name="Millares 13 2 4 2 2 2 2" xfId="24232"/>
    <cellStyle name="Millares 13 2 4 2 2 2 2 2" xfId="24233"/>
    <cellStyle name="Millares 13 2 4 2 2 2 2 2 2" xfId="24234"/>
    <cellStyle name="Millares 13 2 4 2 2 2 2 2 2 2" xfId="24235"/>
    <cellStyle name="Millares 13 2 4 2 2 2 2 2 3" xfId="24236"/>
    <cellStyle name="Millares 13 2 4 2 2 2 2 3" xfId="24237"/>
    <cellStyle name="Millares 13 2 4 2 2 2 2 3 2" xfId="24238"/>
    <cellStyle name="Millares 13 2 4 2 2 2 2 4" xfId="24239"/>
    <cellStyle name="Millares 13 2 4 2 2 2 3" xfId="24240"/>
    <cellStyle name="Millares 13 2 4 2 2 2 3 2" xfId="24241"/>
    <cellStyle name="Millares 13 2 4 2 2 2 3 2 2" xfId="24242"/>
    <cellStyle name="Millares 13 2 4 2 2 2 3 3" xfId="24243"/>
    <cellStyle name="Millares 13 2 4 2 2 2 4" xfId="24244"/>
    <cellStyle name="Millares 13 2 4 2 2 2 4 2" xfId="24245"/>
    <cellStyle name="Millares 13 2 4 2 2 2 5" xfId="24246"/>
    <cellStyle name="Millares 13 2 4 2 2 3" xfId="24247"/>
    <cellStyle name="Millares 13 2 4 2 2 3 2" xfId="24248"/>
    <cellStyle name="Millares 13 2 4 2 2 3 2 2" xfId="24249"/>
    <cellStyle name="Millares 13 2 4 2 2 3 2 2 2" xfId="24250"/>
    <cellStyle name="Millares 13 2 4 2 2 3 2 2 2 2" xfId="24251"/>
    <cellStyle name="Millares 13 2 4 2 2 3 2 2 3" xfId="24252"/>
    <cellStyle name="Millares 13 2 4 2 2 3 2 3" xfId="24253"/>
    <cellStyle name="Millares 13 2 4 2 2 3 2 3 2" xfId="24254"/>
    <cellStyle name="Millares 13 2 4 2 2 3 2 4" xfId="24255"/>
    <cellStyle name="Millares 13 2 4 2 2 3 3" xfId="24256"/>
    <cellStyle name="Millares 13 2 4 2 2 3 3 2" xfId="24257"/>
    <cellStyle name="Millares 13 2 4 2 2 3 3 2 2" xfId="24258"/>
    <cellStyle name="Millares 13 2 4 2 2 3 3 3" xfId="24259"/>
    <cellStyle name="Millares 13 2 4 2 2 3 4" xfId="24260"/>
    <cellStyle name="Millares 13 2 4 2 2 3 4 2" xfId="24261"/>
    <cellStyle name="Millares 13 2 4 2 2 3 5" xfId="24262"/>
    <cellStyle name="Millares 13 2 4 2 2 4" xfId="24263"/>
    <cellStyle name="Millares 13 2 4 2 2 4 2" xfId="24264"/>
    <cellStyle name="Millares 13 2 4 2 2 4 2 2" xfId="24265"/>
    <cellStyle name="Millares 13 2 4 2 2 4 2 2 2" xfId="24266"/>
    <cellStyle name="Millares 13 2 4 2 2 4 2 3" xfId="24267"/>
    <cellStyle name="Millares 13 2 4 2 2 4 3" xfId="24268"/>
    <cellStyle name="Millares 13 2 4 2 2 4 3 2" xfId="24269"/>
    <cellStyle name="Millares 13 2 4 2 2 4 4" xfId="24270"/>
    <cellStyle name="Millares 13 2 4 2 2 5" xfId="24271"/>
    <cellStyle name="Millares 13 2 4 2 2 5 2" xfId="24272"/>
    <cellStyle name="Millares 13 2 4 2 2 5 2 2" xfId="24273"/>
    <cellStyle name="Millares 13 2 4 2 2 5 3" xfId="24274"/>
    <cellStyle name="Millares 13 2 4 2 2 6" xfId="24275"/>
    <cellStyle name="Millares 13 2 4 2 2 6 2" xfId="24276"/>
    <cellStyle name="Millares 13 2 4 2 2 7" xfId="24277"/>
    <cellStyle name="Millares 13 2 4 2 3" xfId="24278"/>
    <cellStyle name="Millares 13 2 4 2 3 2" xfId="24279"/>
    <cellStyle name="Millares 13 2 4 2 3 2 2" xfId="24280"/>
    <cellStyle name="Millares 13 2 4 2 3 2 2 2" xfId="24281"/>
    <cellStyle name="Millares 13 2 4 2 3 2 2 2 2" xfId="24282"/>
    <cellStyle name="Millares 13 2 4 2 3 2 2 3" xfId="24283"/>
    <cellStyle name="Millares 13 2 4 2 3 2 3" xfId="24284"/>
    <cellStyle name="Millares 13 2 4 2 3 2 3 2" xfId="24285"/>
    <cellStyle name="Millares 13 2 4 2 3 2 4" xfId="24286"/>
    <cellStyle name="Millares 13 2 4 2 3 3" xfId="24287"/>
    <cellStyle name="Millares 13 2 4 2 3 3 2" xfId="24288"/>
    <cellStyle name="Millares 13 2 4 2 3 3 2 2" xfId="24289"/>
    <cellStyle name="Millares 13 2 4 2 3 3 3" xfId="24290"/>
    <cellStyle name="Millares 13 2 4 2 3 4" xfId="24291"/>
    <cellStyle name="Millares 13 2 4 2 3 4 2" xfId="24292"/>
    <cellStyle name="Millares 13 2 4 2 3 5" xfId="24293"/>
    <cellStyle name="Millares 13 2 4 2 4" xfId="24294"/>
    <cellStyle name="Millares 13 2 4 2 4 2" xfId="24295"/>
    <cellStyle name="Millares 13 2 4 2 4 2 2" xfId="24296"/>
    <cellStyle name="Millares 13 2 4 2 4 2 2 2" xfId="24297"/>
    <cellStyle name="Millares 13 2 4 2 4 2 2 2 2" xfId="24298"/>
    <cellStyle name="Millares 13 2 4 2 4 2 2 3" xfId="24299"/>
    <cellStyle name="Millares 13 2 4 2 4 2 3" xfId="24300"/>
    <cellStyle name="Millares 13 2 4 2 4 2 3 2" xfId="24301"/>
    <cellStyle name="Millares 13 2 4 2 4 2 4" xfId="24302"/>
    <cellStyle name="Millares 13 2 4 2 4 3" xfId="24303"/>
    <cellStyle name="Millares 13 2 4 2 4 3 2" xfId="24304"/>
    <cellStyle name="Millares 13 2 4 2 4 3 2 2" xfId="24305"/>
    <cellStyle name="Millares 13 2 4 2 4 3 3" xfId="24306"/>
    <cellStyle name="Millares 13 2 4 2 4 4" xfId="24307"/>
    <cellStyle name="Millares 13 2 4 2 4 4 2" xfId="24308"/>
    <cellStyle name="Millares 13 2 4 2 4 5" xfId="24309"/>
    <cellStyle name="Millares 13 2 4 2 5" xfId="24310"/>
    <cellStyle name="Millares 13 2 4 2 5 2" xfId="24311"/>
    <cellStyle name="Millares 13 2 4 2 5 2 2" xfId="24312"/>
    <cellStyle name="Millares 13 2 4 2 5 2 2 2" xfId="24313"/>
    <cellStyle name="Millares 13 2 4 2 5 2 3" xfId="24314"/>
    <cellStyle name="Millares 13 2 4 2 5 3" xfId="24315"/>
    <cellStyle name="Millares 13 2 4 2 5 3 2" xfId="24316"/>
    <cellStyle name="Millares 13 2 4 2 5 4" xfId="24317"/>
    <cellStyle name="Millares 13 2 4 2 6" xfId="24318"/>
    <cellStyle name="Millares 13 2 4 2 6 2" xfId="24319"/>
    <cellStyle name="Millares 13 2 4 2 6 2 2" xfId="24320"/>
    <cellStyle name="Millares 13 2 4 2 6 3" xfId="24321"/>
    <cellStyle name="Millares 13 2 4 2 7" xfId="24322"/>
    <cellStyle name="Millares 13 2 4 2 7 2" xfId="24323"/>
    <cellStyle name="Millares 13 2 4 2 8" xfId="24324"/>
    <cellStyle name="Millares 13 2 4 3" xfId="24325"/>
    <cellStyle name="Millares 13 2 4 3 2" xfId="24326"/>
    <cellStyle name="Millares 13 2 4 3 2 2" xfId="24327"/>
    <cellStyle name="Millares 13 2 4 3 2 2 2" xfId="24328"/>
    <cellStyle name="Millares 13 2 4 3 2 2 2 2" xfId="24329"/>
    <cellStyle name="Millares 13 2 4 3 2 2 2 2 2" xfId="24330"/>
    <cellStyle name="Millares 13 2 4 3 2 2 2 3" xfId="24331"/>
    <cellStyle name="Millares 13 2 4 3 2 2 3" xfId="24332"/>
    <cellStyle name="Millares 13 2 4 3 2 2 3 2" xfId="24333"/>
    <cellStyle name="Millares 13 2 4 3 2 2 4" xfId="24334"/>
    <cellStyle name="Millares 13 2 4 3 2 3" xfId="24335"/>
    <cellStyle name="Millares 13 2 4 3 2 3 2" xfId="24336"/>
    <cellStyle name="Millares 13 2 4 3 2 3 2 2" xfId="24337"/>
    <cellStyle name="Millares 13 2 4 3 2 3 3" xfId="24338"/>
    <cellStyle name="Millares 13 2 4 3 2 4" xfId="24339"/>
    <cellStyle name="Millares 13 2 4 3 2 4 2" xfId="24340"/>
    <cellStyle name="Millares 13 2 4 3 2 5" xfId="24341"/>
    <cellStyle name="Millares 13 2 4 3 3" xfId="24342"/>
    <cellStyle name="Millares 13 2 4 3 3 2" xfId="24343"/>
    <cellStyle name="Millares 13 2 4 3 3 2 2" xfId="24344"/>
    <cellStyle name="Millares 13 2 4 3 3 2 2 2" xfId="24345"/>
    <cellStyle name="Millares 13 2 4 3 3 2 2 2 2" xfId="24346"/>
    <cellStyle name="Millares 13 2 4 3 3 2 2 3" xfId="24347"/>
    <cellStyle name="Millares 13 2 4 3 3 2 3" xfId="24348"/>
    <cellStyle name="Millares 13 2 4 3 3 2 3 2" xfId="24349"/>
    <cellStyle name="Millares 13 2 4 3 3 2 4" xfId="24350"/>
    <cellStyle name="Millares 13 2 4 3 3 3" xfId="24351"/>
    <cellStyle name="Millares 13 2 4 3 3 3 2" xfId="24352"/>
    <cellStyle name="Millares 13 2 4 3 3 3 2 2" xfId="24353"/>
    <cellStyle name="Millares 13 2 4 3 3 3 3" xfId="24354"/>
    <cellStyle name="Millares 13 2 4 3 3 4" xfId="24355"/>
    <cellStyle name="Millares 13 2 4 3 3 4 2" xfId="24356"/>
    <cellStyle name="Millares 13 2 4 3 3 5" xfId="24357"/>
    <cellStyle name="Millares 13 2 4 3 4" xfId="24358"/>
    <cellStyle name="Millares 13 2 4 3 4 2" xfId="24359"/>
    <cellStyle name="Millares 13 2 4 3 4 2 2" xfId="24360"/>
    <cellStyle name="Millares 13 2 4 3 4 2 2 2" xfId="24361"/>
    <cellStyle name="Millares 13 2 4 3 4 2 3" xfId="24362"/>
    <cellStyle name="Millares 13 2 4 3 4 3" xfId="24363"/>
    <cellStyle name="Millares 13 2 4 3 4 3 2" xfId="24364"/>
    <cellStyle name="Millares 13 2 4 3 4 4" xfId="24365"/>
    <cellStyle name="Millares 13 2 4 3 5" xfId="24366"/>
    <cellStyle name="Millares 13 2 4 3 5 2" xfId="24367"/>
    <cellStyle name="Millares 13 2 4 3 5 2 2" xfId="24368"/>
    <cellStyle name="Millares 13 2 4 3 5 3" xfId="24369"/>
    <cellStyle name="Millares 13 2 4 3 6" xfId="24370"/>
    <cellStyle name="Millares 13 2 4 3 6 2" xfId="24371"/>
    <cellStyle name="Millares 13 2 4 3 7" xfId="24372"/>
    <cellStyle name="Millares 13 2 4 4" xfId="24373"/>
    <cellStyle name="Millares 13 2 4 4 2" xfId="24374"/>
    <cellStyle name="Millares 13 2 4 4 2 2" xfId="24375"/>
    <cellStyle name="Millares 13 2 4 4 2 2 2" xfId="24376"/>
    <cellStyle name="Millares 13 2 4 4 2 2 2 2" xfId="24377"/>
    <cellStyle name="Millares 13 2 4 4 2 2 3" xfId="24378"/>
    <cellStyle name="Millares 13 2 4 4 2 3" xfId="24379"/>
    <cellStyle name="Millares 13 2 4 4 2 3 2" xfId="24380"/>
    <cellStyle name="Millares 13 2 4 4 2 4" xfId="24381"/>
    <cellStyle name="Millares 13 2 4 4 3" xfId="24382"/>
    <cellStyle name="Millares 13 2 4 4 3 2" xfId="24383"/>
    <cellStyle name="Millares 13 2 4 4 3 2 2" xfId="24384"/>
    <cellStyle name="Millares 13 2 4 4 3 3" xfId="24385"/>
    <cellStyle name="Millares 13 2 4 4 4" xfId="24386"/>
    <cellStyle name="Millares 13 2 4 4 4 2" xfId="24387"/>
    <cellStyle name="Millares 13 2 4 4 5" xfId="24388"/>
    <cellStyle name="Millares 13 2 4 5" xfId="24389"/>
    <cellStyle name="Millares 13 2 4 5 2" xfId="24390"/>
    <cellStyle name="Millares 13 2 4 5 2 2" xfId="24391"/>
    <cellStyle name="Millares 13 2 4 5 2 2 2" xfId="24392"/>
    <cellStyle name="Millares 13 2 4 5 2 2 2 2" xfId="24393"/>
    <cellStyle name="Millares 13 2 4 5 2 2 3" xfId="24394"/>
    <cellStyle name="Millares 13 2 4 5 2 3" xfId="24395"/>
    <cellStyle name="Millares 13 2 4 5 2 3 2" xfId="24396"/>
    <cellStyle name="Millares 13 2 4 5 2 4" xfId="24397"/>
    <cellStyle name="Millares 13 2 4 5 3" xfId="24398"/>
    <cellStyle name="Millares 13 2 4 5 3 2" xfId="24399"/>
    <cellStyle name="Millares 13 2 4 5 3 2 2" xfId="24400"/>
    <cellStyle name="Millares 13 2 4 5 3 3" xfId="24401"/>
    <cellStyle name="Millares 13 2 4 5 4" xfId="24402"/>
    <cellStyle name="Millares 13 2 4 5 4 2" xfId="24403"/>
    <cellStyle name="Millares 13 2 4 5 5" xfId="24404"/>
    <cellStyle name="Millares 13 2 4 6" xfId="24405"/>
    <cellStyle name="Millares 13 2 4 6 2" xfId="24406"/>
    <cellStyle name="Millares 13 2 4 6 2 2" xfId="24407"/>
    <cellStyle name="Millares 13 2 4 6 2 2 2" xfId="24408"/>
    <cellStyle name="Millares 13 2 4 6 2 3" xfId="24409"/>
    <cellStyle name="Millares 13 2 4 6 3" xfId="24410"/>
    <cellStyle name="Millares 13 2 4 6 3 2" xfId="24411"/>
    <cellStyle name="Millares 13 2 4 6 4" xfId="24412"/>
    <cellStyle name="Millares 13 2 4 7" xfId="24413"/>
    <cellStyle name="Millares 13 2 4 7 2" xfId="24414"/>
    <cellStyle name="Millares 13 2 4 7 2 2" xfId="24415"/>
    <cellStyle name="Millares 13 2 4 7 3" xfId="24416"/>
    <cellStyle name="Millares 13 2 4 8" xfId="24417"/>
    <cellStyle name="Millares 13 2 4 8 2" xfId="24418"/>
    <cellStyle name="Millares 13 2 4 9" xfId="24419"/>
    <cellStyle name="Millares 13 2 4 9 2" xfId="24420"/>
    <cellStyle name="Millares 13 2 5" xfId="24421"/>
    <cellStyle name="Millares 13 2 5 2" xfId="24422"/>
    <cellStyle name="Millares 13 2 5 2 2" xfId="24423"/>
    <cellStyle name="Millares 13 2 5 2 2 2" xfId="24424"/>
    <cellStyle name="Millares 13 2 5 2 2 2 2" xfId="24425"/>
    <cellStyle name="Millares 13 2 5 2 2 2 2 2" xfId="24426"/>
    <cellStyle name="Millares 13 2 5 2 2 2 2 2 2" xfId="24427"/>
    <cellStyle name="Millares 13 2 5 2 2 2 2 3" xfId="24428"/>
    <cellStyle name="Millares 13 2 5 2 2 2 3" xfId="24429"/>
    <cellStyle name="Millares 13 2 5 2 2 2 3 2" xfId="24430"/>
    <cellStyle name="Millares 13 2 5 2 2 2 4" xfId="24431"/>
    <cellStyle name="Millares 13 2 5 2 2 3" xfId="24432"/>
    <cellStyle name="Millares 13 2 5 2 2 3 2" xfId="24433"/>
    <cellStyle name="Millares 13 2 5 2 2 3 2 2" xfId="24434"/>
    <cellStyle name="Millares 13 2 5 2 2 3 3" xfId="24435"/>
    <cellStyle name="Millares 13 2 5 2 2 4" xfId="24436"/>
    <cellStyle name="Millares 13 2 5 2 2 4 2" xfId="24437"/>
    <cellStyle name="Millares 13 2 5 2 2 5" xfId="24438"/>
    <cellStyle name="Millares 13 2 5 2 3" xfId="24439"/>
    <cellStyle name="Millares 13 2 5 2 3 2" xfId="24440"/>
    <cellStyle name="Millares 13 2 5 2 3 2 2" xfId="24441"/>
    <cellStyle name="Millares 13 2 5 2 3 2 2 2" xfId="24442"/>
    <cellStyle name="Millares 13 2 5 2 3 2 2 2 2" xfId="24443"/>
    <cellStyle name="Millares 13 2 5 2 3 2 2 3" xfId="24444"/>
    <cellStyle name="Millares 13 2 5 2 3 2 3" xfId="24445"/>
    <cellStyle name="Millares 13 2 5 2 3 2 3 2" xfId="24446"/>
    <cellStyle name="Millares 13 2 5 2 3 2 4" xfId="24447"/>
    <cellStyle name="Millares 13 2 5 2 3 3" xfId="24448"/>
    <cellStyle name="Millares 13 2 5 2 3 3 2" xfId="24449"/>
    <cellStyle name="Millares 13 2 5 2 3 3 2 2" xfId="24450"/>
    <cellStyle name="Millares 13 2 5 2 3 3 3" xfId="24451"/>
    <cellStyle name="Millares 13 2 5 2 3 4" xfId="24452"/>
    <cellStyle name="Millares 13 2 5 2 3 4 2" xfId="24453"/>
    <cellStyle name="Millares 13 2 5 2 3 5" xfId="24454"/>
    <cellStyle name="Millares 13 2 5 2 4" xfId="24455"/>
    <cellStyle name="Millares 13 2 5 2 4 2" xfId="24456"/>
    <cellStyle name="Millares 13 2 5 2 4 2 2" xfId="24457"/>
    <cellStyle name="Millares 13 2 5 2 4 2 2 2" xfId="24458"/>
    <cellStyle name="Millares 13 2 5 2 4 2 3" xfId="24459"/>
    <cellStyle name="Millares 13 2 5 2 4 3" xfId="24460"/>
    <cellStyle name="Millares 13 2 5 2 4 3 2" xfId="24461"/>
    <cellStyle name="Millares 13 2 5 2 4 4" xfId="24462"/>
    <cellStyle name="Millares 13 2 5 2 5" xfId="24463"/>
    <cellStyle name="Millares 13 2 5 2 5 2" xfId="24464"/>
    <cellStyle name="Millares 13 2 5 2 5 2 2" xfId="24465"/>
    <cellStyle name="Millares 13 2 5 2 5 3" xfId="24466"/>
    <cellStyle name="Millares 13 2 5 2 6" xfId="24467"/>
    <cellStyle name="Millares 13 2 5 2 6 2" xfId="24468"/>
    <cellStyle name="Millares 13 2 5 2 7" xfId="24469"/>
    <cellStyle name="Millares 13 2 5 3" xfId="24470"/>
    <cellStyle name="Millares 13 2 5 3 2" xfId="24471"/>
    <cellStyle name="Millares 13 2 5 3 2 2" xfId="24472"/>
    <cellStyle name="Millares 13 2 5 3 2 2 2" xfId="24473"/>
    <cellStyle name="Millares 13 2 5 3 2 2 2 2" xfId="24474"/>
    <cellStyle name="Millares 13 2 5 3 2 2 3" xfId="24475"/>
    <cellStyle name="Millares 13 2 5 3 2 3" xfId="24476"/>
    <cellStyle name="Millares 13 2 5 3 2 3 2" xfId="24477"/>
    <cellStyle name="Millares 13 2 5 3 2 4" xfId="24478"/>
    <cellStyle name="Millares 13 2 5 3 3" xfId="24479"/>
    <cellStyle name="Millares 13 2 5 3 3 2" xfId="24480"/>
    <cellStyle name="Millares 13 2 5 3 3 2 2" xfId="24481"/>
    <cellStyle name="Millares 13 2 5 3 3 3" xfId="24482"/>
    <cellStyle name="Millares 13 2 5 3 4" xfId="24483"/>
    <cellStyle name="Millares 13 2 5 3 4 2" xfId="24484"/>
    <cellStyle name="Millares 13 2 5 3 5" xfId="24485"/>
    <cellStyle name="Millares 13 2 5 4" xfId="24486"/>
    <cellStyle name="Millares 13 2 5 4 2" xfId="24487"/>
    <cellStyle name="Millares 13 2 5 4 2 2" xfId="24488"/>
    <cellStyle name="Millares 13 2 5 4 2 2 2" xfId="24489"/>
    <cellStyle name="Millares 13 2 5 4 2 2 2 2" xfId="24490"/>
    <cellStyle name="Millares 13 2 5 4 2 2 3" xfId="24491"/>
    <cellStyle name="Millares 13 2 5 4 2 3" xfId="24492"/>
    <cellStyle name="Millares 13 2 5 4 2 3 2" xfId="24493"/>
    <cellStyle name="Millares 13 2 5 4 2 4" xfId="24494"/>
    <cellStyle name="Millares 13 2 5 4 3" xfId="24495"/>
    <cellStyle name="Millares 13 2 5 4 3 2" xfId="24496"/>
    <cellStyle name="Millares 13 2 5 4 3 2 2" xfId="24497"/>
    <cellStyle name="Millares 13 2 5 4 3 3" xfId="24498"/>
    <cellStyle name="Millares 13 2 5 4 4" xfId="24499"/>
    <cellStyle name="Millares 13 2 5 4 4 2" xfId="24500"/>
    <cellStyle name="Millares 13 2 5 4 5" xfId="24501"/>
    <cellStyle name="Millares 13 2 5 5" xfId="24502"/>
    <cellStyle name="Millares 13 2 5 5 2" xfId="24503"/>
    <cellStyle name="Millares 13 2 5 5 2 2" xfId="24504"/>
    <cellStyle name="Millares 13 2 5 5 2 2 2" xfId="24505"/>
    <cellStyle name="Millares 13 2 5 5 2 3" xfId="24506"/>
    <cellStyle name="Millares 13 2 5 5 3" xfId="24507"/>
    <cellStyle name="Millares 13 2 5 5 3 2" xfId="24508"/>
    <cellStyle name="Millares 13 2 5 5 4" xfId="24509"/>
    <cellStyle name="Millares 13 2 5 6" xfId="24510"/>
    <cellStyle name="Millares 13 2 5 6 2" xfId="24511"/>
    <cellStyle name="Millares 13 2 5 6 2 2" xfId="24512"/>
    <cellStyle name="Millares 13 2 5 6 3" xfId="24513"/>
    <cellStyle name="Millares 13 2 5 7" xfId="24514"/>
    <cellStyle name="Millares 13 2 5 7 2" xfId="24515"/>
    <cellStyle name="Millares 13 2 5 8" xfId="24516"/>
    <cellStyle name="Millares 13 2 6" xfId="24517"/>
    <cellStyle name="Millares 13 2 6 2" xfId="24518"/>
    <cellStyle name="Millares 13 2 6 2 2" xfId="24519"/>
    <cellStyle name="Millares 13 2 6 2 2 2" xfId="24520"/>
    <cellStyle name="Millares 13 2 6 2 2 2 2" xfId="24521"/>
    <cellStyle name="Millares 13 2 6 2 2 2 2 2" xfId="24522"/>
    <cellStyle name="Millares 13 2 6 2 2 2 3" xfId="24523"/>
    <cellStyle name="Millares 13 2 6 2 2 3" xfId="24524"/>
    <cellStyle name="Millares 13 2 6 2 2 3 2" xfId="24525"/>
    <cellStyle name="Millares 13 2 6 2 2 4" xfId="24526"/>
    <cellStyle name="Millares 13 2 6 2 3" xfId="24527"/>
    <cellStyle name="Millares 13 2 6 2 3 2" xfId="24528"/>
    <cellStyle name="Millares 13 2 6 2 3 2 2" xfId="24529"/>
    <cellStyle name="Millares 13 2 6 2 3 3" xfId="24530"/>
    <cellStyle name="Millares 13 2 6 2 4" xfId="24531"/>
    <cellStyle name="Millares 13 2 6 2 4 2" xfId="24532"/>
    <cellStyle name="Millares 13 2 6 2 5" xfId="24533"/>
    <cellStyle name="Millares 13 2 6 3" xfId="24534"/>
    <cellStyle name="Millares 13 2 6 3 2" xfId="24535"/>
    <cellStyle name="Millares 13 2 6 3 2 2" xfId="24536"/>
    <cellStyle name="Millares 13 2 6 3 2 2 2" xfId="24537"/>
    <cellStyle name="Millares 13 2 6 3 2 2 2 2" xfId="24538"/>
    <cellStyle name="Millares 13 2 6 3 2 2 3" xfId="24539"/>
    <cellStyle name="Millares 13 2 6 3 2 3" xfId="24540"/>
    <cellStyle name="Millares 13 2 6 3 2 3 2" xfId="24541"/>
    <cellStyle name="Millares 13 2 6 3 2 4" xfId="24542"/>
    <cellStyle name="Millares 13 2 6 3 3" xfId="24543"/>
    <cellStyle name="Millares 13 2 6 3 3 2" xfId="24544"/>
    <cellStyle name="Millares 13 2 6 3 3 2 2" xfId="24545"/>
    <cellStyle name="Millares 13 2 6 3 3 3" xfId="24546"/>
    <cellStyle name="Millares 13 2 6 3 4" xfId="24547"/>
    <cellStyle name="Millares 13 2 6 3 4 2" xfId="24548"/>
    <cellStyle name="Millares 13 2 6 3 5" xfId="24549"/>
    <cellStyle name="Millares 13 2 6 4" xfId="24550"/>
    <cellStyle name="Millares 13 2 6 4 2" xfId="24551"/>
    <cellStyle name="Millares 13 2 6 4 2 2" xfId="24552"/>
    <cellStyle name="Millares 13 2 6 4 2 2 2" xfId="24553"/>
    <cellStyle name="Millares 13 2 6 4 2 3" xfId="24554"/>
    <cellStyle name="Millares 13 2 6 4 3" xfId="24555"/>
    <cellStyle name="Millares 13 2 6 4 3 2" xfId="24556"/>
    <cellStyle name="Millares 13 2 6 4 4" xfId="24557"/>
    <cellStyle name="Millares 13 2 6 5" xfId="24558"/>
    <cellStyle name="Millares 13 2 6 5 2" xfId="24559"/>
    <cellStyle name="Millares 13 2 6 5 2 2" xfId="24560"/>
    <cellStyle name="Millares 13 2 6 5 3" xfId="24561"/>
    <cellStyle name="Millares 13 2 6 6" xfId="24562"/>
    <cellStyle name="Millares 13 2 6 6 2" xfId="24563"/>
    <cellStyle name="Millares 13 2 6 7" xfId="24564"/>
    <cellStyle name="Millares 13 2 7" xfId="24565"/>
    <cellStyle name="Millares 13 2 7 2" xfId="24566"/>
    <cellStyle name="Millares 13 2 7 2 2" xfId="24567"/>
    <cellStyle name="Millares 13 2 7 2 2 2" xfId="24568"/>
    <cellStyle name="Millares 13 2 7 2 2 2 2" xfId="24569"/>
    <cellStyle name="Millares 13 2 7 2 2 3" xfId="24570"/>
    <cellStyle name="Millares 13 2 7 2 3" xfId="24571"/>
    <cellStyle name="Millares 13 2 7 2 3 2" xfId="24572"/>
    <cellStyle name="Millares 13 2 7 2 4" xfId="24573"/>
    <cellStyle name="Millares 13 2 7 3" xfId="24574"/>
    <cellStyle name="Millares 13 2 7 3 2" xfId="24575"/>
    <cellStyle name="Millares 13 2 7 3 2 2" xfId="24576"/>
    <cellStyle name="Millares 13 2 7 3 3" xfId="24577"/>
    <cellStyle name="Millares 13 2 7 4" xfId="24578"/>
    <cellStyle name="Millares 13 2 7 4 2" xfId="24579"/>
    <cellStyle name="Millares 13 2 7 5" xfId="24580"/>
    <cellStyle name="Millares 13 2 8" xfId="24581"/>
    <cellStyle name="Millares 13 2 8 2" xfId="24582"/>
    <cellStyle name="Millares 13 2 8 2 2" xfId="24583"/>
    <cellStyle name="Millares 13 2 8 2 2 2" xfId="24584"/>
    <cellStyle name="Millares 13 2 8 2 2 2 2" xfId="24585"/>
    <cellStyle name="Millares 13 2 8 2 2 3" xfId="24586"/>
    <cellStyle name="Millares 13 2 8 2 3" xfId="24587"/>
    <cellStyle name="Millares 13 2 8 2 3 2" xfId="24588"/>
    <cellStyle name="Millares 13 2 8 2 4" xfId="24589"/>
    <cellStyle name="Millares 13 2 8 3" xfId="24590"/>
    <cellStyle name="Millares 13 2 8 3 2" xfId="24591"/>
    <cellStyle name="Millares 13 2 8 3 2 2" xfId="24592"/>
    <cellStyle name="Millares 13 2 8 3 3" xfId="24593"/>
    <cellStyle name="Millares 13 2 8 4" xfId="24594"/>
    <cellStyle name="Millares 13 2 8 4 2" xfId="24595"/>
    <cellStyle name="Millares 13 2 8 5" xfId="24596"/>
    <cellStyle name="Millares 13 2 9" xfId="24597"/>
    <cellStyle name="Millares 13 2 9 2" xfId="24598"/>
    <cellStyle name="Millares 13 2 9 2 2" xfId="24599"/>
    <cellStyle name="Millares 13 2 9 2 2 2" xfId="24600"/>
    <cellStyle name="Millares 13 2 9 2 3" xfId="24601"/>
    <cellStyle name="Millares 13 2 9 3" xfId="24602"/>
    <cellStyle name="Millares 13 2 9 3 2" xfId="24603"/>
    <cellStyle name="Millares 13 2 9 4" xfId="24604"/>
    <cellStyle name="Millares 13 20" xfId="24605"/>
    <cellStyle name="Millares 13 21" xfId="24606"/>
    <cellStyle name="Millares 13 22" xfId="24607"/>
    <cellStyle name="Millares 13 3" xfId="24608"/>
    <cellStyle name="Millares 13 3 10" xfId="24609"/>
    <cellStyle name="Millares 13 3 10 2" xfId="24610"/>
    <cellStyle name="Millares 13 3 11" xfId="24611"/>
    <cellStyle name="Millares 13 3 11 2" xfId="24612"/>
    <cellStyle name="Millares 13 3 12" xfId="24613"/>
    <cellStyle name="Millares 13 3 13" xfId="24614"/>
    <cellStyle name="Millares 13 3 2" xfId="24615"/>
    <cellStyle name="Millares 13 3 2 10" xfId="24616"/>
    <cellStyle name="Millares 13 3 2 10 2" xfId="24617"/>
    <cellStyle name="Millares 13 3 2 11" xfId="24618"/>
    <cellStyle name="Millares 13 3 2 12" xfId="24619"/>
    <cellStyle name="Millares 13 3 2 2" xfId="24620"/>
    <cellStyle name="Millares 13 3 2 2 10" xfId="24621"/>
    <cellStyle name="Millares 13 3 2 2 2" xfId="24622"/>
    <cellStyle name="Millares 13 3 2 2 2 2" xfId="24623"/>
    <cellStyle name="Millares 13 3 2 2 2 2 2" xfId="24624"/>
    <cellStyle name="Millares 13 3 2 2 2 2 2 2" xfId="24625"/>
    <cellStyle name="Millares 13 3 2 2 2 2 2 2 2" xfId="24626"/>
    <cellStyle name="Millares 13 3 2 2 2 2 2 2 2 2" xfId="24627"/>
    <cellStyle name="Millares 13 3 2 2 2 2 2 2 2 2 2" xfId="24628"/>
    <cellStyle name="Millares 13 3 2 2 2 2 2 2 2 3" xfId="24629"/>
    <cellStyle name="Millares 13 3 2 2 2 2 2 2 3" xfId="24630"/>
    <cellStyle name="Millares 13 3 2 2 2 2 2 2 3 2" xfId="24631"/>
    <cellStyle name="Millares 13 3 2 2 2 2 2 2 4" xfId="24632"/>
    <cellStyle name="Millares 13 3 2 2 2 2 2 3" xfId="24633"/>
    <cellStyle name="Millares 13 3 2 2 2 2 2 3 2" xfId="24634"/>
    <cellStyle name="Millares 13 3 2 2 2 2 2 3 2 2" xfId="24635"/>
    <cellStyle name="Millares 13 3 2 2 2 2 2 3 3" xfId="24636"/>
    <cellStyle name="Millares 13 3 2 2 2 2 2 4" xfId="24637"/>
    <cellStyle name="Millares 13 3 2 2 2 2 2 4 2" xfId="24638"/>
    <cellStyle name="Millares 13 3 2 2 2 2 2 5" xfId="24639"/>
    <cellStyle name="Millares 13 3 2 2 2 2 3" xfId="24640"/>
    <cellStyle name="Millares 13 3 2 2 2 2 3 2" xfId="24641"/>
    <cellStyle name="Millares 13 3 2 2 2 2 3 2 2" xfId="24642"/>
    <cellStyle name="Millares 13 3 2 2 2 2 3 2 2 2" xfId="24643"/>
    <cellStyle name="Millares 13 3 2 2 2 2 3 2 2 2 2" xfId="24644"/>
    <cellStyle name="Millares 13 3 2 2 2 2 3 2 2 3" xfId="24645"/>
    <cellStyle name="Millares 13 3 2 2 2 2 3 2 3" xfId="24646"/>
    <cellStyle name="Millares 13 3 2 2 2 2 3 2 3 2" xfId="24647"/>
    <cellStyle name="Millares 13 3 2 2 2 2 3 2 4" xfId="24648"/>
    <cellStyle name="Millares 13 3 2 2 2 2 3 3" xfId="24649"/>
    <cellStyle name="Millares 13 3 2 2 2 2 3 3 2" xfId="24650"/>
    <cellStyle name="Millares 13 3 2 2 2 2 3 3 2 2" xfId="24651"/>
    <cellStyle name="Millares 13 3 2 2 2 2 3 3 3" xfId="24652"/>
    <cellStyle name="Millares 13 3 2 2 2 2 3 4" xfId="24653"/>
    <cellStyle name="Millares 13 3 2 2 2 2 3 4 2" xfId="24654"/>
    <cellStyle name="Millares 13 3 2 2 2 2 3 5" xfId="24655"/>
    <cellStyle name="Millares 13 3 2 2 2 2 4" xfId="24656"/>
    <cellStyle name="Millares 13 3 2 2 2 2 4 2" xfId="24657"/>
    <cellStyle name="Millares 13 3 2 2 2 2 4 2 2" xfId="24658"/>
    <cellStyle name="Millares 13 3 2 2 2 2 4 2 2 2" xfId="24659"/>
    <cellStyle name="Millares 13 3 2 2 2 2 4 2 3" xfId="24660"/>
    <cellStyle name="Millares 13 3 2 2 2 2 4 3" xfId="24661"/>
    <cellStyle name="Millares 13 3 2 2 2 2 4 3 2" xfId="24662"/>
    <cellStyle name="Millares 13 3 2 2 2 2 4 4" xfId="24663"/>
    <cellStyle name="Millares 13 3 2 2 2 2 5" xfId="24664"/>
    <cellStyle name="Millares 13 3 2 2 2 2 5 2" xfId="24665"/>
    <cellStyle name="Millares 13 3 2 2 2 2 5 2 2" xfId="24666"/>
    <cellStyle name="Millares 13 3 2 2 2 2 5 3" xfId="24667"/>
    <cellStyle name="Millares 13 3 2 2 2 2 6" xfId="24668"/>
    <cellStyle name="Millares 13 3 2 2 2 2 6 2" xfId="24669"/>
    <cellStyle name="Millares 13 3 2 2 2 2 7" xfId="24670"/>
    <cellStyle name="Millares 13 3 2 2 2 3" xfId="24671"/>
    <cellStyle name="Millares 13 3 2 2 2 3 2" xfId="24672"/>
    <cellStyle name="Millares 13 3 2 2 2 3 2 2" xfId="24673"/>
    <cellStyle name="Millares 13 3 2 2 2 3 2 2 2" xfId="24674"/>
    <cellStyle name="Millares 13 3 2 2 2 3 2 2 2 2" xfId="24675"/>
    <cellStyle name="Millares 13 3 2 2 2 3 2 2 3" xfId="24676"/>
    <cellStyle name="Millares 13 3 2 2 2 3 2 3" xfId="24677"/>
    <cellStyle name="Millares 13 3 2 2 2 3 2 3 2" xfId="24678"/>
    <cellStyle name="Millares 13 3 2 2 2 3 2 4" xfId="24679"/>
    <cellStyle name="Millares 13 3 2 2 2 3 3" xfId="24680"/>
    <cellStyle name="Millares 13 3 2 2 2 3 3 2" xfId="24681"/>
    <cellStyle name="Millares 13 3 2 2 2 3 3 2 2" xfId="24682"/>
    <cellStyle name="Millares 13 3 2 2 2 3 3 3" xfId="24683"/>
    <cellStyle name="Millares 13 3 2 2 2 3 4" xfId="24684"/>
    <cellStyle name="Millares 13 3 2 2 2 3 4 2" xfId="24685"/>
    <cellStyle name="Millares 13 3 2 2 2 3 5" xfId="24686"/>
    <cellStyle name="Millares 13 3 2 2 2 4" xfId="24687"/>
    <cellStyle name="Millares 13 3 2 2 2 4 2" xfId="24688"/>
    <cellStyle name="Millares 13 3 2 2 2 4 2 2" xfId="24689"/>
    <cellStyle name="Millares 13 3 2 2 2 4 2 2 2" xfId="24690"/>
    <cellStyle name="Millares 13 3 2 2 2 4 2 2 2 2" xfId="24691"/>
    <cellStyle name="Millares 13 3 2 2 2 4 2 2 3" xfId="24692"/>
    <cellStyle name="Millares 13 3 2 2 2 4 2 3" xfId="24693"/>
    <cellStyle name="Millares 13 3 2 2 2 4 2 3 2" xfId="24694"/>
    <cellStyle name="Millares 13 3 2 2 2 4 2 4" xfId="24695"/>
    <cellStyle name="Millares 13 3 2 2 2 4 3" xfId="24696"/>
    <cellStyle name="Millares 13 3 2 2 2 4 3 2" xfId="24697"/>
    <cellStyle name="Millares 13 3 2 2 2 4 3 2 2" xfId="24698"/>
    <cellStyle name="Millares 13 3 2 2 2 4 3 3" xfId="24699"/>
    <cellStyle name="Millares 13 3 2 2 2 4 4" xfId="24700"/>
    <cellStyle name="Millares 13 3 2 2 2 4 4 2" xfId="24701"/>
    <cellStyle name="Millares 13 3 2 2 2 4 5" xfId="24702"/>
    <cellStyle name="Millares 13 3 2 2 2 5" xfId="24703"/>
    <cellStyle name="Millares 13 3 2 2 2 5 2" xfId="24704"/>
    <cellStyle name="Millares 13 3 2 2 2 5 2 2" xfId="24705"/>
    <cellStyle name="Millares 13 3 2 2 2 5 2 2 2" xfId="24706"/>
    <cellStyle name="Millares 13 3 2 2 2 5 2 3" xfId="24707"/>
    <cellStyle name="Millares 13 3 2 2 2 5 3" xfId="24708"/>
    <cellStyle name="Millares 13 3 2 2 2 5 3 2" xfId="24709"/>
    <cellStyle name="Millares 13 3 2 2 2 5 4" xfId="24710"/>
    <cellStyle name="Millares 13 3 2 2 2 6" xfId="24711"/>
    <cellStyle name="Millares 13 3 2 2 2 6 2" xfId="24712"/>
    <cellStyle name="Millares 13 3 2 2 2 6 2 2" xfId="24713"/>
    <cellStyle name="Millares 13 3 2 2 2 6 3" xfId="24714"/>
    <cellStyle name="Millares 13 3 2 2 2 7" xfId="24715"/>
    <cellStyle name="Millares 13 3 2 2 2 7 2" xfId="24716"/>
    <cellStyle name="Millares 13 3 2 2 2 8" xfId="24717"/>
    <cellStyle name="Millares 13 3 2 2 3" xfId="24718"/>
    <cellStyle name="Millares 13 3 2 2 3 2" xfId="24719"/>
    <cellStyle name="Millares 13 3 2 2 3 2 2" xfId="24720"/>
    <cellStyle name="Millares 13 3 2 2 3 2 2 2" xfId="24721"/>
    <cellStyle name="Millares 13 3 2 2 3 2 2 2 2" xfId="24722"/>
    <cellStyle name="Millares 13 3 2 2 3 2 2 2 2 2" xfId="24723"/>
    <cellStyle name="Millares 13 3 2 2 3 2 2 2 3" xfId="24724"/>
    <cellStyle name="Millares 13 3 2 2 3 2 2 3" xfId="24725"/>
    <cellStyle name="Millares 13 3 2 2 3 2 2 3 2" xfId="24726"/>
    <cellStyle name="Millares 13 3 2 2 3 2 2 4" xfId="24727"/>
    <cellStyle name="Millares 13 3 2 2 3 2 3" xfId="24728"/>
    <cellStyle name="Millares 13 3 2 2 3 2 3 2" xfId="24729"/>
    <cellStyle name="Millares 13 3 2 2 3 2 3 2 2" xfId="24730"/>
    <cellStyle name="Millares 13 3 2 2 3 2 3 3" xfId="24731"/>
    <cellStyle name="Millares 13 3 2 2 3 2 4" xfId="24732"/>
    <cellStyle name="Millares 13 3 2 2 3 2 4 2" xfId="24733"/>
    <cellStyle name="Millares 13 3 2 2 3 2 5" xfId="24734"/>
    <cellStyle name="Millares 13 3 2 2 3 3" xfId="24735"/>
    <cellStyle name="Millares 13 3 2 2 3 3 2" xfId="24736"/>
    <cellStyle name="Millares 13 3 2 2 3 3 2 2" xfId="24737"/>
    <cellStyle name="Millares 13 3 2 2 3 3 2 2 2" xfId="24738"/>
    <cellStyle name="Millares 13 3 2 2 3 3 2 2 2 2" xfId="24739"/>
    <cellStyle name="Millares 13 3 2 2 3 3 2 2 3" xfId="24740"/>
    <cellStyle name="Millares 13 3 2 2 3 3 2 3" xfId="24741"/>
    <cellStyle name="Millares 13 3 2 2 3 3 2 3 2" xfId="24742"/>
    <cellStyle name="Millares 13 3 2 2 3 3 2 4" xfId="24743"/>
    <cellStyle name="Millares 13 3 2 2 3 3 3" xfId="24744"/>
    <cellStyle name="Millares 13 3 2 2 3 3 3 2" xfId="24745"/>
    <cellStyle name="Millares 13 3 2 2 3 3 3 2 2" xfId="24746"/>
    <cellStyle name="Millares 13 3 2 2 3 3 3 3" xfId="24747"/>
    <cellStyle name="Millares 13 3 2 2 3 3 4" xfId="24748"/>
    <cellStyle name="Millares 13 3 2 2 3 3 4 2" xfId="24749"/>
    <cellStyle name="Millares 13 3 2 2 3 3 5" xfId="24750"/>
    <cellStyle name="Millares 13 3 2 2 3 4" xfId="24751"/>
    <cellStyle name="Millares 13 3 2 2 3 4 2" xfId="24752"/>
    <cellStyle name="Millares 13 3 2 2 3 4 2 2" xfId="24753"/>
    <cellStyle name="Millares 13 3 2 2 3 4 2 2 2" xfId="24754"/>
    <cellStyle name="Millares 13 3 2 2 3 4 2 3" xfId="24755"/>
    <cellStyle name="Millares 13 3 2 2 3 4 3" xfId="24756"/>
    <cellStyle name="Millares 13 3 2 2 3 4 3 2" xfId="24757"/>
    <cellStyle name="Millares 13 3 2 2 3 4 4" xfId="24758"/>
    <cellStyle name="Millares 13 3 2 2 3 5" xfId="24759"/>
    <cellStyle name="Millares 13 3 2 2 3 5 2" xfId="24760"/>
    <cellStyle name="Millares 13 3 2 2 3 5 2 2" xfId="24761"/>
    <cellStyle name="Millares 13 3 2 2 3 5 3" xfId="24762"/>
    <cellStyle name="Millares 13 3 2 2 3 6" xfId="24763"/>
    <cellStyle name="Millares 13 3 2 2 3 6 2" xfId="24764"/>
    <cellStyle name="Millares 13 3 2 2 3 7" xfId="24765"/>
    <cellStyle name="Millares 13 3 2 2 4" xfId="24766"/>
    <cellStyle name="Millares 13 3 2 2 4 2" xfId="24767"/>
    <cellStyle name="Millares 13 3 2 2 4 2 2" xfId="24768"/>
    <cellStyle name="Millares 13 3 2 2 4 2 2 2" xfId="24769"/>
    <cellStyle name="Millares 13 3 2 2 4 2 2 2 2" xfId="24770"/>
    <cellStyle name="Millares 13 3 2 2 4 2 2 3" xfId="24771"/>
    <cellStyle name="Millares 13 3 2 2 4 2 3" xfId="24772"/>
    <cellStyle name="Millares 13 3 2 2 4 2 3 2" xfId="24773"/>
    <cellStyle name="Millares 13 3 2 2 4 2 4" xfId="24774"/>
    <cellStyle name="Millares 13 3 2 2 4 3" xfId="24775"/>
    <cellStyle name="Millares 13 3 2 2 4 3 2" xfId="24776"/>
    <cellStyle name="Millares 13 3 2 2 4 3 2 2" xfId="24777"/>
    <cellStyle name="Millares 13 3 2 2 4 3 3" xfId="24778"/>
    <cellStyle name="Millares 13 3 2 2 4 4" xfId="24779"/>
    <cellStyle name="Millares 13 3 2 2 4 4 2" xfId="24780"/>
    <cellStyle name="Millares 13 3 2 2 4 5" xfId="24781"/>
    <cellStyle name="Millares 13 3 2 2 5" xfId="24782"/>
    <cellStyle name="Millares 13 3 2 2 5 2" xfId="24783"/>
    <cellStyle name="Millares 13 3 2 2 5 2 2" xfId="24784"/>
    <cellStyle name="Millares 13 3 2 2 5 2 2 2" xfId="24785"/>
    <cellStyle name="Millares 13 3 2 2 5 2 2 2 2" xfId="24786"/>
    <cellStyle name="Millares 13 3 2 2 5 2 2 3" xfId="24787"/>
    <cellStyle name="Millares 13 3 2 2 5 2 3" xfId="24788"/>
    <cellStyle name="Millares 13 3 2 2 5 2 3 2" xfId="24789"/>
    <cellStyle name="Millares 13 3 2 2 5 2 4" xfId="24790"/>
    <cellStyle name="Millares 13 3 2 2 5 3" xfId="24791"/>
    <cellStyle name="Millares 13 3 2 2 5 3 2" xfId="24792"/>
    <cellStyle name="Millares 13 3 2 2 5 3 2 2" xfId="24793"/>
    <cellStyle name="Millares 13 3 2 2 5 3 3" xfId="24794"/>
    <cellStyle name="Millares 13 3 2 2 5 4" xfId="24795"/>
    <cellStyle name="Millares 13 3 2 2 5 4 2" xfId="24796"/>
    <cellStyle name="Millares 13 3 2 2 5 5" xfId="24797"/>
    <cellStyle name="Millares 13 3 2 2 6" xfId="24798"/>
    <cellStyle name="Millares 13 3 2 2 6 2" xfId="24799"/>
    <cellStyle name="Millares 13 3 2 2 6 2 2" xfId="24800"/>
    <cellStyle name="Millares 13 3 2 2 6 2 2 2" xfId="24801"/>
    <cellStyle name="Millares 13 3 2 2 6 2 3" xfId="24802"/>
    <cellStyle name="Millares 13 3 2 2 6 3" xfId="24803"/>
    <cellStyle name="Millares 13 3 2 2 6 3 2" xfId="24804"/>
    <cellStyle name="Millares 13 3 2 2 6 4" xfId="24805"/>
    <cellStyle name="Millares 13 3 2 2 7" xfId="24806"/>
    <cellStyle name="Millares 13 3 2 2 7 2" xfId="24807"/>
    <cellStyle name="Millares 13 3 2 2 7 2 2" xfId="24808"/>
    <cellStyle name="Millares 13 3 2 2 7 3" xfId="24809"/>
    <cellStyle name="Millares 13 3 2 2 8" xfId="24810"/>
    <cellStyle name="Millares 13 3 2 2 8 2" xfId="24811"/>
    <cellStyle name="Millares 13 3 2 2 9" xfId="24812"/>
    <cellStyle name="Millares 13 3 2 2 9 2" xfId="24813"/>
    <cellStyle name="Millares 13 3 2 3" xfId="24814"/>
    <cellStyle name="Millares 13 3 2 3 2" xfId="24815"/>
    <cellStyle name="Millares 13 3 2 3 2 2" xfId="24816"/>
    <cellStyle name="Millares 13 3 2 3 2 2 2" xfId="24817"/>
    <cellStyle name="Millares 13 3 2 3 2 2 2 2" xfId="24818"/>
    <cellStyle name="Millares 13 3 2 3 2 2 2 2 2" xfId="24819"/>
    <cellStyle name="Millares 13 3 2 3 2 2 2 2 2 2" xfId="24820"/>
    <cellStyle name="Millares 13 3 2 3 2 2 2 2 3" xfId="24821"/>
    <cellStyle name="Millares 13 3 2 3 2 2 2 3" xfId="24822"/>
    <cellStyle name="Millares 13 3 2 3 2 2 2 3 2" xfId="24823"/>
    <cellStyle name="Millares 13 3 2 3 2 2 2 4" xfId="24824"/>
    <cellStyle name="Millares 13 3 2 3 2 2 3" xfId="24825"/>
    <cellStyle name="Millares 13 3 2 3 2 2 3 2" xfId="24826"/>
    <cellStyle name="Millares 13 3 2 3 2 2 3 2 2" xfId="24827"/>
    <cellStyle name="Millares 13 3 2 3 2 2 3 3" xfId="24828"/>
    <cellStyle name="Millares 13 3 2 3 2 2 4" xfId="24829"/>
    <cellStyle name="Millares 13 3 2 3 2 2 4 2" xfId="24830"/>
    <cellStyle name="Millares 13 3 2 3 2 2 5" xfId="24831"/>
    <cellStyle name="Millares 13 3 2 3 2 3" xfId="24832"/>
    <cellStyle name="Millares 13 3 2 3 2 3 2" xfId="24833"/>
    <cellStyle name="Millares 13 3 2 3 2 3 2 2" xfId="24834"/>
    <cellStyle name="Millares 13 3 2 3 2 3 2 2 2" xfId="24835"/>
    <cellStyle name="Millares 13 3 2 3 2 3 2 2 2 2" xfId="24836"/>
    <cellStyle name="Millares 13 3 2 3 2 3 2 2 3" xfId="24837"/>
    <cellStyle name="Millares 13 3 2 3 2 3 2 3" xfId="24838"/>
    <cellStyle name="Millares 13 3 2 3 2 3 2 3 2" xfId="24839"/>
    <cellStyle name="Millares 13 3 2 3 2 3 2 4" xfId="24840"/>
    <cellStyle name="Millares 13 3 2 3 2 3 3" xfId="24841"/>
    <cellStyle name="Millares 13 3 2 3 2 3 3 2" xfId="24842"/>
    <cellStyle name="Millares 13 3 2 3 2 3 3 2 2" xfId="24843"/>
    <cellStyle name="Millares 13 3 2 3 2 3 3 3" xfId="24844"/>
    <cellStyle name="Millares 13 3 2 3 2 3 4" xfId="24845"/>
    <cellStyle name="Millares 13 3 2 3 2 3 4 2" xfId="24846"/>
    <cellStyle name="Millares 13 3 2 3 2 3 5" xfId="24847"/>
    <cellStyle name="Millares 13 3 2 3 2 4" xfId="24848"/>
    <cellStyle name="Millares 13 3 2 3 2 4 2" xfId="24849"/>
    <cellStyle name="Millares 13 3 2 3 2 4 2 2" xfId="24850"/>
    <cellStyle name="Millares 13 3 2 3 2 4 2 2 2" xfId="24851"/>
    <cellStyle name="Millares 13 3 2 3 2 4 2 3" xfId="24852"/>
    <cellStyle name="Millares 13 3 2 3 2 4 3" xfId="24853"/>
    <cellStyle name="Millares 13 3 2 3 2 4 3 2" xfId="24854"/>
    <cellStyle name="Millares 13 3 2 3 2 4 4" xfId="24855"/>
    <cellStyle name="Millares 13 3 2 3 2 5" xfId="24856"/>
    <cellStyle name="Millares 13 3 2 3 2 5 2" xfId="24857"/>
    <cellStyle name="Millares 13 3 2 3 2 5 2 2" xfId="24858"/>
    <cellStyle name="Millares 13 3 2 3 2 5 3" xfId="24859"/>
    <cellStyle name="Millares 13 3 2 3 2 6" xfId="24860"/>
    <cellStyle name="Millares 13 3 2 3 2 6 2" xfId="24861"/>
    <cellStyle name="Millares 13 3 2 3 2 7" xfId="24862"/>
    <cellStyle name="Millares 13 3 2 3 3" xfId="24863"/>
    <cellStyle name="Millares 13 3 2 3 3 2" xfId="24864"/>
    <cellStyle name="Millares 13 3 2 3 3 2 2" xfId="24865"/>
    <cellStyle name="Millares 13 3 2 3 3 2 2 2" xfId="24866"/>
    <cellStyle name="Millares 13 3 2 3 3 2 2 2 2" xfId="24867"/>
    <cellStyle name="Millares 13 3 2 3 3 2 2 3" xfId="24868"/>
    <cellStyle name="Millares 13 3 2 3 3 2 3" xfId="24869"/>
    <cellStyle name="Millares 13 3 2 3 3 2 3 2" xfId="24870"/>
    <cellStyle name="Millares 13 3 2 3 3 2 4" xfId="24871"/>
    <cellStyle name="Millares 13 3 2 3 3 3" xfId="24872"/>
    <cellStyle name="Millares 13 3 2 3 3 3 2" xfId="24873"/>
    <cellStyle name="Millares 13 3 2 3 3 3 2 2" xfId="24874"/>
    <cellStyle name="Millares 13 3 2 3 3 3 3" xfId="24875"/>
    <cellStyle name="Millares 13 3 2 3 3 4" xfId="24876"/>
    <cellStyle name="Millares 13 3 2 3 3 4 2" xfId="24877"/>
    <cellStyle name="Millares 13 3 2 3 3 5" xfId="24878"/>
    <cellStyle name="Millares 13 3 2 3 4" xfId="24879"/>
    <cellStyle name="Millares 13 3 2 3 4 2" xfId="24880"/>
    <cellStyle name="Millares 13 3 2 3 4 2 2" xfId="24881"/>
    <cellStyle name="Millares 13 3 2 3 4 2 2 2" xfId="24882"/>
    <cellStyle name="Millares 13 3 2 3 4 2 2 2 2" xfId="24883"/>
    <cellStyle name="Millares 13 3 2 3 4 2 2 3" xfId="24884"/>
    <cellStyle name="Millares 13 3 2 3 4 2 3" xfId="24885"/>
    <cellStyle name="Millares 13 3 2 3 4 2 3 2" xfId="24886"/>
    <cellStyle name="Millares 13 3 2 3 4 2 4" xfId="24887"/>
    <cellStyle name="Millares 13 3 2 3 4 3" xfId="24888"/>
    <cellStyle name="Millares 13 3 2 3 4 3 2" xfId="24889"/>
    <cellStyle name="Millares 13 3 2 3 4 3 2 2" xfId="24890"/>
    <cellStyle name="Millares 13 3 2 3 4 3 3" xfId="24891"/>
    <cellStyle name="Millares 13 3 2 3 4 4" xfId="24892"/>
    <cellStyle name="Millares 13 3 2 3 4 4 2" xfId="24893"/>
    <cellStyle name="Millares 13 3 2 3 4 5" xfId="24894"/>
    <cellStyle name="Millares 13 3 2 3 5" xfId="24895"/>
    <cellStyle name="Millares 13 3 2 3 5 2" xfId="24896"/>
    <cellStyle name="Millares 13 3 2 3 5 2 2" xfId="24897"/>
    <cellStyle name="Millares 13 3 2 3 5 2 2 2" xfId="24898"/>
    <cellStyle name="Millares 13 3 2 3 5 2 3" xfId="24899"/>
    <cellStyle name="Millares 13 3 2 3 5 3" xfId="24900"/>
    <cellStyle name="Millares 13 3 2 3 5 3 2" xfId="24901"/>
    <cellStyle name="Millares 13 3 2 3 5 4" xfId="24902"/>
    <cellStyle name="Millares 13 3 2 3 6" xfId="24903"/>
    <cellStyle name="Millares 13 3 2 3 6 2" xfId="24904"/>
    <cellStyle name="Millares 13 3 2 3 6 2 2" xfId="24905"/>
    <cellStyle name="Millares 13 3 2 3 6 3" xfId="24906"/>
    <cellStyle name="Millares 13 3 2 3 7" xfId="24907"/>
    <cellStyle name="Millares 13 3 2 3 7 2" xfId="24908"/>
    <cellStyle name="Millares 13 3 2 3 8" xfId="24909"/>
    <cellStyle name="Millares 13 3 2 4" xfId="24910"/>
    <cellStyle name="Millares 13 3 2 4 2" xfId="24911"/>
    <cellStyle name="Millares 13 3 2 4 2 2" xfId="24912"/>
    <cellStyle name="Millares 13 3 2 4 2 2 2" xfId="24913"/>
    <cellStyle name="Millares 13 3 2 4 2 2 2 2" xfId="24914"/>
    <cellStyle name="Millares 13 3 2 4 2 2 2 2 2" xfId="24915"/>
    <cellStyle name="Millares 13 3 2 4 2 2 2 3" xfId="24916"/>
    <cellStyle name="Millares 13 3 2 4 2 2 3" xfId="24917"/>
    <cellStyle name="Millares 13 3 2 4 2 2 3 2" xfId="24918"/>
    <cellStyle name="Millares 13 3 2 4 2 2 4" xfId="24919"/>
    <cellStyle name="Millares 13 3 2 4 2 3" xfId="24920"/>
    <cellStyle name="Millares 13 3 2 4 2 3 2" xfId="24921"/>
    <cellStyle name="Millares 13 3 2 4 2 3 2 2" xfId="24922"/>
    <cellStyle name="Millares 13 3 2 4 2 3 3" xfId="24923"/>
    <cellStyle name="Millares 13 3 2 4 2 4" xfId="24924"/>
    <cellStyle name="Millares 13 3 2 4 2 4 2" xfId="24925"/>
    <cellStyle name="Millares 13 3 2 4 2 5" xfId="24926"/>
    <cellStyle name="Millares 13 3 2 4 3" xfId="24927"/>
    <cellStyle name="Millares 13 3 2 4 3 2" xfId="24928"/>
    <cellStyle name="Millares 13 3 2 4 3 2 2" xfId="24929"/>
    <cellStyle name="Millares 13 3 2 4 3 2 2 2" xfId="24930"/>
    <cellStyle name="Millares 13 3 2 4 3 2 2 2 2" xfId="24931"/>
    <cellStyle name="Millares 13 3 2 4 3 2 2 3" xfId="24932"/>
    <cellStyle name="Millares 13 3 2 4 3 2 3" xfId="24933"/>
    <cellStyle name="Millares 13 3 2 4 3 2 3 2" xfId="24934"/>
    <cellStyle name="Millares 13 3 2 4 3 2 4" xfId="24935"/>
    <cellStyle name="Millares 13 3 2 4 3 3" xfId="24936"/>
    <cellStyle name="Millares 13 3 2 4 3 3 2" xfId="24937"/>
    <cellStyle name="Millares 13 3 2 4 3 3 2 2" xfId="24938"/>
    <cellStyle name="Millares 13 3 2 4 3 3 3" xfId="24939"/>
    <cellStyle name="Millares 13 3 2 4 3 4" xfId="24940"/>
    <cellStyle name="Millares 13 3 2 4 3 4 2" xfId="24941"/>
    <cellStyle name="Millares 13 3 2 4 3 5" xfId="24942"/>
    <cellStyle name="Millares 13 3 2 4 4" xfId="24943"/>
    <cellStyle name="Millares 13 3 2 4 4 2" xfId="24944"/>
    <cellStyle name="Millares 13 3 2 4 4 2 2" xfId="24945"/>
    <cellStyle name="Millares 13 3 2 4 4 2 2 2" xfId="24946"/>
    <cellStyle name="Millares 13 3 2 4 4 2 3" xfId="24947"/>
    <cellStyle name="Millares 13 3 2 4 4 3" xfId="24948"/>
    <cellStyle name="Millares 13 3 2 4 4 3 2" xfId="24949"/>
    <cellStyle name="Millares 13 3 2 4 4 4" xfId="24950"/>
    <cellStyle name="Millares 13 3 2 4 5" xfId="24951"/>
    <cellStyle name="Millares 13 3 2 4 5 2" xfId="24952"/>
    <cellStyle name="Millares 13 3 2 4 5 2 2" xfId="24953"/>
    <cellStyle name="Millares 13 3 2 4 5 3" xfId="24954"/>
    <cellStyle name="Millares 13 3 2 4 6" xfId="24955"/>
    <cellStyle name="Millares 13 3 2 4 6 2" xfId="24956"/>
    <cellStyle name="Millares 13 3 2 4 7" xfId="24957"/>
    <cellStyle name="Millares 13 3 2 5" xfId="24958"/>
    <cellStyle name="Millares 13 3 2 5 2" xfId="24959"/>
    <cellStyle name="Millares 13 3 2 5 2 2" xfId="24960"/>
    <cellStyle name="Millares 13 3 2 5 2 2 2" xfId="24961"/>
    <cellStyle name="Millares 13 3 2 5 2 2 2 2" xfId="24962"/>
    <cellStyle name="Millares 13 3 2 5 2 2 3" xfId="24963"/>
    <cellStyle name="Millares 13 3 2 5 2 3" xfId="24964"/>
    <cellStyle name="Millares 13 3 2 5 2 3 2" xfId="24965"/>
    <cellStyle name="Millares 13 3 2 5 2 4" xfId="24966"/>
    <cellStyle name="Millares 13 3 2 5 3" xfId="24967"/>
    <cellStyle name="Millares 13 3 2 5 3 2" xfId="24968"/>
    <cellStyle name="Millares 13 3 2 5 3 2 2" xfId="24969"/>
    <cellStyle name="Millares 13 3 2 5 3 3" xfId="24970"/>
    <cellStyle name="Millares 13 3 2 5 4" xfId="24971"/>
    <cellStyle name="Millares 13 3 2 5 4 2" xfId="24972"/>
    <cellStyle name="Millares 13 3 2 5 5" xfId="24973"/>
    <cellStyle name="Millares 13 3 2 6" xfId="24974"/>
    <cellStyle name="Millares 13 3 2 6 2" xfId="24975"/>
    <cellStyle name="Millares 13 3 2 6 2 2" xfId="24976"/>
    <cellStyle name="Millares 13 3 2 6 2 2 2" xfId="24977"/>
    <cellStyle name="Millares 13 3 2 6 2 2 2 2" xfId="24978"/>
    <cellStyle name="Millares 13 3 2 6 2 2 3" xfId="24979"/>
    <cellStyle name="Millares 13 3 2 6 2 3" xfId="24980"/>
    <cellStyle name="Millares 13 3 2 6 2 3 2" xfId="24981"/>
    <cellStyle name="Millares 13 3 2 6 2 4" xfId="24982"/>
    <cellStyle name="Millares 13 3 2 6 3" xfId="24983"/>
    <cellStyle name="Millares 13 3 2 6 3 2" xfId="24984"/>
    <cellStyle name="Millares 13 3 2 6 3 2 2" xfId="24985"/>
    <cellStyle name="Millares 13 3 2 6 3 3" xfId="24986"/>
    <cellStyle name="Millares 13 3 2 6 4" xfId="24987"/>
    <cellStyle name="Millares 13 3 2 6 4 2" xfId="24988"/>
    <cellStyle name="Millares 13 3 2 6 5" xfId="24989"/>
    <cellStyle name="Millares 13 3 2 7" xfId="24990"/>
    <cellStyle name="Millares 13 3 2 7 2" xfId="24991"/>
    <cellStyle name="Millares 13 3 2 7 2 2" xfId="24992"/>
    <cellStyle name="Millares 13 3 2 7 2 2 2" xfId="24993"/>
    <cellStyle name="Millares 13 3 2 7 2 3" xfId="24994"/>
    <cellStyle name="Millares 13 3 2 7 3" xfId="24995"/>
    <cellStyle name="Millares 13 3 2 7 3 2" xfId="24996"/>
    <cellStyle name="Millares 13 3 2 7 4" xfId="24997"/>
    <cellStyle name="Millares 13 3 2 8" xfId="24998"/>
    <cellStyle name="Millares 13 3 2 8 2" xfId="24999"/>
    <cellStyle name="Millares 13 3 2 8 2 2" xfId="25000"/>
    <cellStyle name="Millares 13 3 2 8 3" xfId="25001"/>
    <cellStyle name="Millares 13 3 2 9" xfId="25002"/>
    <cellStyle name="Millares 13 3 2 9 2" xfId="25003"/>
    <cellStyle name="Millares 13 3 3" xfId="25004"/>
    <cellStyle name="Millares 13 3 3 10" xfId="25005"/>
    <cellStyle name="Millares 13 3 3 2" xfId="25006"/>
    <cellStyle name="Millares 13 3 3 2 2" xfId="25007"/>
    <cellStyle name="Millares 13 3 3 2 2 2" xfId="25008"/>
    <cellStyle name="Millares 13 3 3 2 2 2 2" xfId="25009"/>
    <cellStyle name="Millares 13 3 3 2 2 2 2 2" xfId="25010"/>
    <cellStyle name="Millares 13 3 3 2 2 2 2 2 2" xfId="25011"/>
    <cellStyle name="Millares 13 3 3 2 2 2 2 2 2 2" xfId="25012"/>
    <cellStyle name="Millares 13 3 3 2 2 2 2 2 3" xfId="25013"/>
    <cellStyle name="Millares 13 3 3 2 2 2 2 3" xfId="25014"/>
    <cellStyle name="Millares 13 3 3 2 2 2 2 3 2" xfId="25015"/>
    <cellStyle name="Millares 13 3 3 2 2 2 2 4" xfId="25016"/>
    <cellStyle name="Millares 13 3 3 2 2 2 3" xfId="25017"/>
    <cellStyle name="Millares 13 3 3 2 2 2 3 2" xfId="25018"/>
    <cellStyle name="Millares 13 3 3 2 2 2 3 2 2" xfId="25019"/>
    <cellStyle name="Millares 13 3 3 2 2 2 3 3" xfId="25020"/>
    <cellStyle name="Millares 13 3 3 2 2 2 4" xfId="25021"/>
    <cellStyle name="Millares 13 3 3 2 2 2 4 2" xfId="25022"/>
    <cellStyle name="Millares 13 3 3 2 2 2 5" xfId="25023"/>
    <cellStyle name="Millares 13 3 3 2 2 3" xfId="25024"/>
    <cellStyle name="Millares 13 3 3 2 2 3 2" xfId="25025"/>
    <cellStyle name="Millares 13 3 3 2 2 3 2 2" xfId="25026"/>
    <cellStyle name="Millares 13 3 3 2 2 3 2 2 2" xfId="25027"/>
    <cellStyle name="Millares 13 3 3 2 2 3 2 2 2 2" xfId="25028"/>
    <cellStyle name="Millares 13 3 3 2 2 3 2 2 3" xfId="25029"/>
    <cellStyle name="Millares 13 3 3 2 2 3 2 3" xfId="25030"/>
    <cellStyle name="Millares 13 3 3 2 2 3 2 3 2" xfId="25031"/>
    <cellStyle name="Millares 13 3 3 2 2 3 2 4" xfId="25032"/>
    <cellStyle name="Millares 13 3 3 2 2 3 3" xfId="25033"/>
    <cellStyle name="Millares 13 3 3 2 2 3 3 2" xfId="25034"/>
    <cellStyle name="Millares 13 3 3 2 2 3 3 2 2" xfId="25035"/>
    <cellStyle name="Millares 13 3 3 2 2 3 3 3" xfId="25036"/>
    <cellStyle name="Millares 13 3 3 2 2 3 4" xfId="25037"/>
    <cellStyle name="Millares 13 3 3 2 2 3 4 2" xfId="25038"/>
    <cellStyle name="Millares 13 3 3 2 2 3 5" xfId="25039"/>
    <cellStyle name="Millares 13 3 3 2 2 4" xfId="25040"/>
    <cellStyle name="Millares 13 3 3 2 2 4 2" xfId="25041"/>
    <cellStyle name="Millares 13 3 3 2 2 4 2 2" xfId="25042"/>
    <cellStyle name="Millares 13 3 3 2 2 4 2 2 2" xfId="25043"/>
    <cellStyle name="Millares 13 3 3 2 2 4 2 3" xfId="25044"/>
    <cellStyle name="Millares 13 3 3 2 2 4 3" xfId="25045"/>
    <cellStyle name="Millares 13 3 3 2 2 4 3 2" xfId="25046"/>
    <cellStyle name="Millares 13 3 3 2 2 4 4" xfId="25047"/>
    <cellStyle name="Millares 13 3 3 2 2 5" xfId="25048"/>
    <cellStyle name="Millares 13 3 3 2 2 5 2" xfId="25049"/>
    <cellStyle name="Millares 13 3 3 2 2 5 2 2" xfId="25050"/>
    <cellStyle name="Millares 13 3 3 2 2 5 3" xfId="25051"/>
    <cellStyle name="Millares 13 3 3 2 2 6" xfId="25052"/>
    <cellStyle name="Millares 13 3 3 2 2 6 2" xfId="25053"/>
    <cellStyle name="Millares 13 3 3 2 2 7" xfId="25054"/>
    <cellStyle name="Millares 13 3 3 2 3" xfId="25055"/>
    <cellStyle name="Millares 13 3 3 2 3 2" xfId="25056"/>
    <cellStyle name="Millares 13 3 3 2 3 2 2" xfId="25057"/>
    <cellStyle name="Millares 13 3 3 2 3 2 2 2" xfId="25058"/>
    <cellStyle name="Millares 13 3 3 2 3 2 2 2 2" xfId="25059"/>
    <cellStyle name="Millares 13 3 3 2 3 2 2 3" xfId="25060"/>
    <cellStyle name="Millares 13 3 3 2 3 2 3" xfId="25061"/>
    <cellStyle name="Millares 13 3 3 2 3 2 3 2" xfId="25062"/>
    <cellStyle name="Millares 13 3 3 2 3 2 4" xfId="25063"/>
    <cellStyle name="Millares 13 3 3 2 3 3" xfId="25064"/>
    <cellStyle name="Millares 13 3 3 2 3 3 2" xfId="25065"/>
    <cellStyle name="Millares 13 3 3 2 3 3 2 2" xfId="25066"/>
    <cellStyle name="Millares 13 3 3 2 3 3 3" xfId="25067"/>
    <cellStyle name="Millares 13 3 3 2 3 4" xfId="25068"/>
    <cellStyle name="Millares 13 3 3 2 3 4 2" xfId="25069"/>
    <cellStyle name="Millares 13 3 3 2 3 5" xfId="25070"/>
    <cellStyle name="Millares 13 3 3 2 4" xfId="25071"/>
    <cellStyle name="Millares 13 3 3 2 4 2" xfId="25072"/>
    <cellStyle name="Millares 13 3 3 2 4 2 2" xfId="25073"/>
    <cellStyle name="Millares 13 3 3 2 4 2 2 2" xfId="25074"/>
    <cellStyle name="Millares 13 3 3 2 4 2 2 2 2" xfId="25075"/>
    <cellStyle name="Millares 13 3 3 2 4 2 2 3" xfId="25076"/>
    <cellStyle name="Millares 13 3 3 2 4 2 3" xfId="25077"/>
    <cellStyle name="Millares 13 3 3 2 4 2 3 2" xfId="25078"/>
    <cellStyle name="Millares 13 3 3 2 4 2 4" xfId="25079"/>
    <cellStyle name="Millares 13 3 3 2 4 3" xfId="25080"/>
    <cellStyle name="Millares 13 3 3 2 4 3 2" xfId="25081"/>
    <cellStyle name="Millares 13 3 3 2 4 3 2 2" xfId="25082"/>
    <cellStyle name="Millares 13 3 3 2 4 3 3" xfId="25083"/>
    <cellStyle name="Millares 13 3 3 2 4 4" xfId="25084"/>
    <cellStyle name="Millares 13 3 3 2 4 4 2" xfId="25085"/>
    <cellStyle name="Millares 13 3 3 2 4 5" xfId="25086"/>
    <cellStyle name="Millares 13 3 3 2 5" xfId="25087"/>
    <cellStyle name="Millares 13 3 3 2 5 2" xfId="25088"/>
    <cellStyle name="Millares 13 3 3 2 5 2 2" xfId="25089"/>
    <cellStyle name="Millares 13 3 3 2 5 2 2 2" xfId="25090"/>
    <cellStyle name="Millares 13 3 3 2 5 2 3" xfId="25091"/>
    <cellStyle name="Millares 13 3 3 2 5 3" xfId="25092"/>
    <cellStyle name="Millares 13 3 3 2 5 3 2" xfId="25093"/>
    <cellStyle name="Millares 13 3 3 2 5 4" xfId="25094"/>
    <cellStyle name="Millares 13 3 3 2 6" xfId="25095"/>
    <cellStyle name="Millares 13 3 3 2 6 2" xfId="25096"/>
    <cellStyle name="Millares 13 3 3 2 6 2 2" xfId="25097"/>
    <cellStyle name="Millares 13 3 3 2 6 3" xfId="25098"/>
    <cellStyle name="Millares 13 3 3 2 7" xfId="25099"/>
    <cellStyle name="Millares 13 3 3 2 7 2" xfId="25100"/>
    <cellStyle name="Millares 13 3 3 2 8" xfId="25101"/>
    <cellStyle name="Millares 13 3 3 3" xfId="25102"/>
    <cellStyle name="Millares 13 3 3 3 2" xfId="25103"/>
    <cellStyle name="Millares 13 3 3 3 2 2" xfId="25104"/>
    <cellStyle name="Millares 13 3 3 3 2 2 2" xfId="25105"/>
    <cellStyle name="Millares 13 3 3 3 2 2 2 2" xfId="25106"/>
    <cellStyle name="Millares 13 3 3 3 2 2 2 2 2" xfId="25107"/>
    <cellStyle name="Millares 13 3 3 3 2 2 2 3" xfId="25108"/>
    <cellStyle name="Millares 13 3 3 3 2 2 3" xfId="25109"/>
    <cellStyle name="Millares 13 3 3 3 2 2 3 2" xfId="25110"/>
    <cellStyle name="Millares 13 3 3 3 2 2 4" xfId="25111"/>
    <cellStyle name="Millares 13 3 3 3 2 3" xfId="25112"/>
    <cellStyle name="Millares 13 3 3 3 2 3 2" xfId="25113"/>
    <cellStyle name="Millares 13 3 3 3 2 3 2 2" xfId="25114"/>
    <cellStyle name="Millares 13 3 3 3 2 3 3" xfId="25115"/>
    <cellStyle name="Millares 13 3 3 3 2 4" xfId="25116"/>
    <cellStyle name="Millares 13 3 3 3 2 4 2" xfId="25117"/>
    <cellStyle name="Millares 13 3 3 3 2 5" xfId="25118"/>
    <cellStyle name="Millares 13 3 3 3 3" xfId="25119"/>
    <cellStyle name="Millares 13 3 3 3 3 2" xfId="25120"/>
    <cellStyle name="Millares 13 3 3 3 3 2 2" xfId="25121"/>
    <cellStyle name="Millares 13 3 3 3 3 2 2 2" xfId="25122"/>
    <cellStyle name="Millares 13 3 3 3 3 2 2 2 2" xfId="25123"/>
    <cellStyle name="Millares 13 3 3 3 3 2 2 3" xfId="25124"/>
    <cellStyle name="Millares 13 3 3 3 3 2 3" xfId="25125"/>
    <cellStyle name="Millares 13 3 3 3 3 2 3 2" xfId="25126"/>
    <cellStyle name="Millares 13 3 3 3 3 2 4" xfId="25127"/>
    <cellStyle name="Millares 13 3 3 3 3 3" xfId="25128"/>
    <cellStyle name="Millares 13 3 3 3 3 3 2" xfId="25129"/>
    <cellStyle name="Millares 13 3 3 3 3 3 2 2" xfId="25130"/>
    <cellStyle name="Millares 13 3 3 3 3 3 3" xfId="25131"/>
    <cellStyle name="Millares 13 3 3 3 3 4" xfId="25132"/>
    <cellStyle name="Millares 13 3 3 3 3 4 2" xfId="25133"/>
    <cellStyle name="Millares 13 3 3 3 3 5" xfId="25134"/>
    <cellStyle name="Millares 13 3 3 3 4" xfId="25135"/>
    <cellStyle name="Millares 13 3 3 3 4 2" xfId="25136"/>
    <cellStyle name="Millares 13 3 3 3 4 2 2" xfId="25137"/>
    <cellStyle name="Millares 13 3 3 3 4 2 2 2" xfId="25138"/>
    <cellStyle name="Millares 13 3 3 3 4 2 3" xfId="25139"/>
    <cellStyle name="Millares 13 3 3 3 4 3" xfId="25140"/>
    <cellStyle name="Millares 13 3 3 3 4 3 2" xfId="25141"/>
    <cellStyle name="Millares 13 3 3 3 4 4" xfId="25142"/>
    <cellStyle name="Millares 13 3 3 3 5" xfId="25143"/>
    <cellStyle name="Millares 13 3 3 3 5 2" xfId="25144"/>
    <cellStyle name="Millares 13 3 3 3 5 2 2" xfId="25145"/>
    <cellStyle name="Millares 13 3 3 3 5 3" xfId="25146"/>
    <cellStyle name="Millares 13 3 3 3 6" xfId="25147"/>
    <cellStyle name="Millares 13 3 3 3 6 2" xfId="25148"/>
    <cellStyle name="Millares 13 3 3 3 7" xfId="25149"/>
    <cellStyle name="Millares 13 3 3 4" xfId="25150"/>
    <cellStyle name="Millares 13 3 3 4 2" xfId="25151"/>
    <cellStyle name="Millares 13 3 3 4 2 2" xfId="25152"/>
    <cellStyle name="Millares 13 3 3 4 2 2 2" xfId="25153"/>
    <cellStyle name="Millares 13 3 3 4 2 2 2 2" xfId="25154"/>
    <cellStyle name="Millares 13 3 3 4 2 2 3" xfId="25155"/>
    <cellStyle name="Millares 13 3 3 4 2 3" xfId="25156"/>
    <cellStyle name="Millares 13 3 3 4 2 3 2" xfId="25157"/>
    <cellStyle name="Millares 13 3 3 4 2 4" xfId="25158"/>
    <cellStyle name="Millares 13 3 3 4 3" xfId="25159"/>
    <cellStyle name="Millares 13 3 3 4 3 2" xfId="25160"/>
    <cellStyle name="Millares 13 3 3 4 3 2 2" xfId="25161"/>
    <cellStyle name="Millares 13 3 3 4 3 3" xfId="25162"/>
    <cellStyle name="Millares 13 3 3 4 4" xfId="25163"/>
    <cellStyle name="Millares 13 3 3 4 4 2" xfId="25164"/>
    <cellStyle name="Millares 13 3 3 4 5" xfId="25165"/>
    <cellStyle name="Millares 13 3 3 5" xfId="25166"/>
    <cellStyle name="Millares 13 3 3 5 2" xfId="25167"/>
    <cellStyle name="Millares 13 3 3 5 2 2" xfId="25168"/>
    <cellStyle name="Millares 13 3 3 5 2 2 2" xfId="25169"/>
    <cellStyle name="Millares 13 3 3 5 2 2 2 2" xfId="25170"/>
    <cellStyle name="Millares 13 3 3 5 2 2 3" xfId="25171"/>
    <cellStyle name="Millares 13 3 3 5 2 3" xfId="25172"/>
    <cellStyle name="Millares 13 3 3 5 2 3 2" xfId="25173"/>
    <cellStyle name="Millares 13 3 3 5 2 4" xfId="25174"/>
    <cellStyle name="Millares 13 3 3 5 3" xfId="25175"/>
    <cellStyle name="Millares 13 3 3 5 3 2" xfId="25176"/>
    <cellStyle name="Millares 13 3 3 5 3 2 2" xfId="25177"/>
    <cellStyle name="Millares 13 3 3 5 3 3" xfId="25178"/>
    <cellStyle name="Millares 13 3 3 5 4" xfId="25179"/>
    <cellStyle name="Millares 13 3 3 5 4 2" xfId="25180"/>
    <cellStyle name="Millares 13 3 3 5 5" xfId="25181"/>
    <cellStyle name="Millares 13 3 3 6" xfId="25182"/>
    <cellStyle name="Millares 13 3 3 6 2" xfId="25183"/>
    <cellStyle name="Millares 13 3 3 6 2 2" xfId="25184"/>
    <cellStyle name="Millares 13 3 3 6 2 2 2" xfId="25185"/>
    <cellStyle name="Millares 13 3 3 6 2 3" xfId="25186"/>
    <cellStyle name="Millares 13 3 3 6 3" xfId="25187"/>
    <cellStyle name="Millares 13 3 3 6 3 2" xfId="25188"/>
    <cellStyle name="Millares 13 3 3 6 4" xfId="25189"/>
    <cellStyle name="Millares 13 3 3 7" xfId="25190"/>
    <cellStyle name="Millares 13 3 3 7 2" xfId="25191"/>
    <cellStyle name="Millares 13 3 3 7 2 2" xfId="25192"/>
    <cellStyle name="Millares 13 3 3 7 3" xfId="25193"/>
    <cellStyle name="Millares 13 3 3 8" xfId="25194"/>
    <cellStyle name="Millares 13 3 3 8 2" xfId="25195"/>
    <cellStyle name="Millares 13 3 3 9" xfId="25196"/>
    <cellStyle name="Millares 13 3 3 9 2" xfId="25197"/>
    <cellStyle name="Millares 13 3 4" xfId="25198"/>
    <cellStyle name="Millares 13 3 4 2" xfId="25199"/>
    <cellStyle name="Millares 13 3 4 2 2" xfId="25200"/>
    <cellStyle name="Millares 13 3 4 2 2 2" xfId="25201"/>
    <cellStyle name="Millares 13 3 4 2 2 2 2" xfId="25202"/>
    <cellStyle name="Millares 13 3 4 2 2 2 2 2" xfId="25203"/>
    <cellStyle name="Millares 13 3 4 2 2 2 2 2 2" xfId="25204"/>
    <cellStyle name="Millares 13 3 4 2 2 2 2 3" xfId="25205"/>
    <cellStyle name="Millares 13 3 4 2 2 2 3" xfId="25206"/>
    <cellStyle name="Millares 13 3 4 2 2 2 3 2" xfId="25207"/>
    <cellStyle name="Millares 13 3 4 2 2 2 4" xfId="25208"/>
    <cellStyle name="Millares 13 3 4 2 2 3" xfId="25209"/>
    <cellStyle name="Millares 13 3 4 2 2 3 2" xfId="25210"/>
    <cellStyle name="Millares 13 3 4 2 2 3 2 2" xfId="25211"/>
    <cellStyle name="Millares 13 3 4 2 2 3 3" xfId="25212"/>
    <cellStyle name="Millares 13 3 4 2 2 4" xfId="25213"/>
    <cellStyle name="Millares 13 3 4 2 2 4 2" xfId="25214"/>
    <cellStyle name="Millares 13 3 4 2 2 5" xfId="25215"/>
    <cellStyle name="Millares 13 3 4 2 3" xfId="25216"/>
    <cellStyle name="Millares 13 3 4 2 3 2" xfId="25217"/>
    <cellStyle name="Millares 13 3 4 2 3 2 2" xfId="25218"/>
    <cellStyle name="Millares 13 3 4 2 3 2 2 2" xfId="25219"/>
    <cellStyle name="Millares 13 3 4 2 3 2 2 2 2" xfId="25220"/>
    <cellStyle name="Millares 13 3 4 2 3 2 2 3" xfId="25221"/>
    <cellStyle name="Millares 13 3 4 2 3 2 3" xfId="25222"/>
    <cellStyle name="Millares 13 3 4 2 3 2 3 2" xfId="25223"/>
    <cellStyle name="Millares 13 3 4 2 3 2 4" xfId="25224"/>
    <cellStyle name="Millares 13 3 4 2 3 3" xfId="25225"/>
    <cellStyle name="Millares 13 3 4 2 3 3 2" xfId="25226"/>
    <cellStyle name="Millares 13 3 4 2 3 3 2 2" xfId="25227"/>
    <cellStyle name="Millares 13 3 4 2 3 3 3" xfId="25228"/>
    <cellStyle name="Millares 13 3 4 2 3 4" xfId="25229"/>
    <cellStyle name="Millares 13 3 4 2 3 4 2" xfId="25230"/>
    <cellStyle name="Millares 13 3 4 2 3 5" xfId="25231"/>
    <cellStyle name="Millares 13 3 4 2 4" xfId="25232"/>
    <cellStyle name="Millares 13 3 4 2 4 2" xfId="25233"/>
    <cellStyle name="Millares 13 3 4 2 4 2 2" xfId="25234"/>
    <cellStyle name="Millares 13 3 4 2 4 2 2 2" xfId="25235"/>
    <cellStyle name="Millares 13 3 4 2 4 2 3" xfId="25236"/>
    <cellStyle name="Millares 13 3 4 2 4 3" xfId="25237"/>
    <cellStyle name="Millares 13 3 4 2 4 3 2" xfId="25238"/>
    <cellStyle name="Millares 13 3 4 2 4 4" xfId="25239"/>
    <cellStyle name="Millares 13 3 4 2 5" xfId="25240"/>
    <cellStyle name="Millares 13 3 4 2 5 2" xfId="25241"/>
    <cellStyle name="Millares 13 3 4 2 5 2 2" xfId="25242"/>
    <cellStyle name="Millares 13 3 4 2 5 3" xfId="25243"/>
    <cellStyle name="Millares 13 3 4 2 6" xfId="25244"/>
    <cellStyle name="Millares 13 3 4 2 6 2" xfId="25245"/>
    <cellStyle name="Millares 13 3 4 2 7" xfId="25246"/>
    <cellStyle name="Millares 13 3 4 3" xfId="25247"/>
    <cellStyle name="Millares 13 3 4 3 2" xfId="25248"/>
    <cellStyle name="Millares 13 3 4 3 2 2" xfId="25249"/>
    <cellStyle name="Millares 13 3 4 3 2 2 2" xfId="25250"/>
    <cellStyle name="Millares 13 3 4 3 2 2 2 2" xfId="25251"/>
    <cellStyle name="Millares 13 3 4 3 2 2 3" xfId="25252"/>
    <cellStyle name="Millares 13 3 4 3 2 3" xfId="25253"/>
    <cellStyle name="Millares 13 3 4 3 2 3 2" xfId="25254"/>
    <cellStyle name="Millares 13 3 4 3 2 4" xfId="25255"/>
    <cellStyle name="Millares 13 3 4 3 3" xfId="25256"/>
    <cellStyle name="Millares 13 3 4 3 3 2" xfId="25257"/>
    <cellStyle name="Millares 13 3 4 3 3 2 2" xfId="25258"/>
    <cellStyle name="Millares 13 3 4 3 3 3" xfId="25259"/>
    <cellStyle name="Millares 13 3 4 3 4" xfId="25260"/>
    <cellStyle name="Millares 13 3 4 3 4 2" xfId="25261"/>
    <cellStyle name="Millares 13 3 4 3 5" xfId="25262"/>
    <cellStyle name="Millares 13 3 4 4" xfId="25263"/>
    <cellStyle name="Millares 13 3 4 4 2" xfId="25264"/>
    <cellStyle name="Millares 13 3 4 4 2 2" xfId="25265"/>
    <cellStyle name="Millares 13 3 4 4 2 2 2" xfId="25266"/>
    <cellStyle name="Millares 13 3 4 4 2 2 2 2" xfId="25267"/>
    <cellStyle name="Millares 13 3 4 4 2 2 3" xfId="25268"/>
    <cellStyle name="Millares 13 3 4 4 2 3" xfId="25269"/>
    <cellStyle name="Millares 13 3 4 4 2 3 2" xfId="25270"/>
    <cellStyle name="Millares 13 3 4 4 2 4" xfId="25271"/>
    <cellStyle name="Millares 13 3 4 4 3" xfId="25272"/>
    <cellStyle name="Millares 13 3 4 4 3 2" xfId="25273"/>
    <cellStyle name="Millares 13 3 4 4 3 2 2" xfId="25274"/>
    <cellStyle name="Millares 13 3 4 4 3 3" xfId="25275"/>
    <cellStyle name="Millares 13 3 4 4 4" xfId="25276"/>
    <cellStyle name="Millares 13 3 4 4 4 2" xfId="25277"/>
    <cellStyle name="Millares 13 3 4 4 5" xfId="25278"/>
    <cellStyle name="Millares 13 3 4 5" xfId="25279"/>
    <cellStyle name="Millares 13 3 4 5 2" xfId="25280"/>
    <cellStyle name="Millares 13 3 4 5 2 2" xfId="25281"/>
    <cellStyle name="Millares 13 3 4 5 2 2 2" xfId="25282"/>
    <cellStyle name="Millares 13 3 4 5 2 3" xfId="25283"/>
    <cellStyle name="Millares 13 3 4 5 3" xfId="25284"/>
    <cellStyle name="Millares 13 3 4 5 3 2" xfId="25285"/>
    <cellStyle name="Millares 13 3 4 5 4" xfId="25286"/>
    <cellStyle name="Millares 13 3 4 6" xfId="25287"/>
    <cellStyle name="Millares 13 3 4 6 2" xfId="25288"/>
    <cellStyle name="Millares 13 3 4 6 2 2" xfId="25289"/>
    <cellStyle name="Millares 13 3 4 6 3" xfId="25290"/>
    <cellStyle name="Millares 13 3 4 7" xfId="25291"/>
    <cellStyle name="Millares 13 3 4 7 2" xfId="25292"/>
    <cellStyle name="Millares 13 3 4 8" xfId="25293"/>
    <cellStyle name="Millares 13 3 5" xfId="25294"/>
    <cellStyle name="Millares 13 3 5 2" xfId="25295"/>
    <cellStyle name="Millares 13 3 5 2 2" xfId="25296"/>
    <cellStyle name="Millares 13 3 5 2 2 2" xfId="25297"/>
    <cellStyle name="Millares 13 3 5 2 2 2 2" xfId="25298"/>
    <cellStyle name="Millares 13 3 5 2 2 2 2 2" xfId="25299"/>
    <cellStyle name="Millares 13 3 5 2 2 2 3" xfId="25300"/>
    <cellStyle name="Millares 13 3 5 2 2 3" xfId="25301"/>
    <cellStyle name="Millares 13 3 5 2 2 3 2" xfId="25302"/>
    <cellStyle name="Millares 13 3 5 2 2 4" xfId="25303"/>
    <cellStyle name="Millares 13 3 5 2 3" xfId="25304"/>
    <cellStyle name="Millares 13 3 5 2 3 2" xfId="25305"/>
    <cellStyle name="Millares 13 3 5 2 3 2 2" xfId="25306"/>
    <cellStyle name="Millares 13 3 5 2 3 3" xfId="25307"/>
    <cellStyle name="Millares 13 3 5 2 4" xfId="25308"/>
    <cellStyle name="Millares 13 3 5 2 4 2" xfId="25309"/>
    <cellStyle name="Millares 13 3 5 2 5" xfId="25310"/>
    <cellStyle name="Millares 13 3 5 3" xfId="25311"/>
    <cellStyle name="Millares 13 3 5 3 2" xfId="25312"/>
    <cellStyle name="Millares 13 3 5 3 2 2" xfId="25313"/>
    <cellStyle name="Millares 13 3 5 3 2 2 2" xfId="25314"/>
    <cellStyle name="Millares 13 3 5 3 2 2 2 2" xfId="25315"/>
    <cellStyle name="Millares 13 3 5 3 2 2 3" xfId="25316"/>
    <cellStyle name="Millares 13 3 5 3 2 3" xfId="25317"/>
    <cellStyle name="Millares 13 3 5 3 2 3 2" xfId="25318"/>
    <cellStyle name="Millares 13 3 5 3 2 4" xfId="25319"/>
    <cellStyle name="Millares 13 3 5 3 3" xfId="25320"/>
    <cellStyle name="Millares 13 3 5 3 3 2" xfId="25321"/>
    <cellStyle name="Millares 13 3 5 3 3 2 2" xfId="25322"/>
    <cellStyle name="Millares 13 3 5 3 3 3" xfId="25323"/>
    <cellStyle name="Millares 13 3 5 3 4" xfId="25324"/>
    <cellStyle name="Millares 13 3 5 3 4 2" xfId="25325"/>
    <cellStyle name="Millares 13 3 5 3 5" xfId="25326"/>
    <cellStyle name="Millares 13 3 5 4" xfId="25327"/>
    <cellStyle name="Millares 13 3 5 4 2" xfId="25328"/>
    <cellStyle name="Millares 13 3 5 4 2 2" xfId="25329"/>
    <cellStyle name="Millares 13 3 5 4 2 2 2" xfId="25330"/>
    <cellStyle name="Millares 13 3 5 4 2 3" xfId="25331"/>
    <cellStyle name="Millares 13 3 5 4 3" xfId="25332"/>
    <cellStyle name="Millares 13 3 5 4 3 2" xfId="25333"/>
    <cellStyle name="Millares 13 3 5 4 4" xfId="25334"/>
    <cellStyle name="Millares 13 3 5 5" xfId="25335"/>
    <cellStyle name="Millares 13 3 5 5 2" xfId="25336"/>
    <cellStyle name="Millares 13 3 5 5 2 2" xfId="25337"/>
    <cellStyle name="Millares 13 3 5 5 3" xfId="25338"/>
    <cellStyle name="Millares 13 3 5 6" xfId="25339"/>
    <cellStyle name="Millares 13 3 5 6 2" xfId="25340"/>
    <cellStyle name="Millares 13 3 5 7" xfId="25341"/>
    <cellStyle name="Millares 13 3 6" xfId="25342"/>
    <cellStyle name="Millares 13 3 6 2" xfId="25343"/>
    <cellStyle name="Millares 13 3 6 2 2" xfId="25344"/>
    <cellStyle name="Millares 13 3 6 2 2 2" xfId="25345"/>
    <cellStyle name="Millares 13 3 6 2 2 2 2" xfId="25346"/>
    <cellStyle name="Millares 13 3 6 2 2 3" xfId="25347"/>
    <cellStyle name="Millares 13 3 6 2 3" xfId="25348"/>
    <cellStyle name="Millares 13 3 6 2 3 2" xfId="25349"/>
    <cellStyle name="Millares 13 3 6 2 4" xfId="25350"/>
    <cellStyle name="Millares 13 3 6 3" xfId="25351"/>
    <cellStyle name="Millares 13 3 6 3 2" xfId="25352"/>
    <cellStyle name="Millares 13 3 6 3 2 2" xfId="25353"/>
    <cellStyle name="Millares 13 3 6 3 3" xfId="25354"/>
    <cellStyle name="Millares 13 3 6 4" xfId="25355"/>
    <cellStyle name="Millares 13 3 6 4 2" xfId="25356"/>
    <cellStyle name="Millares 13 3 6 5" xfId="25357"/>
    <cellStyle name="Millares 13 3 7" xfId="25358"/>
    <cellStyle name="Millares 13 3 7 2" xfId="25359"/>
    <cellStyle name="Millares 13 3 7 2 2" xfId="25360"/>
    <cellStyle name="Millares 13 3 7 2 2 2" xfId="25361"/>
    <cellStyle name="Millares 13 3 7 2 2 2 2" xfId="25362"/>
    <cellStyle name="Millares 13 3 7 2 2 3" xfId="25363"/>
    <cellStyle name="Millares 13 3 7 2 3" xfId="25364"/>
    <cellStyle name="Millares 13 3 7 2 3 2" xfId="25365"/>
    <cellStyle name="Millares 13 3 7 2 4" xfId="25366"/>
    <cellStyle name="Millares 13 3 7 3" xfId="25367"/>
    <cellStyle name="Millares 13 3 7 3 2" xfId="25368"/>
    <cellStyle name="Millares 13 3 7 3 2 2" xfId="25369"/>
    <cellStyle name="Millares 13 3 7 3 3" xfId="25370"/>
    <cellStyle name="Millares 13 3 7 4" xfId="25371"/>
    <cellStyle name="Millares 13 3 7 4 2" xfId="25372"/>
    <cellStyle name="Millares 13 3 7 5" xfId="25373"/>
    <cellStyle name="Millares 13 3 8" xfId="25374"/>
    <cellStyle name="Millares 13 3 8 2" xfId="25375"/>
    <cellStyle name="Millares 13 3 8 2 2" xfId="25376"/>
    <cellStyle name="Millares 13 3 8 2 2 2" xfId="25377"/>
    <cellStyle name="Millares 13 3 8 2 3" xfId="25378"/>
    <cellStyle name="Millares 13 3 8 3" xfId="25379"/>
    <cellStyle name="Millares 13 3 8 3 2" xfId="25380"/>
    <cellStyle name="Millares 13 3 8 4" xfId="25381"/>
    <cellStyle name="Millares 13 3 9" xfId="25382"/>
    <cellStyle name="Millares 13 3 9 2" xfId="25383"/>
    <cellStyle name="Millares 13 3 9 2 2" xfId="25384"/>
    <cellStyle name="Millares 13 3 9 3" xfId="25385"/>
    <cellStyle name="Millares 13 4" xfId="25386"/>
    <cellStyle name="Millares 13 4 10" xfId="25387"/>
    <cellStyle name="Millares 13 4 10 2" xfId="25388"/>
    <cellStyle name="Millares 13 4 11" xfId="25389"/>
    <cellStyle name="Millares 13 4 12" xfId="25390"/>
    <cellStyle name="Millares 13 4 2" xfId="25391"/>
    <cellStyle name="Millares 13 4 2 10" xfId="25392"/>
    <cellStyle name="Millares 13 4 2 11" xfId="25393"/>
    <cellStyle name="Millares 13 4 2 2" xfId="25394"/>
    <cellStyle name="Millares 13 4 2 2 2" xfId="25395"/>
    <cellStyle name="Millares 13 4 2 2 2 2" xfId="25396"/>
    <cellStyle name="Millares 13 4 2 2 2 2 2" xfId="25397"/>
    <cellStyle name="Millares 13 4 2 2 2 2 2 2" xfId="25398"/>
    <cellStyle name="Millares 13 4 2 2 2 2 2 2 2" xfId="25399"/>
    <cellStyle name="Millares 13 4 2 2 2 2 2 2 2 2" xfId="25400"/>
    <cellStyle name="Millares 13 4 2 2 2 2 2 2 3" xfId="25401"/>
    <cellStyle name="Millares 13 4 2 2 2 2 2 3" xfId="25402"/>
    <cellStyle name="Millares 13 4 2 2 2 2 2 3 2" xfId="25403"/>
    <cellStyle name="Millares 13 4 2 2 2 2 2 4" xfId="25404"/>
    <cellStyle name="Millares 13 4 2 2 2 2 3" xfId="25405"/>
    <cellStyle name="Millares 13 4 2 2 2 2 3 2" xfId="25406"/>
    <cellStyle name="Millares 13 4 2 2 2 2 3 2 2" xfId="25407"/>
    <cellStyle name="Millares 13 4 2 2 2 2 3 3" xfId="25408"/>
    <cellStyle name="Millares 13 4 2 2 2 2 4" xfId="25409"/>
    <cellStyle name="Millares 13 4 2 2 2 2 4 2" xfId="25410"/>
    <cellStyle name="Millares 13 4 2 2 2 2 5" xfId="25411"/>
    <cellStyle name="Millares 13 4 2 2 2 3" xfId="25412"/>
    <cellStyle name="Millares 13 4 2 2 2 3 2" xfId="25413"/>
    <cellStyle name="Millares 13 4 2 2 2 3 2 2" xfId="25414"/>
    <cellStyle name="Millares 13 4 2 2 2 3 2 2 2" xfId="25415"/>
    <cellStyle name="Millares 13 4 2 2 2 3 2 2 2 2" xfId="25416"/>
    <cellStyle name="Millares 13 4 2 2 2 3 2 2 3" xfId="25417"/>
    <cellStyle name="Millares 13 4 2 2 2 3 2 3" xfId="25418"/>
    <cellStyle name="Millares 13 4 2 2 2 3 2 3 2" xfId="25419"/>
    <cellStyle name="Millares 13 4 2 2 2 3 2 4" xfId="25420"/>
    <cellStyle name="Millares 13 4 2 2 2 3 3" xfId="25421"/>
    <cellStyle name="Millares 13 4 2 2 2 3 3 2" xfId="25422"/>
    <cellStyle name="Millares 13 4 2 2 2 3 3 2 2" xfId="25423"/>
    <cellStyle name="Millares 13 4 2 2 2 3 3 3" xfId="25424"/>
    <cellStyle name="Millares 13 4 2 2 2 3 4" xfId="25425"/>
    <cellStyle name="Millares 13 4 2 2 2 3 4 2" xfId="25426"/>
    <cellStyle name="Millares 13 4 2 2 2 3 5" xfId="25427"/>
    <cellStyle name="Millares 13 4 2 2 2 4" xfId="25428"/>
    <cellStyle name="Millares 13 4 2 2 2 4 2" xfId="25429"/>
    <cellStyle name="Millares 13 4 2 2 2 4 2 2" xfId="25430"/>
    <cellStyle name="Millares 13 4 2 2 2 4 2 2 2" xfId="25431"/>
    <cellStyle name="Millares 13 4 2 2 2 4 2 3" xfId="25432"/>
    <cellStyle name="Millares 13 4 2 2 2 4 3" xfId="25433"/>
    <cellStyle name="Millares 13 4 2 2 2 4 3 2" xfId="25434"/>
    <cellStyle name="Millares 13 4 2 2 2 4 4" xfId="25435"/>
    <cellStyle name="Millares 13 4 2 2 2 5" xfId="25436"/>
    <cellStyle name="Millares 13 4 2 2 2 5 2" xfId="25437"/>
    <cellStyle name="Millares 13 4 2 2 2 5 2 2" xfId="25438"/>
    <cellStyle name="Millares 13 4 2 2 2 5 3" xfId="25439"/>
    <cellStyle name="Millares 13 4 2 2 2 6" xfId="25440"/>
    <cellStyle name="Millares 13 4 2 2 2 6 2" xfId="25441"/>
    <cellStyle name="Millares 13 4 2 2 2 7" xfId="25442"/>
    <cellStyle name="Millares 13 4 2 2 3" xfId="25443"/>
    <cellStyle name="Millares 13 4 2 2 3 2" xfId="25444"/>
    <cellStyle name="Millares 13 4 2 2 3 2 2" xfId="25445"/>
    <cellStyle name="Millares 13 4 2 2 3 2 2 2" xfId="25446"/>
    <cellStyle name="Millares 13 4 2 2 3 2 2 2 2" xfId="25447"/>
    <cellStyle name="Millares 13 4 2 2 3 2 2 3" xfId="25448"/>
    <cellStyle name="Millares 13 4 2 2 3 2 3" xfId="25449"/>
    <cellStyle name="Millares 13 4 2 2 3 2 3 2" xfId="25450"/>
    <cellStyle name="Millares 13 4 2 2 3 2 4" xfId="25451"/>
    <cellStyle name="Millares 13 4 2 2 3 3" xfId="25452"/>
    <cellStyle name="Millares 13 4 2 2 3 3 2" xfId="25453"/>
    <cellStyle name="Millares 13 4 2 2 3 3 2 2" xfId="25454"/>
    <cellStyle name="Millares 13 4 2 2 3 3 3" xfId="25455"/>
    <cellStyle name="Millares 13 4 2 2 3 4" xfId="25456"/>
    <cellStyle name="Millares 13 4 2 2 3 4 2" xfId="25457"/>
    <cellStyle name="Millares 13 4 2 2 3 5" xfId="25458"/>
    <cellStyle name="Millares 13 4 2 2 4" xfId="25459"/>
    <cellStyle name="Millares 13 4 2 2 4 2" xfId="25460"/>
    <cellStyle name="Millares 13 4 2 2 4 2 2" xfId="25461"/>
    <cellStyle name="Millares 13 4 2 2 4 2 2 2" xfId="25462"/>
    <cellStyle name="Millares 13 4 2 2 4 2 2 2 2" xfId="25463"/>
    <cellStyle name="Millares 13 4 2 2 4 2 2 3" xfId="25464"/>
    <cellStyle name="Millares 13 4 2 2 4 2 3" xfId="25465"/>
    <cellStyle name="Millares 13 4 2 2 4 2 3 2" xfId="25466"/>
    <cellStyle name="Millares 13 4 2 2 4 2 4" xfId="25467"/>
    <cellStyle name="Millares 13 4 2 2 4 3" xfId="25468"/>
    <cellStyle name="Millares 13 4 2 2 4 3 2" xfId="25469"/>
    <cellStyle name="Millares 13 4 2 2 4 3 2 2" xfId="25470"/>
    <cellStyle name="Millares 13 4 2 2 4 3 3" xfId="25471"/>
    <cellStyle name="Millares 13 4 2 2 4 4" xfId="25472"/>
    <cellStyle name="Millares 13 4 2 2 4 4 2" xfId="25473"/>
    <cellStyle name="Millares 13 4 2 2 4 5" xfId="25474"/>
    <cellStyle name="Millares 13 4 2 2 5" xfId="25475"/>
    <cellStyle name="Millares 13 4 2 2 5 2" xfId="25476"/>
    <cellStyle name="Millares 13 4 2 2 5 2 2" xfId="25477"/>
    <cellStyle name="Millares 13 4 2 2 5 2 2 2" xfId="25478"/>
    <cellStyle name="Millares 13 4 2 2 5 2 3" xfId="25479"/>
    <cellStyle name="Millares 13 4 2 2 5 3" xfId="25480"/>
    <cellStyle name="Millares 13 4 2 2 5 3 2" xfId="25481"/>
    <cellStyle name="Millares 13 4 2 2 5 4" xfId="25482"/>
    <cellStyle name="Millares 13 4 2 2 6" xfId="25483"/>
    <cellStyle name="Millares 13 4 2 2 6 2" xfId="25484"/>
    <cellStyle name="Millares 13 4 2 2 6 2 2" xfId="25485"/>
    <cellStyle name="Millares 13 4 2 2 6 3" xfId="25486"/>
    <cellStyle name="Millares 13 4 2 2 7" xfId="25487"/>
    <cellStyle name="Millares 13 4 2 2 7 2" xfId="25488"/>
    <cellStyle name="Millares 13 4 2 2 8" xfId="25489"/>
    <cellStyle name="Millares 13 4 2 3" xfId="25490"/>
    <cellStyle name="Millares 13 4 2 3 2" xfId="25491"/>
    <cellStyle name="Millares 13 4 2 3 2 2" xfId="25492"/>
    <cellStyle name="Millares 13 4 2 3 2 2 2" xfId="25493"/>
    <cellStyle name="Millares 13 4 2 3 2 2 2 2" xfId="25494"/>
    <cellStyle name="Millares 13 4 2 3 2 2 2 2 2" xfId="25495"/>
    <cellStyle name="Millares 13 4 2 3 2 2 2 3" xfId="25496"/>
    <cellStyle name="Millares 13 4 2 3 2 2 3" xfId="25497"/>
    <cellStyle name="Millares 13 4 2 3 2 2 3 2" xfId="25498"/>
    <cellStyle name="Millares 13 4 2 3 2 2 4" xfId="25499"/>
    <cellStyle name="Millares 13 4 2 3 2 3" xfId="25500"/>
    <cellStyle name="Millares 13 4 2 3 2 3 2" xfId="25501"/>
    <cellStyle name="Millares 13 4 2 3 2 3 2 2" xfId="25502"/>
    <cellStyle name="Millares 13 4 2 3 2 3 3" xfId="25503"/>
    <cellStyle name="Millares 13 4 2 3 2 4" xfId="25504"/>
    <cellStyle name="Millares 13 4 2 3 2 4 2" xfId="25505"/>
    <cellStyle name="Millares 13 4 2 3 2 5" xfId="25506"/>
    <cellStyle name="Millares 13 4 2 3 3" xfId="25507"/>
    <cellStyle name="Millares 13 4 2 3 3 2" xfId="25508"/>
    <cellStyle name="Millares 13 4 2 3 3 2 2" xfId="25509"/>
    <cellStyle name="Millares 13 4 2 3 3 2 2 2" xfId="25510"/>
    <cellStyle name="Millares 13 4 2 3 3 2 2 2 2" xfId="25511"/>
    <cellStyle name="Millares 13 4 2 3 3 2 2 3" xfId="25512"/>
    <cellStyle name="Millares 13 4 2 3 3 2 3" xfId="25513"/>
    <cellStyle name="Millares 13 4 2 3 3 2 3 2" xfId="25514"/>
    <cellStyle name="Millares 13 4 2 3 3 2 4" xfId="25515"/>
    <cellStyle name="Millares 13 4 2 3 3 3" xfId="25516"/>
    <cellStyle name="Millares 13 4 2 3 3 3 2" xfId="25517"/>
    <cellStyle name="Millares 13 4 2 3 3 3 2 2" xfId="25518"/>
    <cellStyle name="Millares 13 4 2 3 3 3 3" xfId="25519"/>
    <cellStyle name="Millares 13 4 2 3 3 4" xfId="25520"/>
    <cellStyle name="Millares 13 4 2 3 3 4 2" xfId="25521"/>
    <cellStyle name="Millares 13 4 2 3 3 5" xfId="25522"/>
    <cellStyle name="Millares 13 4 2 3 4" xfId="25523"/>
    <cellStyle name="Millares 13 4 2 3 4 2" xfId="25524"/>
    <cellStyle name="Millares 13 4 2 3 4 2 2" xfId="25525"/>
    <cellStyle name="Millares 13 4 2 3 4 2 2 2" xfId="25526"/>
    <cellStyle name="Millares 13 4 2 3 4 2 3" xfId="25527"/>
    <cellStyle name="Millares 13 4 2 3 4 3" xfId="25528"/>
    <cellStyle name="Millares 13 4 2 3 4 3 2" xfId="25529"/>
    <cellStyle name="Millares 13 4 2 3 4 4" xfId="25530"/>
    <cellStyle name="Millares 13 4 2 3 5" xfId="25531"/>
    <cellStyle name="Millares 13 4 2 3 5 2" xfId="25532"/>
    <cellStyle name="Millares 13 4 2 3 5 2 2" xfId="25533"/>
    <cellStyle name="Millares 13 4 2 3 5 3" xfId="25534"/>
    <cellStyle name="Millares 13 4 2 3 6" xfId="25535"/>
    <cellStyle name="Millares 13 4 2 3 6 2" xfId="25536"/>
    <cellStyle name="Millares 13 4 2 3 7" xfId="25537"/>
    <cellStyle name="Millares 13 4 2 4" xfId="25538"/>
    <cellStyle name="Millares 13 4 2 4 2" xfId="25539"/>
    <cellStyle name="Millares 13 4 2 4 2 2" xfId="25540"/>
    <cellStyle name="Millares 13 4 2 4 2 2 2" xfId="25541"/>
    <cellStyle name="Millares 13 4 2 4 2 2 2 2" xfId="25542"/>
    <cellStyle name="Millares 13 4 2 4 2 2 3" xfId="25543"/>
    <cellStyle name="Millares 13 4 2 4 2 3" xfId="25544"/>
    <cellStyle name="Millares 13 4 2 4 2 3 2" xfId="25545"/>
    <cellStyle name="Millares 13 4 2 4 2 4" xfId="25546"/>
    <cellStyle name="Millares 13 4 2 4 3" xfId="25547"/>
    <cellStyle name="Millares 13 4 2 4 3 2" xfId="25548"/>
    <cellStyle name="Millares 13 4 2 4 3 2 2" xfId="25549"/>
    <cellStyle name="Millares 13 4 2 4 3 3" xfId="25550"/>
    <cellStyle name="Millares 13 4 2 4 4" xfId="25551"/>
    <cellStyle name="Millares 13 4 2 4 4 2" xfId="25552"/>
    <cellStyle name="Millares 13 4 2 4 5" xfId="25553"/>
    <cellStyle name="Millares 13 4 2 5" xfId="25554"/>
    <cellStyle name="Millares 13 4 2 5 2" xfId="25555"/>
    <cellStyle name="Millares 13 4 2 5 2 2" xfId="25556"/>
    <cellStyle name="Millares 13 4 2 5 2 2 2" xfId="25557"/>
    <cellStyle name="Millares 13 4 2 5 2 2 2 2" xfId="25558"/>
    <cellStyle name="Millares 13 4 2 5 2 2 3" xfId="25559"/>
    <cellStyle name="Millares 13 4 2 5 2 3" xfId="25560"/>
    <cellStyle name="Millares 13 4 2 5 2 3 2" xfId="25561"/>
    <cellStyle name="Millares 13 4 2 5 2 4" xfId="25562"/>
    <cellStyle name="Millares 13 4 2 5 3" xfId="25563"/>
    <cellStyle name="Millares 13 4 2 5 3 2" xfId="25564"/>
    <cellStyle name="Millares 13 4 2 5 3 2 2" xfId="25565"/>
    <cellStyle name="Millares 13 4 2 5 3 3" xfId="25566"/>
    <cellStyle name="Millares 13 4 2 5 4" xfId="25567"/>
    <cellStyle name="Millares 13 4 2 5 4 2" xfId="25568"/>
    <cellStyle name="Millares 13 4 2 5 5" xfId="25569"/>
    <cellStyle name="Millares 13 4 2 6" xfId="25570"/>
    <cellStyle name="Millares 13 4 2 6 2" xfId="25571"/>
    <cellStyle name="Millares 13 4 2 6 2 2" xfId="25572"/>
    <cellStyle name="Millares 13 4 2 6 2 2 2" xfId="25573"/>
    <cellStyle name="Millares 13 4 2 6 2 3" xfId="25574"/>
    <cellStyle name="Millares 13 4 2 6 3" xfId="25575"/>
    <cellStyle name="Millares 13 4 2 6 3 2" xfId="25576"/>
    <cellStyle name="Millares 13 4 2 6 4" xfId="25577"/>
    <cellStyle name="Millares 13 4 2 7" xfId="25578"/>
    <cellStyle name="Millares 13 4 2 7 2" xfId="25579"/>
    <cellStyle name="Millares 13 4 2 7 2 2" xfId="25580"/>
    <cellStyle name="Millares 13 4 2 7 3" xfId="25581"/>
    <cellStyle name="Millares 13 4 2 8" xfId="25582"/>
    <cellStyle name="Millares 13 4 2 8 2" xfId="25583"/>
    <cellStyle name="Millares 13 4 2 9" xfId="25584"/>
    <cellStyle name="Millares 13 4 2 9 2" xfId="25585"/>
    <cellStyle name="Millares 13 4 3" xfId="25586"/>
    <cellStyle name="Millares 13 4 3 2" xfId="25587"/>
    <cellStyle name="Millares 13 4 3 2 2" xfId="25588"/>
    <cellStyle name="Millares 13 4 3 2 2 2" xfId="25589"/>
    <cellStyle name="Millares 13 4 3 2 2 2 2" xfId="25590"/>
    <cellStyle name="Millares 13 4 3 2 2 2 2 2" xfId="25591"/>
    <cellStyle name="Millares 13 4 3 2 2 2 2 2 2" xfId="25592"/>
    <cellStyle name="Millares 13 4 3 2 2 2 2 3" xfId="25593"/>
    <cellStyle name="Millares 13 4 3 2 2 2 3" xfId="25594"/>
    <cellStyle name="Millares 13 4 3 2 2 2 3 2" xfId="25595"/>
    <cellStyle name="Millares 13 4 3 2 2 2 4" xfId="25596"/>
    <cellStyle name="Millares 13 4 3 2 2 3" xfId="25597"/>
    <cellStyle name="Millares 13 4 3 2 2 3 2" xfId="25598"/>
    <cellStyle name="Millares 13 4 3 2 2 3 2 2" xfId="25599"/>
    <cellStyle name="Millares 13 4 3 2 2 3 3" xfId="25600"/>
    <cellStyle name="Millares 13 4 3 2 2 4" xfId="25601"/>
    <cellStyle name="Millares 13 4 3 2 2 4 2" xfId="25602"/>
    <cellStyle name="Millares 13 4 3 2 2 5" xfId="25603"/>
    <cellStyle name="Millares 13 4 3 2 3" xfId="25604"/>
    <cellStyle name="Millares 13 4 3 2 3 2" xfId="25605"/>
    <cellStyle name="Millares 13 4 3 2 3 2 2" xfId="25606"/>
    <cellStyle name="Millares 13 4 3 2 3 2 2 2" xfId="25607"/>
    <cellStyle name="Millares 13 4 3 2 3 2 2 2 2" xfId="25608"/>
    <cellStyle name="Millares 13 4 3 2 3 2 2 3" xfId="25609"/>
    <cellStyle name="Millares 13 4 3 2 3 2 3" xfId="25610"/>
    <cellStyle name="Millares 13 4 3 2 3 2 3 2" xfId="25611"/>
    <cellStyle name="Millares 13 4 3 2 3 2 4" xfId="25612"/>
    <cellStyle name="Millares 13 4 3 2 3 3" xfId="25613"/>
    <cellStyle name="Millares 13 4 3 2 3 3 2" xfId="25614"/>
    <cellStyle name="Millares 13 4 3 2 3 3 2 2" xfId="25615"/>
    <cellStyle name="Millares 13 4 3 2 3 3 3" xfId="25616"/>
    <cellStyle name="Millares 13 4 3 2 3 4" xfId="25617"/>
    <cellStyle name="Millares 13 4 3 2 3 4 2" xfId="25618"/>
    <cellStyle name="Millares 13 4 3 2 3 5" xfId="25619"/>
    <cellStyle name="Millares 13 4 3 2 4" xfId="25620"/>
    <cellStyle name="Millares 13 4 3 2 4 2" xfId="25621"/>
    <cellStyle name="Millares 13 4 3 2 4 2 2" xfId="25622"/>
    <cellStyle name="Millares 13 4 3 2 4 2 2 2" xfId="25623"/>
    <cellStyle name="Millares 13 4 3 2 4 2 3" xfId="25624"/>
    <cellStyle name="Millares 13 4 3 2 4 3" xfId="25625"/>
    <cellStyle name="Millares 13 4 3 2 4 3 2" xfId="25626"/>
    <cellStyle name="Millares 13 4 3 2 4 4" xfId="25627"/>
    <cellStyle name="Millares 13 4 3 2 5" xfId="25628"/>
    <cellStyle name="Millares 13 4 3 2 5 2" xfId="25629"/>
    <cellStyle name="Millares 13 4 3 2 5 2 2" xfId="25630"/>
    <cellStyle name="Millares 13 4 3 2 5 3" xfId="25631"/>
    <cellStyle name="Millares 13 4 3 2 6" xfId="25632"/>
    <cellStyle name="Millares 13 4 3 2 6 2" xfId="25633"/>
    <cellStyle name="Millares 13 4 3 2 7" xfId="25634"/>
    <cellStyle name="Millares 13 4 3 3" xfId="25635"/>
    <cellStyle name="Millares 13 4 3 3 2" xfId="25636"/>
    <cellStyle name="Millares 13 4 3 3 2 2" xfId="25637"/>
    <cellStyle name="Millares 13 4 3 3 2 2 2" xfId="25638"/>
    <cellStyle name="Millares 13 4 3 3 2 2 2 2" xfId="25639"/>
    <cellStyle name="Millares 13 4 3 3 2 2 3" xfId="25640"/>
    <cellStyle name="Millares 13 4 3 3 2 3" xfId="25641"/>
    <cellStyle name="Millares 13 4 3 3 2 3 2" xfId="25642"/>
    <cellStyle name="Millares 13 4 3 3 2 4" xfId="25643"/>
    <cellStyle name="Millares 13 4 3 3 3" xfId="25644"/>
    <cellStyle name="Millares 13 4 3 3 3 2" xfId="25645"/>
    <cellStyle name="Millares 13 4 3 3 3 2 2" xfId="25646"/>
    <cellStyle name="Millares 13 4 3 3 3 3" xfId="25647"/>
    <cellStyle name="Millares 13 4 3 3 4" xfId="25648"/>
    <cellStyle name="Millares 13 4 3 3 4 2" xfId="25649"/>
    <cellStyle name="Millares 13 4 3 3 5" xfId="25650"/>
    <cellStyle name="Millares 13 4 3 4" xfId="25651"/>
    <cellStyle name="Millares 13 4 3 4 2" xfId="25652"/>
    <cellStyle name="Millares 13 4 3 4 2 2" xfId="25653"/>
    <cellStyle name="Millares 13 4 3 4 2 2 2" xfId="25654"/>
    <cellStyle name="Millares 13 4 3 4 2 2 2 2" xfId="25655"/>
    <cellStyle name="Millares 13 4 3 4 2 2 3" xfId="25656"/>
    <cellStyle name="Millares 13 4 3 4 2 3" xfId="25657"/>
    <cellStyle name="Millares 13 4 3 4 2 3 2" xfId="25658"/>
    <cellStyle name="Millares 13 4 3 4 2 4" xfId="25659"/>
    <cellStyle name="Millares 13 4 3 4 3" xfId="25660"/>
    <cellStyle name="Millares 13 4 3 4 3 2" xfId="25661"/>
    <cellStyle name="Millares 13 4 3 4 3 2 2" xfId="25662"/>
    <cellStyle name="Millares 13 4 3 4 3 3" xfId="25663"/>
    <cellStyle name="Millares 13 4 3 4 4" xfId="25664"/>
    <cellStyle name="Millares 13 4 3 4 4 2" xfId="25665"/>
    <cellStyle name="Millares 13 4 3 4 5" xfId="25666"/>
    <cellStyle name="Millares 13 4 3 5" xfId="25667"/>
    <cellStyle name="Millares 13 4 3 5 2" xfId="25668"/>
    <cellStyle name="Millares 13 4 3 5 2 2" xfId="25669"/>
    <cellStyle name="Millares 13 4 3 5 2 2 2" xfId="25670"/>
    <cellStyle name="Millares 13 4 3 5 2 3" xfId="25671"/>
    <cellStyle name="Millares 13 4 3 5 3" xfId="25672"/>
    <cellStyle name="Millares 13 4 3 5 3 2" xfId="25673"/>
    <cellStyle name="Millares 13 4 3 5 4" xfId="25674"/>
    <cellStyle name="Millares 13 4 3 6" xfId="25675"/>
    <cellStyle name="Millares 13 4 3 6 2" xfId="25676"/>
    <cellStyle name="Millares 13 4 3 6 2 2" xfId="25677"/>
    <cellStyle name="Millares 13 4 3 6 3" xfId="25678"/>
    <cellStyle name="Millares 13 4 3 7" xfId="25679"/>
    <cellStyle name="Millares 13 4 3 7 2" xfId="25680"/>
    <cellStyle name="Millares 13 4 3 8" xfId="25681"/>
    <cellStyle name="Millares 13 4 4" xfId="25682"/>
    <cellStyle name="Millares 13 4 4 2" xfId="25683"/>
    <cellStyle name="Millares 13 4 4 2 2" xfId="25684"/>
    <cellStyle name="Millares 13 4 4 2 2 2" xfId="25685"/>
    <cellStyle name="Millares 13 4 4 2 2 2 2" xfId="25686"/>
    <cellStyle name="Millares 13 4 4 2 2 2 2 2" xfId="25687"/>
    <cellStyle name="Millares 13 4 4 2 2 2 3" xfId="25688"/>
    <cellStyle name="Millares 13 4 4 2 2 3" xfId="25689"/>
    <cellStyle name="Millares 13 4 4 2 2 3 2" xfId="25690"/>
    <cellStyle name="Millares 13 4 4 2 2 4" xfId="25691"/>
    <cellStyle name="Millares 13 4 4 2 3" xfId="25692"/>
    <cellStyle name="Millares 13 4 4 2 3 2" xfId="25693"/>
    <cellStyle name="Millares 13 4 4 2 3 2 2" xfId="25694"/>
    <cellStyle name="Millares 13 4 4 2 3 3" xfId="25695"/>
    <cellStyle name="Millares 13 4 4 2 4" xfId="25696"/>
    <cellStyle name="Millares 13 4 4 2 4 2" xfId="25697"/>
    <cellStyle name="Millares 13 4 4 2 5" xfId="25698"/>
    <cellStyle name="Millares 13 4 4 3" xfId="25699"/>
    <cellStyle name="Millares 13 4 4 3 2" xfId="25700"/>
    <cellStyle name="Millares 13 4 4 3 2 2" xfId="25701"/>
    <cellStyle name="Millares 13 4 4 3 2 2 2" xfId="25702"/>
    <cellStyle name="Millares 13 4 4 3 2 2 2 2" xfId="25703"/>
    <cellStyle name="Millares 13 4 4 3 2 2 3" xfId="25704"/>
    <cellStyle name="Millares 13 4 4 3 2 3" xfId="25705"/>
    <cellStyle name="Millares 13 4 4 3 2 3 2" xfId="25706"/>
    <cellStyle name="Millares 13 4 4 3 2 4" xfId="25707"/>
    <cellStyle name="Millares 13 4 4 3 3" xfId="25708"/>
    <cellStyle name="Millares 13 4 4 3 3 2" xfId="25709"/>
    <cellStyle name="Millares 13 4 4 3 3 2 2" xfId="25710"/>
    <cellStyle name="Millares 13 4 4 3 3 3" xfId="25711"/>
    <cellStyle name="Millares 13 4 4 3 4" xfId="25712"/>
    <cellStyle name="Millares 13 4 4 3 4 2" xfId="25713"/>
    <cellStyle name="Millares 13 4 4 3 5" xfId="25714"/>
    <cellStyle name="Millares 13 4 4 4" xfId="25715"/>
    <cellStyle name="Millares 13 4 4 4 2" xfId="25716"/>
    <cellStyle name="Millares 13 4 4 4 2 2" xfId="25717"/>
    <cellStyle name="Millares 13 4 4 4 2 2 2" xfId="25718"/>
    <cellStyle name="Millares 13 4 4 4 2 3" xfId="25719"/>
    <cellStyle name="Millares 13 4 4 4 3" xfId="25720"/>
    <cellStyle name="Millares 13 4 4 4 3 2" xfId="25721"/>
    <cellStyle name="Millares 13 4 4 4 4" xfId="25722"/>
    <cellStyle name="Millares 13 4 4 5" xfId="25723"/>
    <cellStyle name="Millares 13 4 4 5 2" xfId="25724"/>
    <cellStyle name="Millares 13 4 4 5 2 2" xfId="25725"/>
    <cellStyle name="Millares 13 4 4 5 3" xfId="25726"/>
    <cellStyle name="Millares 13 4 4 6" xfId="25727"/>
    <cellStyle name="Millares 13 4 4 6 2" xfId="25728"/>
    <cellStyle name="Millares 13 4 4 7" xfId="25729"/>
    <cellStyle name="Millares 13 4 5" xfId="25730"/>
    <cellStyle name="Millares 13 4 5 2" xfId="25731"/>
    <cellStyle name="Millares 13 4 5 2 2" xfId="25732"/>
    <cellStyle name="Millares 13 4 5 2 2 2" xfId="25733"/>
    <cellStyle name="Millares 13 4 5 2 2 2 2" xfId="25734"/>
    <cellStyle name="Millares 13 4 5 2 2 3" xfId="25735"/>
    <cellStyle name="Millares 13 4 5 2 3" xfId="25736"/>
    <cellStyle name="Millares 13 4 5 2 3 2" xfId="25737"/>
    <cellStyle name="Millares 13 4 5 2 4" xfId="25738"/>
    <cellStyle name="Millares 13 4 5 3" xfId="25739"/>
    <cellStyle name="Millares 13 4 5 3 2" xfId="25740"/>
    <cellStyle name="Millares 13 4 5 3 2 2" xfId="25741"/>
    <cellStyle name="Millares 13 4 5 3 3" xfId="25742"/>
    <cellStyle name="Millares 13 4 5 4" xfId="25743"/>
    <cellStyle name="Millares 13 4 5 4 2" xfId="25744"/>
    <cellStyle name="Millares 13 4 5 5" xfId="25745"/>
    <cellStyle name="Millares 13 4 6" xfId="25746"/>
    <cellStyle name="Millares 13 4 6 2" xfId="25747"/>
    <cellStyle name="Millares 13 4 6 2 2" xfId="25748"/>
    <cellStyle name="Millares 13 4 6 2 2 2" xfId="25749"/>
    <cellStyle name="Millares 13 4 6 2 2 2 2" xfId="25750"/>
    <cellStyle name="Millares 13 4 6 2 2 3" xfId="25751"/>
    <cellStyle name="Millares 13 4 6 2 3" xfId="25752"/>
    <cellStyle name="Millares 13 4 6 2 3 2" xfId="25753"/>
    <cellStyle name="Millares 13 4 6 2 4" xfId="25754"/>
    <cellStyle name="Millares 13 4 6 3" xfId="25755"/>
    <cellStyle name="Millares 13 4 6 3 2" xfId="25756"/>
    <cellStyle name="Millares 13 4 6 3 2 2" xfId="25757"/>
    <cellStyle name="Millares 13 4 6 3 3" xfId="25758"/>
    <cellStyle name="Millares 13 4 6 4" xfId="25759"/>
    <cellStyle name="Millares 13 4 6 4 2" xfId="25760"/>
    <cellStyle name="Millares 13 4 6 5" xfId="25761"/>
    <cellStyle name="Millares 13 4 7" xfId="25762"/>
    <cellStyle name="Millares 13 4 7 2" xfId="25763"/>
    <cellStyle name="Millares 13 4 7 2 2" xfId="25764"/>
    <cellStyle name="Millares 13 4 7 2 2 2" xfId="25765"/>
    <cellStyle name="Millares 13 4 7 2 3" xfId="25766"/>
    <cellStyle name="Millares 13 4 7 3" xfId="25767"/>
    <cellStyle name="Millares 13 4 7 3 2" xfId="25768"/>
    <cellStyle name="Millares 13 4 7 4" xfId="25769"/>
    <cellStyle name="Millares 13 4 8" xfId="25770"/>
    <cellStyle name="Millares 13 4 8 2" xfId="25771"/>
    <cellStyle name="Millares 13 4 8 2 2" xfId="25772"/>
    <cellStyle name="Millares 13 4 8 3" xfId="25773"/>
    <cellStyle name="Millares 13 4 9" xfId="25774"/>
    <cellStyle name="Millares 13 4 9 2" xfId="25775"/>
    <cellStyle name="Millares 13 5" xfId="25776"/>
    <cellStyle name="Millares 13 5 10" xfId="25777"/>
    <cellStyle name="Millares 13 5 11" xfId="25778"/>
    <cellStyle name="Millares 13 5 2" xfId="25779"/>
    <cellStyle name="Millares 13 5 2 2" xfId="25780"/>
    <cellStyle name="Millares 13 5 2 2 2" xfId="25781"/>
    <cellStyle name="Millares 13 5 2 2 2 2" xfId="25782"/>
    <cellStyle name="Millares 13 5 2 2 2 2 2" xfId="25783"/>
    <cellStyle name="Millares 13 5 2 2 2 2 2 2" xfId="25784"/>
    <cellStyle name="Millares 13 5 2 2 2 2 2 2 2" xfId="25785"/>
    <cellStyle name="Millares 13 5 2 2 2 2 2 3" xfId="25786"/>
    <cellStyle name="Millares 13 5 2 2 2 2 3" xfId="25787"/>
    <cellStyle name="Millares 13 5 2 2 2 2 3 2" xfId="25788"/>
    <cellStyle name="Millares 13 5 2 2 2 2 4" xfId="25789"/>
    <cellStyle name="Millares 13 5 2 2 2 3" xfId="25790"/>
    <cellStyle name="Millares 13 5 2 2 2 3 2" xfId="25791"/>
    <cellStyle name="Millares 13 5 2 2 2 3 2 2" xfId="25792"/>
    <cellStyle name="Millares 13 5 2 2 2 3 3" xfId="25793"/>
    <cellStyle name="Millares 13 5 2 2 2 4" xfId="25794"/>
    <cellStyle name="Millares 13 5 2 2 2 4 2" xfId="25795"/>
    <cellStyle name="Millares 13 5 2 2 2 5" xfId="25796"/>
    <cellStyle name="Millares 13 5 2 2 3" xfId="25797"/>
    <cellStyle name="Millares 13 5 2 2 3 2" xfId="25798"/>
    <cellStyle name="Millares 13 5 2 2 3 2 2" xfId="25799"/>
    <cellStyle name="Millares 13 5 2 2 3 2 2 2" xfId="25800"/>
    <cellStyle name="Millares 13 5 2 2 3 2 2 2 2" xfId="25801"/>
    <cellStyle name="Millares 13 5 2 2 3 2 2 3" xfId="25802"/>
    <cellStyle name="Millares 13 5 2 2 3 2 3" xfId="25803"/>
    <cellStyle name="Millares 13 5 2 2 3 2 3 2" xfId="25804"/>
    <cellStyle name="Millares 13 5 2 2 3 2 4" xfId="25805"/>
    <cellStyle name="Millares 13 5 2 2 3 3" xfId="25806"/>
    <cellStyle name="Millares 13 5 2 2 3 3 2" xfId="25807"/>
    <cellStyle name="Millares 13 5 2 2 3 3 2 2" xfId="25808"/>
    <cellStyle name="Millares 13 5 2 2 3 3 3" xfId="25809"/>
    <cellStyle name="Millares 13 5 2 2 3 4" xfId="25810"/>
    <cellStyle name="Millares 13 5 2 2 3 4 2" xfId="25811"/>
    <cellStyle name="Millares 13 5 2 2 3 5" xfId="25812"/>
    <cellStyle name="Millares 13 5 2 2 4" xfId="25813"/>
    <cellStyle name="Millares 13 5 2 2 4 2" xfId="25814"/>
    <cellStyle name="Millares 13 5 2 2 4 2 2" xfId="25815"/>
    <cellStyle name="Millares 13 5 2 2 4 2 2 2" xfId="25816"/>
    <cellStyle name="Millares 13 5 2 2 4 2 3" xfId="25817"/>
    <cellStyle name="Millares 13 5 2 2 4 3" xfId="25818"/>
    <cellStyle name="Millares 13 5 2 2 4 3 2" xfId="25819"/>
    <cellStyle name="Millares 13 5 2 2 4 4" xfId="25820"/>
    <cellStyle name="Millares 13 5 2 2 5" xfId="25821"/>
    <cellStyle name="Millares 13 5 2 2 5 2" xfId="25822"/>
    <cellStyle name="Millares 13 5 2 2 5 2 2" xfId="25823"/>
    <cellStyle name="Millares 13 5 2 2 5 3" xfId="25824"/>
    <cellStyle name="Millares 13 5 2 2 6" xfId="25825"/>
    <cellStyle name="Millares 13 5 2 2 6 2" xfId="25826"/>
    <cellStyle name="Millares 13 5 2 2 7" xfId="25827"/>
    <cellStyle name="Millares 13 5 2 3" xfId="25828"/>
    <cellStyle name="Millares 13 5 2 3 2" xfId="25829"/>
    <cellStyle name="Millares 13 5 2 3 2 2" xfId="25830"/>
    <cellStyle name="Millares 13 5 2 3 2 2 2" xfId="25831"/>
    <cellStyle name="Millares 13 5 2 3 2 2 2 2" xfId="25832"/>
    <cellStyle name="Millares 13 5 2 3 2 2 3" xfId="25833"/>
    <cellStyle name="Millares 13 5 2 3 2 3" xfId="25834"/>
    <cellStyle name="Millares 13 5 2 3 2 3 2" xfId="25835"/>
    <cellStyle name="Millares 13 5 2 3 2 4" xfId="25836"/>
    <cellStyle name="Millares 13 5 2 3 3" xfId="25837"/>
    <cellStyle name="Millares 13 5 2 3 3 2" xfId="25838"/>
    <cellStyle name="Millares 13 5 2 3 3 2 2" xfId="25839"/>
    <cellStyle name="Millares 13 5 2 3 3 3" xfId="25840"/>
    <cellStyle name="Millares 13 5 2 3 4" xfId="25841"/>
    <cellStyle name="Millares 13 5 2 3 4 2" xfId="25842"/>
    <cellStyle name="Millares 13 5 2 3 5" xfId="25843"/>
    <cellStyle name="Millares 13 5 2 4" xfId="25844"/>
    <cellStyle name="Millares 13 5 2 4 2" xfId="25845"/>
    <cellStyle name="Millares 13 5 2 4 2 2" xfId="25846"/>
    <cellStyle name="Millares 13 5 2 4 2 2 2" xfId="25847"/>
    <cellStyle name="Millares 13 5 2 4 2 2 2 2" xfId="25848"/>
    <cellStyle name="Millares 13 5 2 4 2 2 3" xfId="25849"/>
    <cellStyle name="Millares 13 5 2 4 2 3" xfId="25850"/>
    <cellStyle name="Millares 13 5 2 4 2 3 2" xfId="25851"/>
    <cellStyle name="Millares 13 5 2 4 2 4" xfId="25852"/>
    <cellStyle name="Millares 13 5 2 4 3" xfId="25853"/>
    <cellStyle name="Millares 13 5 2 4 3 2" xfId="25854"/>
    <cellStyle name="Millares 13 5 2 4 3 2 2" xfId="25855"/>
    <cellStyle name="Millares 13 5 2 4 3 3" xfId="25856"/>
    <cellStyle name="Millares 13 5 2 4 4" xfId="25857"/>
    <cellStyle name="Millares 13 5 2 4 4 2" xfId="25858"/>
    <cellStyle name="Millares 13 5 2 4 5" xfId="25859"/>
    <cellStyle name="Millares 13 5 2 5" xfId="25860"/>
    <cellStyle name="Millares 13 5 2 5 2" xfId="25861"/>
    <cellStyle name="Millares 13 5 2 5 2 2" xfId="25862"/>
    <cellStyle name="Millares 13 5 2 5 2 2 2" xfId="25863"/>
    <cellStyle name="Millares 13 5 2 5 2 3" xfId="25864"/>
    <cellStyle name="Millares 13 5 2 5 3" xfId="25865"/>
    <cellStyle name="Millares 13 5 2 5 3 2" xfId="25866"/>
    <cellStyle name="Millares 13 5 2 5 4" xfId="25867"/>
    <cellStyle name="Millares 13 5 2 6" xfId="25868"/>
    <cellStyle name="Millares 13 5 2 6 2" xfId="25869"/>
    <cellStyle name="Millares 13 5 2 6 2 2" xfId="25870"/>
    <cellStyle name="Millares 13 5 2 6 3" xfId="25871"/>
    <cellStyle name="Millares 13 5 2 7" xfId="25872"/>
    <cellStyle name="Millares 13 5 2 7 2" xfId="25873"/>
    <cellStyle name="Millares 13 5 2 8" xfId="25874"/>
    <cellStyle name="Millares 13 5 2 9" xfId="25875"/>
    <cellStyle name="Millares 13 5 3" xfId="25876"/>
    <cellStyle name="Millares 13 5 3 2" xfId="25877"/>
    <cellStyle name="Millares 13 5 3 2 2" xfId="25878"/>
    <cellStyle name="Millares 13 5 3 2 2 2" xfId="25879"/>
    <cellStyle name="Millares 13 5 3 2 2 2 2" xfId="25880"/>
    <cellStyle name="Millares 13 5 3 2 2 2 2 2" xfId="25881"/>
    <cellStyle name="Millares 13 5 3 2 2 2 3" xfId="25882"/>
    <cellStyle name="Millares 13 5 3 2 2 3" xfId="25883"/>
    <cellStyle name="Millares 13 5 3 2 2 3 2" xfId="25884"/>
    <cellStyle name="Millares 13 5 3 2 2 4" xfId="25885"/>
    <cellStyle name="Millares 13 5 3 2 3" xfId="25886"/>
    <cellStyle name="Millares 13 5 3 2 3 2" xfId="25887"/>
    <cellStyle name="Millares 13 5 3 2 3 2 2" xfId="25888"/>
    <cellStyle name="Millares 13 5 3 2 3 3" xfId="25889"/>
    <cellStyle name="Millares 13 5 3 2 4" xfId="25890"/>
    <cellStyle name="Millares 13 5 3 2 4 2" xfId="25891"/>
    <cellStyle name="Millares 13 5 3 2 5" xfId="25892"/>
    <cellStyle name="Millares 13 5 3 3" xfId="25893"/>
    <cellStyle name="Millares 13 5 3 3 2" xfId="25894"/>
    <cellStyle name="Millares 13 5 3 3 2 2" xfId="25895"/>
    <cellStyle name="Millares 13 5 3 3 2 2 2" xfId="25896"/>
    <cellStyle name="Millares 13 5 3 3 2 2 2 2" xfId="25897"/>
    <cellStyle name="Millares 13 5 3 3 2 2 3" xfId="25898"/>
    <cellStyle name="Millares 13 5 3 3 2 3" xfId="25899"/>
    <cellStyle name="Millares 13 5 3 3 2 3 2" xfId="25900"/>
    <cellStyle name="Millares 13 5 3 3 2 4" xfId="25901"/>
    <cellStyle name="Millares 13 5 3 3 3" xfId="25902"/>
    <cellStyle name="Millares 13 5 3 3 3 2" xfId="25903"/>
    <cellStyle name="Millares 13 5 3 3 3 2 2" xfId="25904"/>
    <cellStyle name="Millares 13 5 3 3 3 3" xfId="25905"/>
    <cellStyle name="Millares 13 5 3 3 4" xfId="25906"/>
    <cellStyle name="Millares 13 5 3 3 4 2" xfId="25907"/>
    <cellStyle name="Millares 13 5 3 3 5" xfId="25908"/>
    <cellStyle name="Millares 13 5 3 4" xfId="25909"/>
    <cellStyle name="Millares 13 5 3 4 2" xfId="25910"/>
    <cellStyle name="Millares 13 5 3 4 2 2" xfId="25911"/>
    <cellStyle name="Millares 13 5 3 4 2 2 2" xfId="25912"/>
    <cellStyle name="Millares 13 5 3 4 2 3" xfId="25913"/>
    <cellStyle name="Millares 13 5 3 4 3" xfId="25914"/>
    <cellStyle name="Millares 13 5 3 4 3 2" xfId="25915"/>
    <cellStyle name="Millares 13 5 3 4 4" xfId="25916"/>
    <cellStyle name="Millares 13 5 3 5" xfId="25917"/>
    <cellStyle name="Millares 13 5 3 5 2" xfId="25918"/>
    <cellStyle name="Millares 13 5 3 5 2 2" xfId="25919"/>
    <cellStyle name="Millares 13 5 3 5 3" xfId="25920"/>
    <cellStyle name="Millares 13 5 3 6" xfId="25921"/>
    <cellStyle name="Millares 13 5 3 6 2" xfId="25922"/>
    <cellStyle name="Millares 13 5 3 7" xfId="25923"/>
    <cellStyle name="Millares 13 5 4" xfId="25924"/>
    <cellStyle name="Millares 13 5 4 2" xfId="25925"/>
    <cellStyle name="Millares 13 5 4 2 2" xfId="25926"/>
    <cellStyle name="Millares 13 5 4 2 2 2" xfId="25927"/>
    <cellStyle name="Millares 13 5 4 2 2 2 2" xfId="25928"/>
    <cellStyle name="Millares 13 5 4 2 2 3" xfId="25929"/>
    <cellStyle name="Millares 13 5 4 2 3" xfId="25930"/>
    <cellStyle name="Millares 13 5 4 2 3 2" xfId="25931"/>
    <cellStyle name="Millares 13 5 4 2 4" xfId="25932"/>
    <cellStyle name="Millares 13 5 4 3" xfId="25933"/>
    <cellStyle name="Millares 13 5 4 3 2" xfId="25934"/>
    <cellStyle name="Millares 13 5 4 3 2 2" xfId="25935"/>
    <cellStyle name="Millares 13 5 4 3 3" xfId="25936"/>
    <cellStyle name="Millares 13 5 4 4" xfId="25937"/>
    <cellStyle name="Millares 13 5 4 4 2" xfId="25938"/>
    <cellStyle name="Millares 13 5 4 5" xfId="25939"/>
    <cellStyle name="Millares 13 5 5" xfId="25940"/>
    <cellStyle name="Millares 13 5 5 2" xfId="25941"/>
    <cellStyle name="Millares 13 5 5 2 2" xfId="25942"/>
    <cellStyle name="Millares 13 5 5 2 2 2" xfId="25943"/>
    <cellStyle name="Millares 13 5 5 2 2 2 2" xfId="25944"/>
    <cellStyle name="Millares 13 5 5 2 2 3" xfId="25945"/>
    <cellStyle name="Millares 13 5 5 2 3" xfId="25946"/>
    <cellStyle name="Millares 13 5 5 2 3 2" xfId="25947"/>
    <cellStyle name="Millares 13 5 5 2 4" xfId="25948"/>
    <cellStyle name="Millares 13 5 5 3" xfId="25949"/>
    <cellStyle name="Millares 13 5 5 3 2" xfId="25950"/>
    <cellStyle name="Millares 13 5 5 3 2 2" xfId="25951"/>
    <cellStyle name="Millares 13 5 5 3 3" xfId="25952"/>
    <cellStyle name="Millares 13 5 5 4" xfId="25953"/>
    <cellStyle name="Millares 13 5 5 4 2" xfId="25954"/>
    <cellStyle name="Millares 13 5 5 5" xfId="25955"/>
    <cellStyle name="Millares 13 5 6" xfId="25956"/>
    <cellStyle name="Millares 13 5 6 2" xfId="25957"/>
    <cellStyle name="Millares 13 5 6 2 2" xfId="25958"/>
    <cellStyle name="Millares 13 5 6 2 2 2" xfId="25959"/>
    <cellStyle name="Millares 13 5 6 2 3" xfId="25960"/>
    <cellStyle name="Millares 13 5 6 3" xfId="25961"/>
    <cellStyle name="Millares 13 5 6 3 2" xfId="25962"/>
    <cellStyle name="Millares 13 5 6 4" xfId="25963"/>
    <cellStyle name="Millares 13 5 7" xfId="25964"/>
    <cellStyle name="Millares 13 5 7 2" xfId="25965"/>
    <cellStyle name="Millares 13 5 7 2 2" xfId="25966"/>
    <cellStyle name="Millares 13 5 7 3" xfId="25967"/>
    <cellStyle name="Millares 13 5 8" xfId="25968"/>
    <cellStyle name="Millares 13 5 8 2" xfId="25969"/>
    <cellStyle name="Millares 13 5 9" xfId="25970"/>
    <cellStyle name="Millares 13 5 9 2" xfId="25971"/>
    <cellStyle name="Millares 13 6" xfId="25972"/>
    <cellStyle name="Millares 13 6 2" xfId="25973"/>
    <cellStyle name="Millares 13 6 2 2" xfId="25974"/>
    <cellStyle name="Millares 13 6 2 2 2" xfId="25975"/>
    <cellStyle name="Millares 13 6 2 2 2 2" xfId="25976"/>
    <cellStyle name="Millares 13 6 2 2 2 2 2" xfId="25977"/>
    <cellStyle name="Millares 13 6 2 2 2 2 2 2" xfId="25978"/>
    <cellStyle name="Millares 13 6 2 2 2 2 3" xfId="25979"/>
    <cellStyle name="Millares 13 6 2 2 2 3" xfId="25980"/>
    <cellStyle name="Millares 13 6 2 2 2 3 2" xfId="25981"/>
    <cellStyle name="Millares 13 6 2 2 2 4" xfId="25982"/>
    <cellStyle name="Millares 13 6 2 2 3" xfId="25983"/>
    <cellStyle name="Millares 13 6 2 2 3 2" xfId="25984"/>
    <cellStyle name="Millares 13 6 2 2 3 2 2" xfId="25985"/>
    <cellStyle name="Millares 13 6 2 2 3 3" xfId="25986"/>
    <cellStyle name="Millares 13 6 2 2 4" xfId="25987"/>
    <cellStyle name="Millares 13 6 2 2 4 2" xfId="25988"/>
    <cellStyle name="Millares 13 6 2 2 5" xfId="25989"/>
    <cellStyle name="Millares 13 6 2 3" xfId="25990"/>
    <cellStyle name="Millares 13 6 2 3 2" xfId="25991"/>
    <cellStyle name="Millares 13 6 2 3 2 2" xfId="25992"/>
    <cellStyle name="Millares 13 6 2 3 2 2 2" xfId="25993"/>
    <cellStyle name="Millares 13 6 2 3 2 2 2 2" xfId="25994"/>
    <cellStyle name="Millares 13 6 2 3 2 2 3" xfId="25995"/>
    <cellStyle name="Millares 13 6 2 3 2 3" xfId="25996"/>
    <cellStyle name="Millares 13 6 2 3 2 3 2" xfId="25997"/>
    <cellStyle name="Millares 13 6 2 3 2 4" xfId="25998"/>
    <cellStyle name="Millares 13 6 2 3 3" xfId="25999"/>
    <cellStyle name="Millares 13 6 2 3 3 2" xfId="26000"/>
    <cellStyle name="Millares 13 6 2 3 3 2 2" xfId="26001"/>
    <cellStyle name="Millares 13 6 2 3 3 3" xfId="26002"/>
    <cellStyle name="Millares 13 6 2 3 4" xfId="26003"/>
    <cellStyle name="Millares 13 6 2 3 4 2" xfId="26004"/>
    <cellStyle name="Millares 13 6 2 3 5" xfId="26005"/>
    <cellStyle name="Millares 13 6 2 4" xfId="26006"/>
    <cellStyle name="Millares 13 6 2 4 2" xfId="26007"/>
    <cellStyle name="Millares 13 6 2 4 2 2" xfId="26008"/>
    <cellStyle name="Millares 13 6 2 4 2 2 2" xfId="26009"/>
    <cellStyle name="Millares 13 6 2 4 2 3" xfId="26010"/>
    <cellStyle name="Millares 13 6 2 4 3" xfId="26011"/>
    <cellStyle name="Millares 13 6 2 4 3 2" xfId="26012"/>
    <cellStyle name="Millares 13 6 2 4 4" xfId="26013"/>
    <cellStyle name="Millares 13 6 2 5" xfId="26014"/>
    <cellStyle name="Millares 13 6 2 5 2" xfId="26015"/>
    <cellStyle name="Millares 13 6 2 5 2 2" xfId="26016"/>
    <cellStyle name="Millares 13 6 2 5 3" xfId="26017"/>
    <cellStyle name="Millares 13 6 2 6" xfId="26018"/>
    <cellStyle name="Millares 13 6 2 6 2" xfId="26019"/>
    <cellStyle name="Millares 13 6 2 7" xfId="26020"/>
    <cellStyle name="Millares 13 6 2 8" xfId="26021"/>
    <cellStyle name="Millares 13 6 3" xfId="26022"/>
    <cellStyle name="Millares 13 6 3 2" xfId="26023"/>
    <cellStyle name="Millares 13 6 3 2 2" xfId="26024"/>
    <cellStyle name="Millares 13 6 3 2 2 2" xfId="26025"/>
    <cellStyle name="Millares 13 6 3 2 2 2 2" xfId="26026"/>
    <cellStyle name="Millares 13 6 3 2 2 3" xfId="26027"/>
    <cellStyle name="Millares 13 6 3 2 3" xfId="26028"/>
    <cellStyle name="Millares 13 6 3 2 3 2" xfId="26029"/>
    <cellStyle name="Millares 13 6 3 2 4" xfId="26030"/>
    <cellStyle name="Millares 13 6 3 3" xfId="26031"/>
    <cellStyle name="Millares 13 6 3 3 2" xfId="26032"/>
    <cellStyle name="Millares 13 6 3 3 2 2" xfId="26033"/>
    <cellStyle name="Millares 13 6 3 3 3" xfId="26034"/>
    <cellStyle name="Millares 13 6 3 4" xfId="26035"/>
    <cellStyle name="Millares 13 6 3 4 2" xfId="26036"/>
    <cellStyle name="Millares 13 6 3 5" xfId="26037"/>
    <cellStyle name="Millares 13 6 4" xfId="26038"/>
    <cellStyle name="Millares 13 6 4 2" xfId="26039"/>
    <cellStyle name="Millares 13 6 4 2 2" xfId="26040"/>
    <cellStyle name="Millares 13 6 4 2 2 2" xfId="26041"/>
    <cellStyle name="Millares 13 6 4 2 2 2 2" xfId="26042"/>
    <cellStyle name="Millares 13 6 4 2 2 3" xfId="26043"/>
    <cellStyle name="Millares 13 6 4 2 3" xfId="26044"/>
    <cellStyle name="Millares 13 6 4 2 3 2" xfId="26045"/>
    <cellStyle name="Millares 13 6 4 2 4" xfId="26046"/>
    <cellStyle name="Millares 13 6 4 3" xfId="26047"/>
    <cellStyle name="Millares 13 6 4 3 2" xfId="26048"/>
    <cellStyle name="Millares 13 6 4 3 2 2" xfId="26049"/>
    <cellStyle name="Millares 13 6 4 3 3" xfId="26050"/>
    <cellStyle name="Millares 13 6 4 4" xfId="26051"/>
    <cellStyle name="Millares 13 6 4 4 2" xfId="26052"/>
    <cellStyle name="Millares 13 6 4 5" xfId="26053"/>
    <cellStyle name="Millares 13 6 5" xfId="26054"/>
    <cellStyle name="Millares 13 6 5 2" xfId="26055"/>
    <cellStyle name="Millares 13 6 5 2 2" xfId="26056"/>
    <cellStyle name="Millares 13 6 5 2 2 2" xfId="26057"/>
    <cellStyle name="Millares 13 6 5 2 3" xfId="26058"/>
    <cellStyle name="Millares 13 6 5 3" xfId="26059"/>
    <cellStyle name="Millares 13 6 5 3 2" xfId="26060"/>
    <cellStyle name="Millares 13 6 5 4" xfId="26061"/>
    <cellStyle name="Millares 13 6 6" xfId="26062"/>
    <cellStyle name="Millares 13 6 6 2" xfId="26063"/>
    <cellStyle name="Millares 13 6 6 2 2" xfId="26064"/>
    <cellStyle name="Millares 13 6 6 3" xfId="26065"/>
    <cellStyle name="Millares 13 6 7" xfId="26066"/>
    <cellStyle name="Millares 13 6 7 2" xfId="26067"/>
    <cellStyle name="Millares 13 6 8" xfId="26068"/>
    <cellStyle name="Millares 13 6 9" xfId="26069"/>
    <cellStyle name="Millares 13 7" xfId="26070"/>
    <cellStyle name="Millares 13 7 2" xfId="26071"/>
    <cellStyle name="Millares 13 7 2 2" xfId="26072"/>
    <cellStyle name="Millares 13 7 2 2 2" xfId="26073"/>
    <cellStyle name="Millares 13 7 2 2 2 2" xfId="26074"/>
    <cellStyle name="Millares 13 7 2 2 2 2 2" xfId="26075"/>
    <cellStyle name="Millares 13 7 2 2 2 3" xfId="26076"/>
    <cellStyle name="Millares 13 7 2 2 3" xfId="26077"/>
    <cellStyle name="Millares 13 7 2 2 3 2" xfId="26078"/>
    <cellStyle name="Millares 13 7 2 2 4" xfId="26079"/>
    <cellStyle name="Millares 13 7 2 3" xfId="26080"/>
    <cellStyle name="Millares 13 7 2 3 2" xfId="26081"/>
    <cellStyle name="Millares 13 7 2 3 2 2" xfId="26082"/>
    <cellStyle name="Millares 13 7 2 3 3" xfId="26083"/>
    <cellStyle name="Millares 13 7 2 4" xfId="26084"/>
    <cellStyle name="Millares 13 7 2 4 2" xfId="26085"/>
    <cellStyle name="Millares 13 7 2 5" xfId="26086"/>
    <cellStyle name="Millares 13 7 2 6" xfId="26087"/>
    <cellStyle name="Millares 13 7 3" xfId="26088"/>
    <cellStyle name="Millares 13 7 3 2" xfId="26089"/>
    <cellStyle name="Millares 13 7 3 2 2" xfId="26090"/>
    <cellStyle name="Millares 13 7 3 2 2 2" xfId="26091"/>
    <cellStyle name="Millares 13 7 3 2 2 2 2" xfId="26092"/>
    <cellStyle name="Millares 13 7 3 2 2 3" xfId="26093"/>
    <cellStyle name="Millares 13 7 3 2 3" xfId="26094"/>
    <cellStyle name="Millares 13 7 3 2 3 2" xfId="26095"/>
    <cellStyle name="Millares 13 7 3 2 4" xfId="26096"/>
    <cellStyle name="Millares 13 7 3 3" xfId="26097"/>
    <cellStyle name="Millares 13 7 3 3 2" xfId="26098"/>
    <cellStyle name="Millares 13 7 3 3 2 2" xfId="26099"/>
    <cellStyle name="Millares 13 7 3 3 3" xfId="26100"/>
    <cellStyle name="Millares 13 7 3 4" xfId="26101"/>
    <cellStyle name="Millares 13 7 3 4 2" xfId="26102"/>
    <cellStyle name="Millares 13 7 3 5" xfId="26103"/>
    <cellStyle name="Millares 13 7 4" xfId="26104"/>
    <cellStyle name="Millares 13 7 4 2" xfId="26105"/>
    <cellStyle name="Millares 13 7 4 2 2" xfId="26106"/>
    <cellStyle name="Millares 13 7 4 2 2 2" xfId="26107"/>
    <cellStyle name="Millares 13 7 4 2 3" xfId="26108"/>
    <cellStyle name="Millares 13 7 4 3" xfId="26109"/>
    <cellStyle name="Millares 13 7 4 3 2" xfId="26110"/>
    <cellStyle name="Millares 13 7 4 4" xfId="26111"/>
    <cellStyle name="Millares 13 7 5" xfId="26112"/>
    <cellStyle name="Millares 13 7 5 2" xfId="26113"/>
    <cellStyle name="Millares 13 7 5 2 2" xfId="26114"/>
    <cellStyle name="Millares 13 7 5 3" xfId="26115"/>
    <cellStyle name="Millares 13 7 6" xfId="26116"/>
    <cellStyle name="Millares 13 7 6 2" xfId="26117"/>
    <cellStyle name="Millares 13 7 7" xfId="26118"/>
    <cellStyle name="Millares 13 7 8" xfId="26119"/>
    <cellStyle name="Millares 13 8" xfId="26120"/>
    <cellStyle name="Millares 13 8 2" xfId="26121"/>
    <cellStyle name="Millares 13 8 2 2" xfId="26122"/>
    <cellStyle name="Millares 13 8 2 2 2" xfId="26123"/>
    <cellStyle name="Millares 13 8 2 2 2 2" xfId="26124"/>
    <cellStyle name="Millares 13 8 2 2 3" xfId="26125"/>
    <cellStyle name="Millares 13 8 2 3" xfId="26126"/>
    <cellStyle name="Millares 13 8 2 3 2" xfId="26127"/>
    <cellStyle name="Millares 13 8 2 4" xfId="26128"/>
    <cellStyle name="Millares 13 8 2 5" xfId="26129"/>
    <cellStyle name="Millares 13 8 3" xfId="26130"/>
    <cellStyle name="Millares 13 8 3 2" xfId="26131"/>
    <cellStyle name="Millares 13 8 3 2 2" xfId="26132"/>
    <cellStyle name="Millares 13 8 3 3" xfId="26133"/>
    <cellStyle name="Millares 13 8 4" xfId="26134"/>
    <cellStyle name="Millares 13 8 4 2" xfId="26135"/>
    <cellStyle name="Millares 13 8 5" xfId="26136"/>
    <cellStyle name="Millares 13 8 6" xfId="26137"/>
    <cellStyle name="Millares 13 9" xfId="26138"/>
    <cellStyle name="Millares 13 9 2" xfId="26139"/>
    <cellStyle name="Millares 13 9 2 2" xfId="26140"/>
    <cellStyle name="Millares 13 9 2 2 2" xfId="26141"/>
    <cellStyle name="Millares 13 9 2 2 2 2" xfId="26142"/>
    <cellStyle name="Millares 13 9 2 2 3" xfId="26143"/>
    <cellStyle name="Millares 13 9 2 3" xfId="26144"/>
    <cellStyle name="Millares 13 9 2 3 2" xfId="26145"/>
    <cellStyle name="Millares 13 9 2 4" xfId="26146"/>
    <cellStyle name="Millares 13 9 2 5" xfId="26147"/>
    <cellStyle name="Millares 13 9 3" xfId="26148"/>
    <cellStyle name="Millares 13 9 3 2" xfId="26149"/>
    <cellStyle name="Millares 13 9 3 2 2" xfId="26150"/>
    <cellStyle name="Millares 13 9 3 3" xfId="26151"/>
    <cellStyle name="Millares 13 9 4" xfId="26152"/>
    <cellStyle name="Millares 13 9 4 2" xfId="26153"/>
    <cellStyle name="Millares 13 9 5" xfId="26154"/>
    <cellStyle name="Millares 13 9 6" xfId="26155"/>
    <cellStyle name="Millares 13_brenda1" xfId="26156"/>
    <cellStyle name="Millares 130" xfId="26157"/>
    <cellStyle name="Millares 131" xfId="26158"/>
    <cellStyle name="Millares 132" xfId="26159"/>
    <cellStyle name="Millares 133" xfId="26160"/>
    <cellStyle name="Millares 134" xfId="26161"/>
    <cellStyle name="Millares 135" xfId="26162"/>
    <cellStyle name="Millares 136" xfId="26163"/>
    <cellStyle name="Millares 137" xfId="26164"/>
    <cellStyle name="Millares 138" xfId="26165"/>
    <cellStyle name="Millares 139" xfId="26166"/>
    <cellStyle name="Millares 14" xfId="26167"/>
    <cellStyle name="Millares 14 10" xfId="26168"/>
    <cellStyle name="Millares 14 10 2" xfId="26169"/>
    <cellStyle name="Millares 14 11" xfId="26170"/>
    <cellStyle name="Millares 14 11 2" xfId="26171"/>
    <cellStyle name="Millares 14 12" xfId="26172"/>
    <cellStyle name="Millares 14 12 2" xfId="26173"/>
    <cellStyle name="Millares 14 13" xfId="26174"/>
    <cellStyle name="Millares 14 13 2" xfId="26175"/>
    <cellStyle name="Millares 14 14" xfId="26176"/>
    <cellStyle name="Millares 14 14 2" xfId="26177"/>
    <cellStyle name="Millares 14 15" xfId="26178"/>
    <cellStyle name="Millares 14 15 2" xfId="26179"/>
    <cellStyle name="Millares 14 16" xfId="26180"/>
    <cellStyle name="Millares 14 16 2" xfId="26181"/>
    <cellStyle name="Millares 14 17" xfId="26182"/>
    <cellStyle name="Millares 14 17 2" xfId="26183"/>
    <cellStyle name="Millares 14 18" xfId="26184"/>
    <cellStyle name="Millares 14 19" xfId="26185"/>
    <cellStyle name="Millares 14 2" xfId="26186"/>
    <cellStyle name="Millares 14 2 2" xfId="26187"/>
    <cellStyle name="Millares 14 2 2 2" xfId="26188"/>
    <cellStyle name="Millares 14 2 3" xfId="26189"/>
    <cellStyle name="Millares 14 20" xfId="26190"/>
    <cellStyle name="Millares 14 21" xfId="26191"/>
    <cellStyle name="Millares 14 3" xfId="26192"/>
    <cellStyle name="Millares 14 3 2" xfId="26193"/>
    <cellStyle name="Millares 14 4" xfId="26194"/>
    <cellStyle name="Millares 14 4 2" xfId="26195"/>
    <cellStyle name="Millares 14 5" xfId="26196"/>
    <cellStyle name="Millares 14 5 2" xfId="26197"/>
    <cellStyle name="Millares 14 6" xfId="26198"/>
    <cellStyle name="Millares 14 6 2" xfId="26199"/>
    <cellStyle name="Millares 14 7" xfId="26200"/>
    <cellStyle name="Millares 14 7 2" xfId="26201"/>
    <cellStyle name="Millares 14 8" xfId="26202"/>
    <cellStyle name="Millares 14 8 2" xfId="26203"/>
    <cellStyle name="Millares 14 9" xfId="26204"/>
    <cellStyle name="Millares 14 9 2" xfId="26205"/>
    <cellStyle name="Millares 140" xfId="26206"/>
    <cellStyle name="Millares 141" xfId="26207"/>
    <cellStyle name="Millares 142" xfId="26208"/>
    <cellStyle name="Millares 143" xfId="62153"/>
    <cellStyle name="Millares 144" xfId="277"/>
    <cellStyle name="Millares 145" xfId="62209"/>
    <cellStyle name="Millares 146" xfId="62210"/>
    <cellStyle name="Millares 147" xfId="62217"/>
    <cellStyle name="Millares 148" xfId="62220"/>
    <cellStyle name="Millares 149" xfId="62224"/>
    <cellStyle name="Millares 15" xfId="26209"/>
    <cellStyle name="Millares 15 10" xfId="26210"/>
    <cellStyle name="Millares 15 10 2" xfId="26211"/>
    <cellStyle name="Millares 15 11" xfId="26212"/>
    <cellStyle name="Millares 15 11 2" xfId="26213"/>
    <cellStyle name="Millares 15 12" xfId="26214"/>
    <cellStyle name="Millares 15 12 2" xfId="26215"/>
    <cellStyle name="Millares 15 13" xfId="26216"/>
    <cellStyle name="Millares 15 13 2" xfId="26217"/>
    <cellStyle name="Millares 15 14" xfId="26218"/>
    <cellStyle name="Millares 15 14 2" xfId="26219"/>
    <cellStyle name="Millares 15 15" xfId="26220"/>
    <cellStyle name="Millares 15 15 2" xfId="26221"/>
    <cellStyle name="Millares 15 16" xfId="26222"/>
    <cellStyle name="Millares 15 16 2" xfId="26223"/>
    <cellStyle name="Millares 15 17" xfId="26224"/>
    <cellStyle name="Millares 15 18" xfId="26225"/>
    <cellStyle name="Millares 15 19" xfId="26226"/>
    <cellStyle name="Millares 15 2" xfId="26227"/>
    <cellStyle name="Millares 15 2 2" xfId="26228"/>
    <cellStyle name="Millares 15 20" xfId="26229"/>
    <cellStyle name="Millares 15 3" xfId="26230"/>
    <cellStyle name="Millares 15 3 2" xfId="26231"/>
    <cellStyle name="Millares 15 4" xfId="26232"/>
    <cellStyle name="Millares 15 4 2" xfId="26233"/>
    <cellStyle name="Millares 15 5" xfId="26234"/>
    <cellStyle name="Millares 15 5 2" xfId="26235"/>
    <cellStyle name="Millares 15 6" xfId="26236"/>
    <cellStyle name="Millares 15 6 2" xfId="26237"/>
    <cellStyle name="Millares 15 7" xfId="26238"/>
    <cellStyle name="Millares 15 7 2" xfId="26239"/>
    <cellStyle name="Millares 15 8" xfId="26240"/>
    <cellStyle name="Millares 15 8 2" xfId="26241"/>
    <cellStyle name="Millares 15 9" xfId="26242"/>
    <cellStyle name="Millares 15 9 2" xfId="26243"/>
    <cellStyle name="Millares 150" xfId="62233"/>
    <cellStyle name="Millares 151" xfId="62241"/>
    <cellStyle name="Millares 152" xfId="62232"/>
    <cellStyle name="Millares 153" xfId="62246"/>
    <cellStyle name="Millares 154" xfId="62227"/>
    <cellStyle name="Millares 155" xfId="62226"/>
    <cellStyle name="Millares 16" xfId="26244"/>
    <cellStyle name="Millares 16 2" xfId="26245"/>
    <cellStyle name="Millares 16 2 2" xfId="26246"/>
    <cellStyle name="Millares 16 3" xfId="26247"/>
    <cellStyle name="Millares 16 4" xfId="26248"/>
    <cellStyle name="Millares 16 5" xfId="26249"/>
    <cellStyle name="Millares 16 6" xfId="26250"/>
    <cellStyle name="Millares 16 7" xfId="26251"/>
    <cellStyle name="Millares 17" xfId="26252"/>
    <cellStyle name="Millares 17 2" xfId="26253"/>
    <cellStyle name="Millares 17 3" xfId="26254"/>
    <cellStyle name="Millares 17 4" xfId="26255"/>
    <cellStyle name="Millares 17 5" xfId="26256"/>
    <cellStyle name="Millares 18" xfId="26257"/>
    <cellStyle name="Millares 18 2" xfId="26258"/>
    <cellStyle name="Millares 18 3" xfId="26259"/>
    <cellStyle name="Millares 18 4" xfId="26260"/>
    <cellStyle name="Millares 18 5" xfId="26261"/>
    <cellStyle name="Millares 18 6" xfId="62239"/>
    <cellStyle name="Millares 19" xfId="26262"/>
    <cellStyle name="Millares 19 10" xfId="26263"/>
    <cellStyle name="Millares 19 11" xfId="26264"/>
    <cellStyle name="Millares 19 2" xfId="26265"/>
    <cellStyle name="Millares 19 2 2" xfId="26266"/>
    <cellStyle name="Millares 19 2 2 2" xfId="26267"/>
    <cellStyle name="Millares 19 2 2 2 2" xfId="26268"/>
    <cellStyle name="Millares 19 2 2 2 2 2" xfId="26269"/>
    <cellStyle name="Millares 19 2 2 2 2 2 2" xfId="26270"/>
    <cellStyle name="Millares 19 2 2 2 2 3" xfId="26271"/>
    <cellStyle name="Millares 19 2 2 2 3" xfId="26272"/>
    <cellStyle name="Millares 19 2 2 2 3 2" xfId="26273"/>
    <cellStyle name="Millares 19 2 2 2 4" xfId="26274"/>
    <cellStyle name="Millares 19 2 2 3" xfId="26275"/>
    <cellStyle name="Millares 19 2 2 3 2" xfId="26276"/>
    <cellStyle name="Millares 19 2 2 3 2 2" xfId="26277"/>
    <cellStyle name="Millares 19 2 2 3 3" xfId="26278"/>
    <cellStyle name="Millares 19 2 2 4" xfId="26279"/>
    <cellStyle name="Millares 19 2 2 4 2" xfId="26280"/>
    <cellStyle name="Millares 19 2 2 5" xfId="26281"/>
    <cellStyle name="Millares 19 2 3" xfId="26282"/>
    <cellStyle name="Millares 19 2 3 2" xfId="26283"/>
    <cellStyle name="Millares 19 2 3 2 2" xfId="26284"/>
    <cellStyle name="Millares 19 2 3 2 2 2" xfId="26285"/>
    <cellStyle name="Millares 19 2 3 2 2 2 2" xfId="26286"/>
    <cellStyle name="Millares 19 2 3 2 2 3" xfId="26287"/>
    <cellStyle name="Millares 19 2 3 2 3" xfId="26288"/>
    <cellStyle name="Millares 19 2 3 2 3 2" xfId="26289"/>
    <cellStyle name="Millares 19 2 3 2 4" xfId="26290"/>
    <cellStyle name="Millares 19 2 3 3" xfId="26291"/>
    <cellStyle name="Millares 19 2 3 3 2" xfId="26292"/>
    <cellStyle name="Millares 19 2 3 3 2 2" xfId="26293"/>
    <cellStyle name="Millares 19 2 3 3 3" xfId="26294"/>
    <cellStyle name="Millares 19 2 3 4" xfId="26295"/>
    <cellStyle name="Millares 19 2 3 4 2" xfId="26296"/>
    <cellStyle name="Millares 19 2 3 5" xfId="26297"/>
    <cellStyle name="Millares 19 2 4" xfId="26298"/>
    <cellStyle name="Millares 19 2 4 2" xfId="26299"/>
    <cellStyle name="Millares 19 2 4 2 2" xfId="26300"/>
    <cellStyle name="Millares 19 2 4 2 2 2" xfId="26301"/>
    <cellStyle name="Millares 19 2 4 2 3" xfId="26302"/>
    <cellStyle name="Millares 19 2 4 3" xfId="26303"/>
    <cellStyle name="Millares 19 2 4 3 2" xfId="26304"/>
    <cellStyle name="Millares 19 2 4 4" xfId="26305"/>
    <cellStyle name="Millares 19 2 5" xfId="26306"/>
    <cellStyle name="Millares 19 2 5 2" xfId="26307"/>
    <cellStyle name="Millares 19 2 5 2 2" xfId="26308"/>
    <cellStyle name="Millares 19 2 5 3" xfId="26309"/>
    <cellStyle name="Millares 19 2 6" xfId="26310"/>
    <cellStyle name="Millares 19 2 6 2" xfId="26311"/>
    <cellStyle name="Millares 19 2 7" xfId="26312"/>
    <cellStyle name="Millares 19 2 8" xfId="26313"/>
    <cellStyle name="Millares 19 3" xfId="26314"/>
    <cellStyle name="Millares 19 3 2" xfId="26315"/>
    <cellStyle name="Millares 19 3 2 2" xfId="26316"/>
    <cellStyle name="Millares 19 3 2 2 2" xfId="26317"/>
    <cellStyle name="Millares 19 3 2 2 2 2" xfId="26318"/>
    <cellStyle name="Millares 19 3 2 2 3" xfId="26319"/>
    <cellStyle name="Millares 19 3 2 3" xfId="26320"/>
    <cellStyle name="Millares 19 3 2 3 2" xfId="26321"/>
    <cellStyle name="Millares 19 3 2 4" xfId="26322"/>
    <cellStyle name="Millares 19 3 3" xfId="26323"/>
    <cellStyle name="Millares 19 3 3 2" xfId="26324"/>
    <cellStyle name="Millares 19 3 3 2 2" xfId="26325"/>
    <cellStyle name="Millares 19 3 3 3" xfId="26326"/>
    <cellStyle name="Millares 19 3 4" xfId="26327"/>
    <cellStyle name="Millares 19 3 4 2" xfId="26328"/>
    <cellStyle name="Millares 19 3 5" xfId="26329"/>
    <cellStyle name="Millares 19 3 6" xfId="26330"/>
    <cellStyle name="Millares 19 4" xfId="26331"/>
    <cellStyle name="Millares 19 4 2" xfId="26332"/>
    <cellStyle name="Millares 19 4 2 2" xfId="26333"/>
    <cellStyle name="Millares 19 4 2 2 2" xfId="26334"/>
    <cellStyle name="Millares 19 4 2 2 2 2" xfId="26335"/>
    <cellStyle name="Millares 19 4 2 2 3" xfId="26336"/>
    <cellStyle name="Millares 19 4 2 3" xfId="26337"/>
    <cellStyle name="Millares 19 4 2 3 2" xfId="26338"/>
    <cellStyle name="Millares 19 4 2 4" xfId="26339"/>
    <cellStyle name="Millares 19 4 3" xfId="26340"/>
    <cellStyle name="Millares 19 4 3 2" xfId="26341"/>
    <cellStyle name="Millares 19 4 3 2 2" xfId="26342"/>
    <cellStyle name="Millares 19 4 3 3" xfId="26343"/>
    <cellStyle name="Millares 19 4 4" xfId="26344"/>
    <cellStyle name="Millares 19 4 4 2" xfId="26345"/>
    <cellStyle name="Millares 19 4 5" xfId="26346"/>
    <cellStyle name="Millares 19 5" xfId="26347"/>
    <cellStyle name="Millares 19 5 2" xfId="26348"/>
    <cellStyle name="Millares 19 5 2 2" xfId="26349"/>
    <cellStyle name="Millares 19 5 2 2 2" xfId="26350"/>
    <cellStyle name="Millares 19 5 2 3" xfId="26351"/>
    <cellStyle name="Millares 19 5 3" xfId="26352"/>
    <cellStyle name="Millares 19 5 3 2" xfId="26353"/>
    <cellStyle name="Millares 19 5 4" xfId="26354"/>
    <cellStyle name="Millares 19 6" xfId="26355"/>
    <cellStyle name="Millares 19 6 2" xfId="26356"/>
    <cellStyle name="Millares 19 6 2 2" xfId="26357"/>
    <cellStyle name="Millares 19 6 3" xfId="26358"/>
    <cellStyle name="Millares 19 7" xfId="26359"/>
    <cellStyle name="Millares 19 7 2" xfId="26360"/>
    <cellStyle name="Millares 19 8" xfId="26361"/>
    <cellStyle name="Millares 19 9" xfId="26362"/>
    <cellStyle name="Millares 2" xfId="179"/>
    <cellStyle name="Millares 2 10" xfId="26363"/>
    <cellStyle name="Millares 2 10 10" xfId="26364"/>
    <cellStyle name="Millares 2 10 2" xfId="26365"/>
    <cellStyle name="Millares 2 10 2 2" xfId="26366"/>
    <cellStyle name="Millares 2 10 3" xfId="26367"/>
    <cellStyle name="Millares 2 10 4" xfId="26368"/>
    <cellStyle name="Millares 2 10 5" xfId="26369"/>
    <cellStyle name="Millares 2 10 6" xfId="26370"/>
    <cellStyle name="Millares 2 10 7" xfId="26371"/>
    <cellStyle name="Millares 2 10 8" xfId="26372"/>
    <cellStyle name="Millares 2 11" xfId="26373"/>
    <cellStyle name="Millares 2 11 10" xfId="26374"/>
    <cellStyle name="Millares 2 11 2" xfId="26375"/>
    <cellStyle name="Millares 2 11 2 2" xfId="26376"/>
    <cellStyle name="Millares 2 11 3" xfId="26377"/>
    <cellStyle name="Millares 2 11 4" xfId="26378"/>
    <cellStyle name="Millares 2 11 5" xfId="26379"/>
    <cellStyle name="Millares 2 11 6" xfId="26380"/>
    <cellStyle name="Millares 2 11 7" xfId="26381"/>
    <cellStyle name="Millares 2 11 8" xfId="26382"/>
    <cellStyle name="Millares 2 12" xfId="26383"/>
    <cellStyle name="Millares 2 12 10" xfId="26384"/>
    <cellStyle name="Millares 2 12 2" xfId="26385"/>
    <cellStyle name="Millares 2 12 2 2" xfId="26386"/>
    <cellStyle name="Millares 2 12 3" xfId="26387"/>
    <cellStyle name="Millares 2 12 4" xfId="26388"/>
    <cellStyle name="Millares 2 12 5" xfId="26389"/>
    <cellStyle name="Millares 2 12 6" xfId="26390"/>
    <cellStyle name="Millares 2 12 7" xfId="26391"/>
    <cellStyle name="Millares 2 13" xfId="26392"/>
    <cellStyle name="Millares 2 13 10" xfId="26393"/>
    <cellStyle name="Millares 2 13 12" xfId="26394"/>
    <cellStyle name="Millares 2 13 2" xfId="26395"/>
    <cellStyle name="Millares 2 13 2 2" xfId="26396"/>
    <cellStyle name="Millares 2 13 3" xfId="26397"/>
    <cellStyle name="Millares 2 13 4" xfId="26398"/>
    <cellStyle name="Millares 2 13 5" xfId="26399"/>
    <cellStyle name="Millares 2 13 6" xfId="26400"/>
    <cellStyle name="Millares 2 13 7" xfId="26401"/>
    <cellStyle name="Millares 2 13 9" xfId="26402"/>
    <cellStyle name="Millares 2 14" xfId="26403"/>
    <cellStyle name="Millares 2 14 10" xfId="26404"/>
    <cellStyle name="Millares 2 14 12" xfId="26405"/>
    <cellStyle name="Millares 2 14 2" xfId="26406"/>
    <cellStyle name="Millares 2 14 2 2" xfId="26407"/>
    <cellStyle name="Millares 2 14 3" xfId="26408"/>
    <cellStyle name="Millares 2 14 4" xfId="26409"/>
    <cellStyle name="Millares 2 14 5" xfId="26410"/>
    <cellStyle name="Millares 2 14 6" xfId="26411"/>
    <cellStyle name="Millares 2 14 7" xfId="26412"/>
    <cellStyle name="Millares 2 15" xfId="26413"/>
    <cellStyle name="Millares 2 15 10" xfId="26414"/>
    <cellStyle name="Millares 2 15 2" xfId="26415"/>
    <cellStyle name="Millares 2 15 3" xfId="26416"/>
    <cellStyle name="Millares 2 15 4" xfId="26417"/>
    <cellStyle name="Millares 2 15 5" xfId="26418"/>
    <cellStyle name="Millares 2 15 6" xfId="26419"/>
    <cellStyle name="Millares 2 15 7" xfId="26420"/>
    <cellStyle name="Millares 2 16" xfId="26421"/>
    <cellStyle name="Millares 2 17" xfId="26422"/>
    <cellStyle name="Millares 2 18" xfId="26423"/>
    <cellStyle name="Millares 2 19" xfId="26424"/>
    <cellStyle name="Millares 2 2" xfId="26425"/>
    <cellStyle name="Millares 2 2 10" xfId="26426"/>
    <cellStyle name="Millares 2 2 10 2" xfId="26427"/>
    <cellStyle name="Millares 2 2 10 2 2" xfId="26428"/>
    <cellStyle name="Millares 2 2 10 3" xfId="26429"/>
    <cellStyle name="Millares 2 2 10 4" xfId="26430"/>
    <cellStyle name="Millares 2 2 10 5" xfId="26431"/>
    <cellStyle name="Millares 2 2 10 6" xfId="26432"/>
    <cellStyle name="Millares 2 2 11" xfId="26433"/>
    <cellStyle name="Millares 2 2 11 2" xfId="26434"/>
    <cellStyle name="Millares 2 2 11 2 2" xfId="26435"/>
    <cellStyle name="Millares 2 2 11 3" xfId="26436"/>
    <cellStyle name="Millares 2 2 11 4" xfId="26437"/>
    <cellStyle name="Millares 2 2 11 5" xfId="26438"/>
    <cellStyle name="Millares 2 2 11 6" xfId="26439"/>
    <cellStyle name="Millares 2 2 12" xfId="26440"/>
    <cellStyle name="Millares 2 2 12 2" xfId="26441"/>
    <cellStyle name="Millares 2 2 12 2 2" xfId="26442"/>
    <cellStyle name="Millares 2 2 12 3" xfId="26443"/>
    <cellStyle name="Millares 2 2 12 4" xfId="26444"/>
    <cellStyle name="Millares 2 2 12 5" xfId="26445"/>
    <cellStyle name="Millares 2 2 12 6" xfId="26446"/>
    <cellStyle name="Millares 2 2 13" xfId="26447"/>
    <cellStyle name="Millares 2 2 13 2" xfId="26448"/>
    <cellStyle name="Millares 2 2 13 2 2" xfId="26449"/>
    <cellStyle name="Millares 2 2 13 3" xfId="26450"/>
    <cellStyle name="Millares 2 2 13 4" xfId="26451"/>
    <cellStyle name="Millares 2 2 13 5" xfId="26452"/>
    <cellStyle name="Millares 2 2 13 6" xfId="26453"/>
    <cellStyle name="Millares 2 2 14" xfId="26454"/>
    <cellStyle name="Millares 2 2 14 2" xfId="26455"/>
    <cellStyle name="Millares 2 2 14 2 2" xfId="26456"/>
    <cellStyle name="Millares 2 2 14 3" xfId="26457"/>
    <cellStyle name="Millares 2 2 14 4" xfId="26458"/>
    <cellStyle name="Millares 2 2 14 5" xfId="26459"/>
    <cellStyle name="Millares 2 2 14 6" xfId="26460"/>
    <cellStyle name="Millares 2 2 15" xfId="26461"/>
    <cellStyle name="Millares 2 2 15 2" xfId="26462"/>
    <cellStyle name="Millares 2 2 16" xfId="26463"/>
    <cellStyle name="Millares 2 2 16 2" xfId="26464"/>
    <cellStyle name="Millares 2 2 17" xfId="26465"/>
    <cellStyle name="Millares 2 2 18" xfId="26466"/>
    <cellStyle name="Millares 2 2 19" xfId="26467"/>
    <cellStyle name="Millares 2 2 2" xfId="26468"/>
    <cellStyle name="Millares 2 2 2 10" xfId="26469"/>
    <cellStyle name="Millares 2 2 2 10 2" xfId="26470"/>
    <cellStyle name="Millares 2 2 2 10 2 2" xfId="26471"/>
    <cellStyle name="Millares 2 2 2 10 3" xfId="26472"/>
    <cellStyle name="Millares 2 2 2 10 4" xfId="26473"/>
    <cellStyle name="Millares 2 2 2 10 5" xfId="26474"/>
    <cellStyle name="Millares 2 2 2 10 6" xfId="26475"/>
    <cellStyle name="Millares 2 2 2 11" xfId="26476"/>
    <cellStyle name="Millares 2 2 2 11 2" xfId="26477"/>
    <cellStyle name="Millares 2 2 2 11 2 2" xfId="26478"/>
    <cellStyle name="Millares 2 2 2 11 3" xfId="26479"/>
    <cellStyle name="Millares 2 2 2 11 4" xfId="26480"/>
    <cellStyle name="Millares 2 2 2 11 5" xfId="26481"/>
    <cellStyle name="Millares 2 2 2 11 6" xfId="26482"/>
    <cellStyle name="Millares 2 2 2 12" xfId="26483"/>
    <cellStyle name="Millares 2 2 2 12 2" xfId="26484"/>
    <cellStyle name="Millares 2 2 2 13" xfId="26485"/>
    <cellStyle name="Millares 2 2 2 13 2" xfId="26486"/>
    <cellStyle name="Millares 2 2 2 14" xfId="26487"/>
    <cellStyle name="Millares 2 2 2 14 2" xfId="26488"/>
    <cellStyle name="Millares 2 2 2 15" xfId="26489"/>
    <cellStyle name="Millares 2 2 2 15 2" xfId="26490"/>
    <cellStyle name="Millares 2 2 2 16" xfId="26491"/>
    <cellStyle name="Millares 2 2 2 16 2" xfId="26492"/>
    <cellStyle name="Millares 2 2 2 17" xfId="26493"/>
    <cellStyle name="Millares 2 2 2 18" xfId="26494"/>
    <cellStyle name="Millares 2 2 2 19" xfId="26495"/>
    <cellStyle name="Millares 2 2 2 2" xfId="26496"/>
    <cellStyle name="Millares 2 2 2 2 10" xfId="26497"/>
    <cellStyle name="Millares 2 2 2 2 10 2" xfId="26498"/>
    <cellStyle name="Millares 2 2 2 2 11" xfId="26499"/>
    <cellStyle name="Millares 2 2 2 2 11 2" xfId="26500"/>
    <cellStyle name="Millares 2 2 2 2 12" xfId="26501"/>
    <cellStyle name="Millares 2 2 2 2 13" xfId="26502"/>
    <cellStyle name="Millares 2 2 2 2 14" xfId="26503"/>
    <cellStyle name="Millares 2 2 2 2 15" xfId="26504"/>
    <cellStyle name="Millares 2 2 2 2 16" xfId="26505"/>
    <cellStyle name="Millares 2 2 2 2 17" xfId="26506"/>
    <cellStyle name="Millares 2 2 2 2 19" xfId="26507"/>
    <cellStyle name="Millares 2 2 2 2 2" xfId="26508"/>
    <cellStyle name="Millares 2 2 2 2 2 10" xfId="26509"/>
    <cellStyle name="Millares 2 2 2 2 2 10 2" xfId="26510"/>
    <cellStyle name="Millares 2 2 2 2 2 11" xfId="26511"/>
    <cellStyle name="Millares 2 2 2 2 2 11 2" xfId="26512"/>
    <cellStyle name="Millares 2 2 2 2 2 12" xfId="26513"/>
    <cellStyle name="Millares 2 2 2 2 2 13" xfId="26514"/>
    <cellStyle name="Millares 2 2 2 2 2 14" xfId="26515"/>
    <cellStyle name="Millares 2 2 2 2 2 2" xfId="26516"/>
    <cellStyle name="Millares 2 2 2 2 2 2 2" xfId="26517"/>
    <cellStyle name="Millares 2 2 2 2 2 2 2 2" xfId="26518"/>
    <cellStyle name="Millares 2 2 2 2 2 2 2 2 2" xfId="26519"/>
    <cellStyle name="Millares 2 2 2 2 2 2 2 3" xfId="26520"/>
    <cellStyle name="Millares 2 2 2 2 2 2 2 4" xfId="26521"/>
    <cellStyle name="Millares 2 2 2 2 2 2 2 5" xfId="26522"/>
    <cellStyle name="Millares 2 2 2 2 2 2 2 6" xfId="26523"/>
    <cellStyle name="Millares 2 2 2 2 2 2 3" xfId="26524"/>
    <cellStyle name="Millares 2 2 2 2 2 2 4" xfId="26525"/>
    <cellStyle name="Millares 2 2 2 2 2 2 4 2" xfId="26526"/>
    <cellStyle name="Millares 2 2 2 2 2 2 5" xfId="26527"/>
    <cellStyle name="Millares 2 2 2 2 2 2 6" xfId="26528"/>
    <cellStyle name="Millares 2 2 2 2 2 2 7" xfId="26529"/>
    <cellStyle name="Millares 2 2 2 2 2 3" xfId="26530"/>
    <cellStyle name="Millares 2 2 2 2 2 4" xfId="26531"/>
    <cellStyle name="Millares 2 2 2 2 2 5" xfId="26532"/>
    <cellStyle name="Millares 2 2 2 2 2 6" xfId="26533"/>
    <cellStyle name="Millares 2 2 2 2 2 7" xfId="26534"/>
    <cellStyle name="Millares 2 2 2 2 2 8" xfId="26535"/>
    <cellStyle name="Millares 2 2 2 2 2 9" xfId="26536"/>
    <cellStyle name="Millares 2 2 2 2 20" xfId="26537"/>
    <cellStyle name="Millares 2 2 2 2 25" xfId="26538"/>
    <cellStyle name="Millares 2 2 2 2 26" xfId="26539"/>
    <cellStyle name="Millares 2 2 2 2 27" xfId="26540"/>
    <cellStyle name="Millares 2 2 2 2 28" xfId="26541"/>
    <cellStyle name="Millares 2 2 2 2 3" xfId="26542"/>
    <cellStyle name="Millares 2 2 2 2 3 2" xfId="26543"/>
    <cellStyle name="Millares 2 2 2 2 3 3" xfId="26544"/>
    <cellStyle name="Millares 2 2 2 2 4" xfId="26545"/>
    <cellStyle name="Millares 2 2 2 2 5" xfId="26546"/>
    <cellStyle name="Millares 2 2 2 2 6" xfId="26547"/>
    <cellStyle name="Millares 2 2 2 2 7" xfId="26548"/>
    <cellStyle name="Millares 2 2 2 2 8" xfId="26549"/>
    <cellStyle name="Millares 2 2 2 2 9" xfId="26550"/>
    <cellStyle name="Millares 2 2 2 20" xfId="26551"/>
    <cellStyle name="Millares 2 2 2 21" xfId="26552"/>
    <cellStyle name="Millares 2 2 2 22" xfId="26553"/>
    <cellStyle name="Millares 2 2 2 23" xfId="26554"/>
    <cellStyle name="Millares 2 2 2 24" xfId="26555"/>
    <cellStyle name="Millares 2 2 2 28" xfId="26556"/>
    <cellStyle name="Millares 2 2 2 3" xfId="26557"/>
    <cellStyle name="Millares 2 2 2 3 2" xfId="26558"/>
    <cellStyle name="Millares 2 2 2 31" xfId="26559"/>
    <cellStyle name="Millares 2 2 2 32" xfId="26560"/>
    <cellStyle name="Millares 2 2 2 4" xfId="26561"/>
    <cellStyle name="Millares 2 2 2 4 2" xfId="26562"/>
    <cellStyle name="Millares 2 2 2 4 2 2" xfId="26563"/>
    <cellStyle name="Millares 2 2 2 4 2 2 2" xfId="26564"/>
    <cellStyle name="Millares 2 2 2 4 2 3" xfId="26565"/>
    <cellStyle name="Millares 2 2 2 4 2 4" xfId="26566"/>
    <cellStyle name="Millares 2 2 2 4 2 5" xfId="26567"/>
    <cellStyle name="Millares 2 2 2 4 2 6" xfId="26568"/>
    <cellStyle name="Millares 2 2 2 4 3" xfId="26569"/>
    <cellStyle name="Millares 2 2 2 4 4" xfId="26570"/>
    <cellStyle name="Millares 2 2 2 4 4 2" xfId="26571"/>
    <cellStyle name="Millares 2 2 2 4 5" xfId="26572"/>
    <cellStyle name="Millares 2 2 2 4 6" xfId="26573"/>
    <cellStyle name="Millares 2 2 2 4 7" xfId="26574"/>
    <cellStyle name="Millares 2 2 2 4 8" xfId="26575"/>
    <cellStyle name="Millares 2 2 2 4 9" xfId="26576"/>
    <cellStyle name="Millares 2 2 2 5" xfId="26577"/>
    <cellStyle name="Millares 2 2 2 5 2" xfId="26578"/>
    <cellStyle name="Millares 2 2 2 5 2 2" xfId="26579"/>
    <cellStyle name="Millares 2 2 2 5 3" xfId="26580"/>
    <cellStyle name="Millares 2 2 2 5 4" xfId="26581"/>
    <cellStyle name="Millares 2 2 2 5 5" xfId="26582"/>
    <cellStyle name="Millares 2 2 2 5 6" xfId="26583"/>
    <cellStyle name="Millares 2 2 2 6" xfId="26584"/>
    <cellStyle name="Millares 2 2 2 6 2" xfId="26585"/>
    <cellStyle name="Millares 2 2 2 6 2 2" xfId="26586"/>
    <cellStyle name="Millares 2 2 2 6 3" xfId="26587"/>
    <cellStyle name="Millares 2 2 2 6 4" xfId="26588"/>
    <cellStyle name="Millares 2 2 2 6 5" xfId="26589"/>
    <cellStyle name="Millares 2 2 2 6 6" xfId="26590"/>
    <cellStyle name="Millares 2 2 2 7" xfId="26591"/>
    <cellStyle name="Millares 2 2 2 7 2" xfId="26592"/>
    <cellStyle name="Millares 2 2 2 7 2 2" xfId="26593"/>
    <cellStyle name="Millares 2 2 2 7 3" xfId="26594"/>
    <cellStyle name="Millares 2 2 2 7 4" xfId="26595"/>
    <cellStyle name="Millares 2 2 2 7 5" xfId="26596"/>
    <cellStyle name="Millares 2 2 2 7 6" xfId="26597"/>
    <cellStyle name="Millares 2 2 2 8" xfId="26598"/>
    <cellStyle name="Millares 2 2 2 8 2" xfId="26599"/>
    <cellStyle name="Millares 2 2 2 8 2 2" xfId="26600"/>
    <cellStyle name="Millares 2 2 2 8 3" xfId="26601"/>
    <cellStyle name="Millares 2 2 2 8 4" xfId="26602"/>
    <cellStyle name="Millares 2 2 2 8 5" xfId="26603"/>
    <cellStyle name="Millares 2 2 2 8 6" xfId="26604"/>
    <cellStyle name="Millares 2 2 2 9" xfId="26605"/>
    <cellStyle name="Millares 2 2 2 9 2" xfId="26606"/>
    <cellStyle name="Millares 2 2 2 9 2 2" xfId="26607"/>
    <cellStyle name="Millares 2 2 2 9 3" xfId="26608"/>
    <cellStyle name="Millares 2 2 2 9 4" xfId="26609"/>
    <cellStyle name="Millares 2 2 2 9 5" xfId="26610"/>
    <cellStyle name="Millares 2 2 2 9 6" xfId="26611"/>
    <cellStyle name="Millares 2 2 20" xfId="26612"/>
    <cellStyle name="Millares 2 2 21" xfId="26613"/>
    <cellStyle name="Millares 2 2 22" xfId="26614"/>
    <cellStyle name="Millares 2 2 23" xfId="26615"/>
    <cellStyle name="Millares 2 2 24" xfId="26616"/>
    <cellStyle name="Millares 2 2 25" xfId="26617"/>
    <cellStyle name="Millares 2 2 26" xfId="26618"/>
    <cellStyle name="Millares 2 2 27" xfId="26619"/>
    <cellStyle name="Millares 2 2 3" xfId="26620"/>
    <cellStyle name="Millares 2 2 3 10" xfId="26621"/>
    <cellStyle name="Millares 2 2 3 11" xfId="26622"/>
    <cellStyle name="Millares 2 2 3 2" xfId="26623"/>
    <cellStyle name="Millares 2 2 3 2 2" xfId="26624"/>
    <cellStyle name="Millares 2 2 3 2 2 2" xfId="26625"/>
    <cellStyle name="Millares 2 2 3 2 2 2 2" xfId="26626"/>
    <cellStyle name="Millares 2 2 3 2 2 2 2 2" xfId="26627"/>
    <cellStyle name="Millares 2 2 3 2 2 2 3" xfId="26628"/>
    <cellStyle name="Millares 2 2 3 2 2 3" xfId="26629"/>
    <cellStyle name="Millares 2 2 3 2 2 3 2" xfId="26630"/>
    <cellStyle name="Millares 2 2 3 2 2 4" xfId="26631"/>
    <cellStyle name="Millares 2 2 3 2 3" xfId="26632"/>
    <cellStyle name="Millares 2 2 3 2 3 2" xfId="26633"/>
    <cellStyle name="Millares 2 2 3 2 3 2 2" xfId="26634"/>
    <cellStyle name="Millares 2 2 3 2 3 3" xfId="26635"/>
    <cellStyle name="Millares 2 2 3 2 4" xfId="26636"/>
    <cellStyle name="Millares 2 2 3 2 4 2" xfId="26637"/>
    <cellStyle name="Millares 2 2 3 2 5" xfId="26638"/>
    <cellStyle name="Millares 2 2 3 2 6" xfId="26639"/>
    <cellStyle name="Millares 2 2 3 3" xfId="26640"/>
    <cellStyle name="Millares 2 2 3 3 2" xfId="26641"/>
    <cellStyle name="Millares 2 2 3 3 2 2" xfId="26642"/>
    <cellStyle name="Millares 2 2 3 3 2 2 2" xfId="26643"/>
    <cellStyle name="Millares 2 2 3 3 2 2 2 2" xfId="26644"/>
    <cellStyle name="Millares 2 2 3 3 2 2 3" xfId="26645"/>
    <cellStyle name="Millares 2 2 3 3 2 3" xfId="26646"/>
    <cellStyle name="Millares 2 2 3 3 2 3 2" xfId="26647"/>
    <cellStyle name="Millares 2 2 3 3 2 4" xfId="26648"/>
    <cellStyle name="Millares 2 2 3 3 3" xfId="26649"/>
    <cellStyle name="Millares 2 2 3 3 3 2" xfId="26650"/>
    <cellStyle name="Millares 2 2 3 3 3 2 2" xfId="26651"/>
    <cellStyle name="Millares 2 2 3 3 3 3" xfId="26652"/>
    <cellStyle name="Millares 2 2 3 3 4" xfId="26653"/>
    <cellStyle name="Millares 2 2 3 3 4 2" xfId="26654"/>
    <cellStyle name="Millares 2 2 3 3 5" xfId="26655"/>
    <cellStyle name="Millares 2 2 3 4" xfId="26656"/>
    <cellStyle name="Millares 2 2 3 4 2" xfId="26657"/>
    <cellStyle name="Millares 2 2 3 4 2 2" xfId="26658"/>
    <cellStyle name="Millares 2 2 3 4 2 2 2" xfId="26659"/>
    <cellStyle name="Millares 2 2 3 4 2 3" xfId="26660"/>
    <cellStyle name="Millares 2 2 3 4 3" xfId="26661"/>
    <cellStyle name="Millares 2 2 3 4 3 2" xfId="26662"/>
    <cellStyle name="Millares 2 2 3 4 4" xfId="26663"/>
    <cellStyle name="Millares 2 2 3 5" xfId="26664"/>
    <cellStyle name="Millares 2 2 3 5 2" xfId="26665"/>
    <cellStyle name="Millares 2 2 3 5 2 2" xfId="26666"/>
    <cellStyle name="Millares 2 2 3 5 3" xfId="26667"/>
    <cellStyle name="Millares 2 2 3 6" xfId="26668"/>
    <cellStyle name="Millares 2 2 3 6 2" xfId="26669"/>
    <cellStyle name="Millares 2 2 3 7" xfId="26670"/>
    <cellStyle name="Millares 2 2 3 8" xfId="26671"/>
    <cellStyle name="Millares 2 2 35" xfId="26672"/>
    <cellStyle name="Millares 2 2 37" xfId="26673"/>
    <cellStyle name="Millares 2 2 4" xfId="26674"/>
    <cellStyle name="Millares 2 2 4 2" xfId="26675"/>
    <cellStyle name="Millares 2 2 4 2 2" xfId="26676"/>
    <cellStyle name="Millares 2 2 4 3" xfId="26677"/>
    <cellStyle name="Millares 2 2 4 4" xfId="26678"/>
    <cellStyle name="Millares 2 2 4 5" xfId="26679"/>
    <cellStyle name="Millares 2 2 4 6" xfId="26680"/>
    <cellStyle name="Millares 2 2 5" xfId="26681"/>
    <cellStyle name="Millares 2 2 5 2" xfId="26682"/>
    <cellStyle name="Millares 2 2 5 2 2" xfId="26683"/>
    <cellStyle name="Millares 2 2 5 3" xfId="26684"/>
    <cellStyle name="Millares 2 2 5 4" xfId="26685"/>
    <cellStyle name="Millares 2 2 5 5" xfId="26686"/>
    <cellStyle name="Millares 2 2 5 6" xfId="26687"/>
    <cellStyle name="Millares 2 2 5 7" xfId="26688"/>
    <cellStyle name="Millares 2 2 6" xfId="26689"/>
    <cellStyle name="Millares 2 2 6 2" xfId="26690"/>
    <cellStyle name="Millares 2 2 7" xfId="26691"/>
    <cellStyle name="Millares 2 2 7 2" xfId="26692"/>
    <cellStyle name="Millares 2 2 7 2 2" xfId="26693"/>
    <cellStyle name="Millares 2 2 7 2 2 2" xfId="26694"/>
    <cellStyle name="Millares 2 2 7 2 3" xfId="26695"/>
    <cellStyle name="Millares 2 2 7 2 4" xfId="26696"/>
    <cellStyle name="Millares 2 2 7 2 5" xfId="26697"/>
    <cellStyle name="Millares 2 2 7 2 6" xfId="26698"/>
    <cellStyle name="Millares 2 2 7 3" xfId="26699"/>
    <cellStyle name="Millares 2 2 7 4" xfId="26700"/>
    <cellStyle name="Millares 2 2 7 4 2" xfId="26701"/>
    <cellStyle name="Millares 2 2 7 5" xfId="26702"/>
    <cellStyle name="Millares 2 2 7 6" xfId="26703"/>
    <cellStyle name="Millares 2 2 7 7" xfId="26704"/>
    <cellStyle name="Millares 2 2 8" xfId="26705"/>
    <cellStyle name="Millares 2 2 8 2" xfId="26706"/>
    <cellStyle name="Millares 2 2 8 2 2" xfId="26707"/>
    <cellStyle name="Millares 2 2 8 3" xfId="26708"/>
    <cellStyle name="Millares 2 2 8 4" xfId="26709"/>
    <cellStyle name="Millares 2 2 8 5" xfId="26710"/>
    <cellStyle name="Millares 2 2 8 6" xfId="26711"/>
    <cellStyle name="Millares 2 2 9" xfId="26712"/>
    <cellStyle name="Millares 2 2 9 2" xfId="26713"/>
    <cellStyle name="Millares 2 2 9 2 2" xfId="26714"/>
    <cellStyle name="Millares 2 2 9 3" xfId="26715"/>
    <cellStyle name="Millares 2 2 9 4" xfId="26716"/>
    <cellStyle name="Millares 2 2 9 5" xfId="26717"/>
    <cellStyle name="Millares 2 2 9 6" xfId="26718"/>
    <cellStyle name="Millares 2 20" xfId="26719"/>
    <cellStyle name="Millares 2 21" xfId="26720"/>
    <cellStyle name="Millares 2 22" xfId="26721"/>
    <cellStyle name="Millares 2 23" xfId="26722"/>
    <cellStyle name="Millares 2 24" xfId="26723"/>
    <cellStyle name="Millares 2 25" xfId="26724"/>
    <cellStyle name="Millares 2 26" xfId="26725"/>
    <cellStyle name="Millares 2 27" xfId="26726"/>
    <cellStyle name="Millares 2 28" xfId="26727"/>
    <cellStyle name="Millares 2 29" xfId="26728"/>
    <cellStyle name="Millares 2 3" xfId="26729"/>
    <cellStyle name="Millares 2 3 10" xfId="26730"/>
    <cellStyle name="Millares 2 3 11" xfId="26731"/>
    <cellStyle name="Millares 2 3 12" xfId="26732"/>
    <cellStyle name="Millares 2 3 13" xfId="26733"/>
    <cellStyle name="Millares 2 3 14" xfId="26734"/>
    <cellStyle name="Millares 2 3 15" xfId="26735"/>
    <cellStyle name="Millares 2 3 16" xfId="26736"/>
    <cellStyle name="Millares 2 3 17" xfId="26737"/>
    <cellStyle name="Millares 2 3 18" xfId="26738"/>
    <cellStyle name="Millares 2 3 19" xfId="26739"/>
    <cellStyle name="Millares 2 3 2" xfId="26740"/>
    <cellStyle name="Millares 2 3 2 2" xfId="26741"/>
    <cellStyle name="Millares 2 3 2 2 2" xfId="26742"/>
    <cellStyle name="Millares 2 3 2 2 2 2" xfId="26743"/>
    <cellStyle name="Millares 2 3 2 2 2 2 2" xfId="26744"/>
    <cellStyle name="Millares 2 3 2 2 2 3" xfId="26745"/>
    <cellStyle name="Millares 2 3 2 2 2 4" xfId="26746"/>
    <cellStyle name="Millares 2 3 2 2 2 5" xfId="26747"/>
    <cellStyle name="Millares 2 3 2 2 2 6" xfId="26748"/>
    <cellStyle name="Millares 2 3 2 2 3" xfId="26749"/>
    <cellStyle name="Millares 2 3 2 2 3 2" xfId="26750"/>
    <cellStyle name="Millares 2 3 2 2 4" xfId="26751"/>
    <cellStyle name="Millares 2 3 2 2 5" xfId="26752"/>
    <cellStyle name="Millares 2 3 2 2 6" xfId="26753"/>
    <cellStyle name="Millares 2 3 2 3" xfId="26754"/>
    <cellStyle name="Millares 2 3 2 3 2" xfId="26755"/>
    <cellStyle name="Millares 2 3 2 4" xfId="26756"/>
    <cellStyle name="Millares 2 3 2 5" xfId="26757"/>
    <cellStyle name="Millares 2 3 2 6" xfId="26758"/>
    <cellStyle name="Millares 2 3 20" xfId="26759"/>
    <cellStyle name="Millares 2 3 3" xfId="26760"/>
    <cellStyle name="Millares 2 3 3 2" xfId="26761"/>
    <cellStyle name="Millares 2 3 3 2 2" xfId="26762"/>
    <cellStyle name="Millares 2 3 3 2 2 2" xfId="26763"/>
    <cellStyle name="Millares 2 3 3 2 2 2 2" xfId="26764"/>
    <cellStyle name="Millares 2 3 3 2 2 2 2 2" xfId="26765"/>
    <cellStyle name="Millares 2 3 3 2 2 2 3" xfId="26766"/>
    <cellStyle name="Millares 2 3 3 2 2 3" xfId="26767"/>
    <cellStyle name="Millares 2 3 3 2 2 3 2" xfId="26768"/>
    <cellStyle name="Millares 2 3 3 2 2 4" xfId="26769"/>
    <cellStyle name="Millares 2 3 3 2 3" xfId="26770"/>
    <cellStyle name="Millares 2 3 3 2 3 2" xfId="26771"/>
    <cellStyle name="Millares 2 3 3 2 3 2 2" xfId="26772"/>
    <cellStyle name="Millares 2 3 3 2 3 3" xfId="26773"/>
    <cellStyle name="Millares 2 3 3 2 4" xfId="26774"/>
    <cellStyle name="Millares 2 3 3 2 4 2" xfId="26775"/>
    <cellStyle name="Millares 2 3 3 2 5" xfId="26776"/>
    <cellStyle name="Millares 2 3 3 3" xfId="26777"/>
    <cellStyle name="Millares 2 3 3 3 2" xfId="26778"/>
    <cellStyle name="Millares 2 3 3 3 2 2" xfId="26779"/>
    <cellStyle name="Millares 2 3 3 3 2 2 2" xfId="26780"/>
    <cellStyle name="Millares 2 3 3 3 2 2 2 2" xfId="26781"/>
    <cellStyle name="Millares 2 3 3 3 2 2 3" xfId="26782"/>
    <cellStyle name="Millares 2 3 3 3 2 3" xfId="26783"/>
    <cellStyle name="Millares 2 3 3 3 2 3 2" xfId="26784"/>
    <cellStyle name="Millares 2 3 3 3 2 4" xfId="26785"/>
    <cellStyle name="Millares 2 3 3 3 3" xfId="26786"/>
    <cellStyle name="Millares 2 3 3 3 3 2" xfId="26787"/>
    <cellStyle name="Millares 2 3 3 3 3 2 2" xfId="26788"/>
    <cellStyle name="Millares 2 3 3 3 3 3" xfId="26789"/>
    <cellStyle name="Millares 2 3 3 3 4" xfId="26790"/>
    <cellStyle name="Millares 2 3 3 3 4 2" xfId="26791"/>
    <cellStyle name="Millares 2 3 3 3 5" xfId="26792"/>
    <cellStyle name="Millares 2 3 3 4" xfId="26793"/>
    <cellStyle name="Millares 2 3 3 4 2" xfId="26794"/>
    <cellStyle name="Millares 2 3 3 4 2 2" xfId="26795"/>
    <cellStyle name="Millares 2 3 3 4 2 2 2" xfId="26796"/>
    <cellStyle name="Millares 2 3 3 4 2 3" xfId="26797"/>
    <cellStyle name="Millares 2 3 3 4 3" xfId="26798"/>
    <cellStyle name="Millares 2 3 3 4 3 2" xfId="26799"/>
    <cellStyle name="Millares 2 3 3 4 4" xfId="26800"/>
    <cellStyle name="Millares 2 3 3 5" xfId="26801"/>
    <cellStyle name="Millares 2 3 3 5 2" xfId="26802"/>
    <cellStyle name="Millares 2 3 3 5 2 2" xfId="26803"/>
    <cellStyle name="Millares 2 3 3 5 3" xfId="26804"/>
    <cellStyle name="Millares 2 3 3 6" xfId="26805"/>
    <cellStyle name="Millares 2 3 3 6 2" xfId="26806"/>
    <cellStyle name="Millares 2 3 3 7" xfId="26807"/>
    <cellStyle name="Millares 2 3 3 8" xfId="26808"/>
    <cellStyle name="Millares 2 3 4" xfId="26809"/>
    <cellStyle name="Millares 2 3 5" xfId="26810"/>
    <cellStyle name="Millares 2 3 6" xfId="26811"/>
    <cellStyle name="Millares 2 3 7" xfId="26812"/>
    <cellStyle name="Millares 2 3 7 2" xfId="26813"/>
    <cellStyle name="Millares 2 3 8" xfId="26814"/>
    <cellStyle name="Millares 2 3 9" xfId="26815"/>
    <cellStyle name="Millares 2 30" xfId="26816"/>
    <cellStyle name="Millares 2 30 4" xfId="26817"/>
    <cellStyle name="Millares 2 30 5" xfId="26818"/>
    <cellStyle name="Millares 2 30 6" xfId="26819"/>
    <cellStyle name="Millares 2 31" xfId="26820"/>
    <cellStyle name="Millares 2 31 4" xfId="26821"/>
    <cellStyle name="Millares 2 31 5" xfId="26822"/>
    <cellStyle name="Millares 2 31 6" xfId="26823"/>
    <cellStyle name="Millares 2 31 7" xfId="26824"/>
    <cellStyle name="Millares 2 32" xfId="26825"/>
    <cellStyle name="Millares 2 32 2" xfId="26826"/>
    <cellStyle name="Millares 2 32 3" xfId="26827"/>
    <cellStyle name="Millares 2 33" xfId="26828"/>
    <cellStyle name="Millares 2 33 2" xfId="26829"/>
    <cellStyle name="Millares 2 33 3" xfId="26830"/>
    <cellStyle name="Millares 2 34" xfId="26831"/>
    <cellStyle name="Millares 2 34 2" xfId="26832"/>
    <cellStyle name="Millares 2 35" xfId="26833"/>
    <cellStyle name="Millares 2 36" xfId="62155"/>
    <cellStyle name="Millares 2 37" xfId="26834"/>
    <cellStyle name="Millares 2 39" xfId="26835"/>
    <cellStyle name="Millares 2 4" xfId="26836"/>
    <cellStyle name="Millares 2 4 10" xfId="26837"/>
    <cellStyle name="Millares 2 4 11" xfId="26838"/>
    <cellStyle name="Millares 2 4 12" xfId="26839"/>
    <cellStyle name="Millares 2 4 13" xfId="26840"/>
    <cellStyle name="Millares 2 4 16" xfId="26841"/>
    <cellStyle name="Millares 2 4 17" xfId="26842"/>
    <cellStyle name="Millares 2 4 19" xfId="26843"/>
    <cellStyle name="Millares 2 4 2" xfId="26844"/>
    <cellStyle name="Millares 2 4 2 2" xfId="26845"/>
    <cellStyle name="Millares 2 4 2 2 2" xfId="26846"/>
    <cellStyle name="Millares 2 4 2 2 2 2" xfId="26847"/>
    <cellStyle name="Millares 2 4 2 2 3" xfId="26848"/>
    <cellStyle name="Millares 2 4 2 2 4" xfId="26849"/>
    <cellStyle name="Millares 2 4 2 2 5" xfId="26850"/>
    <cellStyle name="Millares 2 4 2 2 6" xfId="26851"/>
    <cellStyle name="Millares 2 4 2 3" xfId="26852"/>
    <cellStyle name="Millares 2 4 2 3 2" xfId="26853"/>
    <cellStyle name="Millares 2 4 2 4" xfId="26854"/>
    <cellStyle name="Millares 2 4 2 5" xfId="26855"/>
    <cellStyle name="Millares 2 4 2 6" xfId="26856"/>
    <cellStyle name="Millares 2 4 21" xfId="26857"/>
    <cellStyle name="Millares 2 4 3" xfId="26858"/>
    <cellStyle name="Millares 2 4 3 2" xfId="26859"/>
    <cellStyle name="Millares 2 4 4" xfId="26860"/>
    <cellStyle name="Millares 2 4 5" xfId="26861"/>
    <cellStyle name="Millares 2 4 6" xfId="26862"/>
    <cellStyle name="Millares 2 4 7" xfId="26863"/>
    <cellStyle name="Millares 2 4 8" xfId="26864"/>
    <cellStyle name="Millares 2 4 9" xfId="26865"/>
    <cellStyle name="Millares 2 5" xfId="26866"/>
    <cellStyle name="Millares 2 5 11" xfId="26867"/>
    <cellStyle name="Millares 2 5 12" xfId="26868"/>
    <cellStyle name="Millares 2 5 14" xfId="26869"/>
    <cellStyle name="Millares 2 5 16" xfId="26870"/>
    <cellStyle name="Millares 2 5 2" xfId="26871"/>
    <cellStyle name="Millares 2 5 2 2" xfId="26872"/>
    <cellStyle name="Millares 2 5 2 2 2" xfId="26873"/>
    <cellStyle name="Millares 2 5 2 3" xfId="26874"/>
    <cellStyle name="Millares 2 5 2 4" xfId="26875"/>
    <cellStyle name="Millares 2 5 2 5" xfId="26876"/>
    <cellStyle name="Millares 2 5 3" xfId="26877"/>
    <cellStyle name="Millares 2 5 3 2" xfId="26878"/>
    <cellStyle name="Millares 2 5 4" xfId="26879"/>
    <cellStyle name="Millares 2 5 5" xfId="26880"/>
    <cellStyle name="Millares 2 5 6" xfId="26881"/>
    <cellStyle name="Millares 2 5 7" xfId="26882"/>
    <cellStyle name="Millares 2 5 8" xfId="26883"/>
    <cellStyle name="Millares 2 6" xfId="26884"/>
    <cellStyle name="Millares 2 6 10" xfId="26885"/>
    <cellStyle name="Millares 2 6 11" xfId="26886"/>
    <cellStyle name="Millares 2 6 12" xfId="26887"/>
    <cellStyle name="Millares 2 6 13" xfId="26888"/>
    <cellStyle name="Millares 2 6 14" xfId="26889"/>
    <cellStyle name="Millares 2 6 15" xfId="26890"/>
    <cellStyle name="Millares 2 6 16" xfId="26891"/>
    <cellStyle name="Millares 2 6 2" xfId="26892"/>
    <cellStyle name="Millares 2 6 2 2" xfId="26893"/>
    <cellStyle name="Millares 2 6 3" xfId="26894"/>
    <cellStyle name="Millares 2 6 4" xfId="26895"/>
    <cellStyle name="Millares 2 6 5" xfId="26896"/>
    <cellStyle name="Millares 2 6 6" xfId="26897"/>
    <cellStyle name="Millares 2 6 7" xfId="26898"/>
    <cellStyle name="Millares 2 7" xfId="26899"/>
    <cellStyle name="Millares 2 7 10" xfId="26900"/>
    <cellStyle name="Millares 2 7 2" xfId="26901"/>
    <cellStyle name="Millares 2 7 2 2" xfId="26902"/>
    <cellStyle name="Millares 2 7 3" xfId="26903"/>
    <cellStyle name="Millares 2 7 4" xfId="26904"/>
    <cellStyle name="Millares 2 7 6" xfId="26905"/>
    <cellStyle name="Millares 2 7 7" xfId="26906"/>
    <cellStyle name="Millares 2 8" xfId="26907"/>
    <cellStyle name="Millares 2 8 10" xfId="26908"/>
    <cellStyle name="Millares 2 8 14" xfId="26909"/>
    <cellStyle name="Millares 2 8 2" xfId="26910"/>
    <cellStyle name="Millares 2 8 2 2" xfId="26911"/>
    <cellStyle name="Millares 2 8 3" xfId="26912"/>
    <cellStyle name="Millares 2 8 4" xfId="26913"/>
    <cellStyle name="Millares 2 8 5" xfId="26914"/>
    <cellStyle name="Millares 2 8 6" xfId="26915"/>
    <cellStyle name="Millares 2 8 7" xfId="26916"/>
    <cellStyle name="Millares 2 8 9" xfId="26917"/>
    <cellStyle name="Millares 2 9" xfId="26918"/>
    <cellStyle name="Millares 2 9 11" xfId="26919"/>
    <cellStyle name="Millares 2 9 13" xfId="26920"/>
    <cellStyle name="Millares 2 9 2" xfId="26921"/>
    <cellStyle name="Millares 2 9 2 2" xfId="26922"/>
    <cellStyle name="Millares 2 9 3" xfId="26923"/>
    <cellStyle name="Millares 2 9 4" xfId="26924"/>
    <cellStyle name="Millares 2 9 5" xfId="26925"/>
    <cellStyle name="Millares 2 9 6" xfId="26926"/>
    <cellStyle name="Millares 2 9 7" xfId="26927"/>
    <cellStyle name="Millares 2_~2126537" xfId="26928"/>
    <cellStyle name="Millares 20" xfId="26929"/>
    <cellStyle name="Millares 20 10" xfId="26930"/>
    <cellStyle name="Millares 20 11" xfId="26931"/>
    <cellStyle name="Millares 20 2" xfId="26932"/>
    <cellStyle name="Millares 20 2 2" xfId="26933"/>
    <cellStyle name="Millares 20 2 2 2" xfId="26934"/>
    <cellStyle name="Millares 20 2 2 2 2" xfId="26935"/>
    <cellStyle name="Millares 20 2 2 2 2 2" xfId="26936"/>
    <cellStyle name="Millares 20 2 2 2 2 2 2" xfId="26937"/>
    <cellStyle name="Millares 20 2 2 2 2 3" xfId="26938"/>
    <cellStyle name="Millares 20 2 2 2 3" xfId="26939"/>
    <cellStyle name="Millares 20 2 2 2 3 2" xfId="26940"/>
    <cellStyle name="Millares 20 2 2 2 4" xfId="26941"/>
    <cellStyle name="Millares 20 2 2 3" xfId="26942"/>
    <cellStyle name="Millares 20 2 2 3 2" xfId="26943"/>
    <cellStyle name="Millares 20 2 2 3 2 2" xfId="26944"/>
    <cellStyle name="Millares 20 2 2 3 3" xfId="26945"/>
    <cellStyle name="Millares 20 2 2 4" xfId="26946"/>
    <cellStyle name="Millares 20 2 2 4 2" xfId="26947"/>
    <cellStyle name="Millares 20 2 2 5" xfId="26948"/>
    <cellStyle name="Millares 20 2 3" xfId="26949"/>
    <cellStyle name="Millares 20 2 3 2" xfId="26950"/>
    <cellStyle name="Millares 20 2 3 2 2" xfId="26951"/>
    <cellStyle name="Millares 20 2 3 2 2 2" xfId="26952"/>
    <cellStyle name="Millares 20 2 3 2 2 2 2" xfId="26953"/>
    <cellStyle name="Millares 20 2 3 2 2 3" xfId="26954"/>
    <cellStyle name="Millares 20 2 3 2 3" xfId="26955"/>
    <cellStyle name="Millares 20 2 3 2 3 2" xfId="26956"/>
    <cellStyle name="Millares 20 2 3 2 4" xfId="26957"/>
    <cellStyle name="Millares 20 2 3 3" xfId="26958"/>
    <cellStyle name="Millares 20 2 3 3 2" xfId="26959"/>
    <cellStyle name="Millares 20 2 3 3 2 2" xfId="26960"/>
    <cellStyle name="Millares 20 2 3 3 3" xfId="26961"/>
    <cellStyle name="Millares 20 2 3 4" xfId="26962"/>
    <cellStyle name="Millares 20 2 3 4 2" xfId="26963"/>
    <cellStyle name="Millares 20 2 3 5" xfId="26964"/>
    <cellStyle name="Millares 20 2 4" xfId="26965"/>
    <cellStyle name="Millares 20 2 4 2" xfId="26966"/>
    <cellStyle name="Millares 20 2 4 2 2" xfId="26967"/>
    <cellStyle name="Millares 20 2 4 2 2 2" xfId="26968"/>
    <cellStyle name="Millares 20 2 4 2 3" xfId="26969"/>
    <cellStyle name="Millares 20 2 4 3" xfId="26970"/>
    <cellStyle name="Millares 20 2 4 3 2" xfId="26971"/>
    <cellStyle name="Millares 20 2 4 4" xfId="26972"/>
    <cellStyle name="Millares 20 2 5" xfId="26973"/>
    <cellStyle name="Millares 20 2 5 2" xfId="26974"/>
    <cellStyle name="Millares 20 2 5 2 2" xfId="26975"/>
    <cellStyle name="Millares 20 2 5 3" xfId="26976"/>
    <cellStyle name="Millares 20 2 6" xfId="26977"/>
    <cellStyle name="Millares 20 2 6 2" xfId="26978"/>
    <cellStyle name="Millares 20 2 7" xfId="26979"/>
    <cellStyle name="Millares 20 2 8" xfId="26980"/>
    <cellStyle name="Millares 20 3" xfId="26981"/>
    <cellStyle name="Millares 20 3 2" xfId="26982"/>
    <cellStyle name="Millares 20 3 2 2" xfId="26983"/>
    <cellStyle name="Millares 20 3 2 2 2" xfId="26984"/>
    <cellStyle name="Millares 20 3 2 2 2 2" xfId="26985"/>
    <cellStyle name="Millares 20 3 2 2 3" xfId="26986"/>
    <cellStyle name="Millares 20 3 2 3" xfId="26987"/>
    <cellStyle name="Millares 20 3 2 3 2" xfId="26988"/>
    <cellStyle name="Millares 20 3 2 4" xfId="26989"/>
    <cellStyle name="Millares 20 3 3" xfId="26990"/>
    <cellStyle name="Millares 20 3 3 2" xfId="26991"/>
    <cellStyle name="Millares 20 3 3 2 2" xfId="26992"/>
    <cellStyle name="Millares 20 3 3 3" xfId="26993"/>
    <cellStyle name="Millares 20 3 4" xfId="26994"/>
    <cellStyle name="Millares 20 3 4 2" xfId="26995"/>
    <cellStyle name="Millares 20 3 5" xfId="26996"/>
    <cellStyle name="Millares 20 3 6" xfId="26997"/>
    <cellStyle name="Millares 20 4" xfId="26998"/>
    <cellStyle name="Millares 20 4 2" xfId="26999"/>
    <cellStyle name="Millares 20 4 2 2" xfId="27000"/>
    <cellStyle name="Millares 20 4 2 2 2" xfId="27001"/>
    <cellStyle name="Millares 20 4 2 2 2 2" xfId="27002"/>
    <cellStyle name="Millares 20 4 2 2 3" xfId="27003"/>
    <cellStyle name="Millares 20 4 2 3" xfId="27004"/>
    <cellStyle name="Millares 20 4 2 3 2" xfId="27005"/>
    <cellStyle name="Millares 20 4 2 4" xfId="27006"/>
    <cellStyle name="Millares 20 4 3" xfId="27007"/>
    <cellStyle name="Millares 20 4 3 2" xfId="27008"/>
    <cellStyle name="Millares 20 4 3 2 2" xfId="27009"/>
    <cellStyle name="Millares 20 4 3 3" xfId="27010"/>
    <cellStyle name="Millares 20 4 4" xfId="27011"/>
    <cellStyle name="Millares 20 4 4 2" xfId="27012"/>
    <cellStyle name="Millares 20 4 5" xfId="27013"/>
    <cellStyle name="Millares 20 4 6" xfId="27014"/>
    <cellStyle name="Millares 20 5" xfId="27015"/>
    <cellStyle name="Millares 20 5 2" xfId="27016"/>
    <cellStyle name="Millares 20 5 2 2" xfId="27017"/>
    <cellStyle name="Millares 20 5 2 2 2" xfId="27018"/>
    <cellStyle name="Millares 20 5 2 3" xfId="27019"/>
    <cellStyle name="Millares 20 5 3" xfId="27020"/>
    <cellStyle name="Millares 20 5 3 2" xfId="27021"/>
    <cellStyle name="Millares 20 5 4" xfId="27022"/>
    <cellStyle name="Millares 20 6" xfId="27023"/>
    <cellStyle name="Millares 20 6 2" xfId="27024"/>
    <cellStyle name="Millares 20 6 2 2" xfId="27025"/>
    <cellStyle name="Millares 20 6 3" xfId="27026"/>
    <cellStyle name="Millares 20 7" xfId="27027"/>
    <cellStyle name="Millares 20 7 2" xfId="27028"/>
    <cellStyle name="Millares 20 8" xfId="27029"/>
    <cellStyle name="Millares 20 9" xfId="27030"/>
    <cellStyle name="Millares 21" xfId="27031"/>
    <cellStyle name="Millares 21 10" xfId="27032"/>
    <cellStyle name="Millares 21 11" xfId="27033"/>
    <cellStyle name="Millares 21 2" xfId="27034"/>
    <cellStyle name="Millares 21 2 2" xfId="27035"/>
    <cellStyle name="Millares 21 2 2 2" xfId="27036"/>
    <cellStyle name="Millares 21 2 2 2 2" xfId="27037"/>
    <cellStyle name="Millares 21 2 2 2 2 2" xfId="27038"/>
    <cellStyle name="Millares 21 2 2 2 2 2 2" xfId="27039"/>
    <cellStyle name="Millares 21 2 2 2 2 3" xfId="27040"/>
    <cellStyle name="Millares 21 2 2 2 3" xfId="27041"/>
    <cellStyle name="Millares 21 2 2 2 3 2" xfId="27042"/>
    <cellStyle name="Millares 21 2 2 2 4" xfId="27043"/>
    <cellStyle name="Millares 21 2 2 3" xfId="27044"/>
    <cellStyle name="Millares 21 2 2 3 2" xfId="27045"/>
    <cellStyle name="Millares 21 2 2 3 2 2" xfId="27046"/>
    <cellStyle name="Millares 21 2 2 3 3" xfId="27047"/>
    <cellStyle name="Millares 21 2 2 4" xfId="27048"/>
    <cellStyle name="Millares 21 2 2 4 2" xfId="27049"/>
    <cellStyle name="Millares 21 2 2 5" xfId="27050"/>
    <cellStyle name="Millares 21 2 3" xfId="27051"/>
    <cellStyle name="Millares 21 2 3 2" xfId="27052"/>
    <cellStyle name="Millares 21 2 3 2 2" xfId="27053"/>
    <cellStyle name="Millares 21 2 3 2 2 2" xfId="27054"/>
    <cellStyle name="Millares 21 2 3 2 2 2 2" xfId="27055"/>
    <cellStyle name="Millares 21 2 3 2 2 3" xfId="27056"/>
    <cellStyle name="Millares 21 2 3 2 3" xfId="27057"/>
    <cellStyle name="Millares 21 2 3 2 3 2" xfId="27058"/>
    <cellStyle name="Millares 21 2 3 2 4" xfId="27059"/>
    <cellStyle name="Millares 21 2 3 3" xfId="27060"/>
    <cellStyle name="Millares 21 2 3 3 2" xfId="27061"/>
    <cellStyle name="Millares 21 2 3 3 2 2" xfId="27062"/>
    <cellStyle name="Millares 21 2 3 3 3" xfId="27063"/>
    <cellStyle name="Millares 21 2 3 4" xfId="27064"/>
    <cellStyle name="Millares 21 2 3 4 2" xfId="27065"/>
    <cellStyle name="Millares 21 2 3 5" xfId="27066"/>
    <cellStyle name="Millares 21 2 4" xfId="27067"/>
    <cellStyle name="Millares 21 2 4 2" xfId="27068"/>
    <cellStyle name="Millares 21 2 4 2 2" xfId="27069"/>
    <cellStyle name="Millares 21 2 4 2 2 2" xfId="27070"/>
    <cellStyle name="Millares 21 2 4 2 3" xfId="27071"/>
    <cellStyle name="Millares 21 2 4 3" xfId="27072"/>
    <cellStyle name="Millares 21 2 4 3 2" xfId="27073"/>
    <cellStyle name="Millares 21 2 4 4" xfId="27074"/>
    <cellStyle name="Millares 21 2 5" xfId="27075"/>
    <cellStyle name="Millares 21 2 5 2" xfId="27076"/>
    <cellStyle name="Millares 21 2 5 2 2" xfId="27077"/>
    <cellStyle name="Millares 21 2 5 3" xfId="27078"/>
    <cellStyle name="Millares 21 2 6" xfId="27079"/>
    <cellStyle name="Millares 21 2 6 2" xfId="27080"/>
    <cellStyle name="Millares 21 2 7" xfId="27081"/>
    <cellStyle name="Millares 21 2 8" xfId="27082"/>
    <cellStyle name="Millares 21 3" xfId="27083"/>
    <cellStyle name="Millares 21 3 2" xfId="27084"/>
    <cellStyle name="Millares 21 3 2 2" xfId="27085"/>
    <cellStyle name="Millares 21 3 2 2 2" xfId="27086"/>
    <cellStyle name="Millares 21 3 2 2 2 2" xfId="27087"/>
    <cellStyle name="Millares 21 3 2 2 3" xfId="27088"/>
    <cellStyle name="Millares 21 3 2 3" xfId="27089"/>
    <cellStyle name="Millares 21 3 2 3 2" xfId="27090"/>
    <cellStyle name="Millares 21 3 2 4" xfId="27091"/>
    <cellStyle name="Millares 21 3 3" xfId="27092"/>
    <cellStyle name="Millares 21 3 3 2" xfId="27093"/>
    <cellStyle name="Millares 21 3 3 2 2" xfId="27094"/>
    <cellStyle name="Millares 21 3 3 3" xfId="27095"/>
    <cellStyle name="Millares 21 3 4" xfId="27096"/>
    <cellStyle name="Millares 21 3 4 2" xfId="27097"/>
    <cellStyle name="Millares 21 3 5" xfId="27098"/>
    <cellStyle name="Millares 21 3 6" xfId="27099"/>
    <cellStyle name="Millares 21 4" xfId="27100"/>
    <cellStyle name="Millares 21 4 2" xfId="27101"/>
    <cellStyle name="Millares 21 4 2 2" xfId="27102"/>
    <cellStyle name="Millares 21 4 2 2 2" xfId="27103"/>
    <cellStyle name="Millares 21 4 2 2 2 2" xfId="27104"/>
    <cellStyle name="Millares 21 4 2 2 3" xfId="27105"/>
    <cellStyle name="Millares 21 4 2 3" xfId="27106"/>
    <cellStyle name="Millares 21 4 2 3 2" xfId="27107"/>
    <cellStyle name="Millares 21 4 2 4" xfId="27108"/>
    <cellStyle name="Millares 21 4 3" xfId="27109"/>
    <cellStyle name="Millares 21 4 3 2" xfId="27110"/>
    <cellStyle name="Millares 21 4 3 2 2" xfId="27111"/>
    <cellStyle name="Millares 21 4 3 3" xfId="27112"/>
    <cellStyle name="Millares 21 4 4" xfId="27113"/>
    <cellStyle name="Millares 21 4 4 2" xfId="27114"/>
    <cellStyle name="Millares 21 4 5" xfId="27115"/>
    <cellStyle name="Millares 21 5" xfId="27116"/>
    <cellStyle name="Millares 21 5 2" xfId="27117"/>
    <cellStyle name="Millares 21 5 2 2" xfId="27118"/>
    <cellStyle name="Millares 21 5 2 2 2" xfId="27119"/>
    <cellStyle name="Millares 21 5 2 3" xfId="27120"/>
    <cellStyle name="Millares 21 5 3" xfId="27121"/>
    <cellStyle name="Millares 21 5 3 2" xfId="27122"/>
    <cellStyle name="Millares 21 5 4" xfId="27123"/>
    <cellStyle name="Millares 21 6" xfId="27124"/>
    <cellStyle name="Millares 21 6 2" xfId="27125"/>
    <cellStyle name="Millares 21 6 2 2" xfId="27126"/>
    <cellStyle name="Millares 21 6 3" xfId="27127"/>
    <cellStyle name="Millares 21 7" xfId="27128"/>
    <cellStyle name="Millares 21 7 2" xfId="27129"/>
    <cellStyle name="Millares 21 8" xfId="27130"/>
    <cellStyle name="Millares 21 9" xfId="27131"/>
    <cellStyle name="Millares 22" xfId="27132"/>
    <cellStyle name="Millares 22 2" xfId="27133"/>
    <cellStyle name="Millares 22 2 2" xfId="27134"/>
    <cellStyle name="Millares 22 3" xfId="27135"/>
    <cellStyle name="Millares 22 4" xfId="27136"/>
    <cellStyle name="Millares 22 5" xfId="27137"/>
    <cellStyle name="Millares 23" xfId="27138"/>
    <cellStyle name="Millares 23 10" xfId="27139"/>
    <cellStyle name="Millares 23 11" xfId="27140"/>
    <cellStyle name="Millares 23 2" xfId="27141"/>
    <cellStyle name="Millares 23 2 2" xfId="27142"/>
    <cellStyle name="Millares 23 2 2 2" xfId="27143"/>
    <cellStyle name="Millares 23 2 2 2 2" xfId="27144"/>
    <cellStyle name="Millares 23 2 2 2 2 2" xfId="27145"/>
    <cellStyle name="Millares 23 2 2 2 2 2 2" xfId="27146"/>
    <cellStyle name="Millares 23 2 2 2 2 3" xfId="27147"/>
    <cellStyle name="Millares 23 2 2 2 3" xfId="27148"/>
    <cellStyle name="Millares 23 2 2 2 3 2" xfId="27149"/>
    <cellStyle name="Millares 23 2 2 2 4" xfId="27150"/>
    <cellStyle name="Millares 23 2 2 3" xfId="27151"/>
    <cellStyle name="Millares 23 2 2 3 2" xfId="27152"/>
    <cellStyle name="Millares 23 2 2 3 2 2" xfId="27153"/>
    <cellStyle name="Millares 23 2 2 3 3" xfId="27154"/>
    <cellStyle name="Millares 23 2 2 4" xfId="27155"/>
    <cellStyle name="Millares 23 2 2 4 2" xfId="27156"/>
    <cellStyle name="Millares 23 2 2 5" xfId="27157"/>
    <cellStyle name="Millares 23 2 3" xfId="27158"/>
    <cellStyle name="Millares 23 2 3 2" xfId="27159"/>
    <cellStyle name="Millares 23 2 3 2 2" xfId="27160"/>
    <cellStyle name="Millares 23 2 3 2 2 2" xfId="27161"/>
    <cellStyle name="Millares 23 2 3 2 2 2 2" xfId="27162"/>
    <cellStyle name="Millares 23 2 3 2 2 3" xfId="27163"/>
    <cellStyle name="Millares 23 2 3 2 3" xfId="27164"/>
    <cellStyle name="Millares 23 2 3 2 3 2" xfId="27165"/>
    <cellStyle name="Millares 23 2 3 2 4" xfId="27166"/>
    <cellStyle name="Millares 23 2 3 3" xfId="27167"/>
    <cellStyle name="Millares 23 2 3 3 2" xfId="27168"/>
    <cellStyle name="Millares 23 2 3 3 2 2" xfId="27169"/>
    <cellStyle name="Millares 23 2 3 3 3" xfId="27170"/>
    <cellStyle name="Millares 23 2 3 4" xfId="27171"/>
    <cellStyle name="Millares 23 2 3 4 2" xfId="27172"/>
    <cellStyle name="Millares 23 2 3 5" xfId="27173"/>
    <cellStyle name="Millares 23 2 4" xfId="27174"/>
    <cellStyle name="Millares 23 2 4 2" xfId="27175"/>
    <cellStyle name="Millares 23 2 4 2 2" xfId="27176"/>
    <cellStyle name="Millares 23 2 4 2 2 2" xfId="27177"/>
    <cellStyle name="Millares 23 2 4 2 3" xfId="27178"/>
    <cellStyle name="Millares 23 2 4 3" xfId="27179"/>
    <cellStyle name="Millares 23 2 4 3 2" xfId="27180"/>
    <cellStyle name="Millares 23 2 4 4" xfId="27181"/>
    <cellStyle name="Millares 23 2 5" xfId="27182"/>
    <cellStyle name="Millares 23 2 5 2" xfId="27183"/>
    <cellStyle name="Millares 23 2 5 2 2" xfId="27184"/>
    <cellStyle name="Millares 23 2 5 3" xfId="27185"/>
    <cellStyle name="Millares 23 2 6" xfId="27186"/>
    <cellStyle name="Millares 23 2 6 2" xfId="27187"/>
    <cellStyle name="Millares 23 2 7" xfId="27188"/>
    <cellStyle name="Millares 23 2 8" xfId="27189"/>
    <cellStyle name="Millares 23 3" xfId="27190"/>
    <cellStyle name="Millares 23 3 2" xfId="27191"/>
    <cellStyle name="Millares 23 3 2 2" xfId="27192"/>
    <cellStyle name="Millares 23 3 2 2 2" xfId="27193"/>
    <cellStyle name="Millares 23 3 2 2 2 2" xfId="27194"/>
    <cellStyle name="Millares 23 3 2 2 3" xfId="27195"/>
    <cellStyle name="Millares 23 3 2 3" xfId="27196"/>
    <cellStyle name="Millares 23 3 2 3 2" xfId="27197"/>
    <cellStyle name="Millares 23 3 2 4" xfId="27198"/>
    <cellStyle name="Millares 23 3 3" xfId="27199"/>
    <cellStyle name="Millares 23 3 3 2" xfId="27200"/>
    <cellStyle name="Millares 23 3 3 2 2" xfId="27201"/>
    <cellStyle name="Millares 23 3 3 3" xfId="27202"/>
    <cellStyle name="Millares 23 3 4" xfId="27203"/>
    <cellStyle name="Millares 23 3 4 2" xfId="27204"/>
    <cellStyle name="Millares 23 3 5" xfId="27205"/>
    <cellStyle name="Millares 23 4" xfId="27206"/>
    <cellStyle name="Millares 23 4 2" xfId="27207"/>
    <cellStyle name="Millares 23 4 2 2" xfId="27208"/>
    <cellStyle name="Millares 23 4 2 2 2" xfId="27209"/>
    <cellStyle name="Millares 23 4 2 2 2 2" xfId="27210"/>
    <cellStyle name="Millares 23 4 2 2 3" xfId="27211"/>
    <cellStyle name="Millares 23 4 2 3" xfId="27212"/>
    <cellStyle name="Millares 23 4 2 3 2" xfId="27213"/>
    <cellStyle name="Millares 23 4 2 4" xfId="27214"/>
    <cellStyle name="Millares 23 4 3" xfId="27215"/>
    <cellStyle name="Millares 23 4 3 2" xfId="27216"/>
    <cellStyle name="Millares 23 4 3 2 2" xfId="27217"/>
    <cellStyle name="Millares 23 4 3 3" xfId="27218"/>
    <cellStyle name="Millares 23 4 4" xfId="27219"/>
    <cellStyle name="Millares 23 4 4 2" xfId="27220"/>
    <cellStyle name="Millares 23 4 5" xfId="27221"/>
    <cellStyle name="Millares 23 5" xfId="27222"/>
    <cellStyle name="Millares 23 5 2" xfId="27223"/>
    <cellStyle name="Millares 23 5 2 2" xfId="27224"/>
    <cellStyle name="Millares 23 5 2 2 2" xfId="27225"/>
    <cellStyle name="Millares 23 5 2 3" xfId="27226"/>
    <cellStyle name="Millares 23 5 3" xfId="27227"/>
    <cellStyle name="Millares 23 5 3 2" xfId="27228"/>
    <cellStyle name="Millares 23 5 4" xfId="27229"/>
    <cellStyle name="Millares 23 6" xfId="27230"/>
    <cellStyle name="Millares 23 6 2" xfId="27231"/>
    <cellStyle name="Millares 23 6 2 2" xfId="27232"/>
    <cellStyle name="Millares 23 6 3" xfId="27233"/>
    <cellStyle name="Millares 23 7" xfId="27234"/>
    <cellStyle name="Millares 23 7 2" xfId="27235"/>
    <cellStyle name="Millares 23 8" xfId="27236"/>
    <cellStyle name="Millares 23 9" xfId="27237"/>
    <cellStyle name="Millares 24" xfId="27238"/>
    <cellStyle name="Millares 24 2" xfId="27239"/>
    <cellStyle name="Millares 24 3" xfId="27240"/>
    <cellStyle name="Millares 25" xfId="27241"/>
    <cellStyle name="Millares 25 10" xfId="27242"/>
    <cellStyle name="Millares 25 2" xfId="27243"/>
    <cellStyle name="Millares 25 2 2" xfId="27244"/>
    <cellStyle name="Millares 25 2 2 2" xfId="27245"/>
    <cellStyle name="Millares 25 2 2 2 2" xfId="27246"/>
    <cellStyle name="Millares 25 2 2 2 2 2" xfId="27247"/>
    <cellStyle name="Millares 25 2 2 2 2 2 2" xfId="27248"/>
    <cellStyle name="Millares 25 2 2 2 2 3" xfId="27249"/>
    <cellStyle name="Millares 25 2 2 2 3" xfId="27250"/>
    <cellStyle name="Millares 25 2 2 2 3 2" xfId="27251"/>
    <cellStyle name="Millares 25 2 2 2 4" xfId="27252"/>
    <cellStyle name="Millares 25 2 2 3" xfId="27253"/>
    <cellStyle name="Millares 25 2 2 3 2" xfId="27254"/>
    <cellStyle name="Millares 25 2 2 3 2 2" xfId="27255"/>
    <cellStyle name="Millares 25 2 2 3 3" xfId="27256"/>
    <cellStyle name="Millares 25 2 2 4" xfId="27257"/>
    <cellStyle name="Millares 25 2 2 4 2" xfId="27258"/>
    <cellStyle name="Millares 25 2 2 5" xfId="27259"/>
    <cellStyle name="Millares 25 2 3" xfId="27260"/>
    <cellStyle name="Millares 25 2 3 2" xfId="27261"/>
    <cellStyle name="Millares 25 2 3 2 2" xfId="27262"/>
    <cellStyle name="Millares 25 2 3 2 2 2" xfId="27263"/>
    <cellStyle name="Millares 25 2 3 2 2 2 2" xfId="27264"/>
    <cellStyle name="Millares 25 2 3 2 2 3" xfId="27265"/>
    <cellStyle name="Millares 25 2 3 2 3" xfId="27266"/>
    <cellStyle name="Millares 25 2 3 2 3 2" xfId="27267"/>
    <cellStyle name="Millares 25 2 3 2 4" xfId="27268"/>
    <cellStyle name="Millares 25 2 3 3" xfId="27269"/>
    <cellStyle name="Millares 25 2 3 3 2" xfId="27270"/>
    <cellStyle name="Millares 25 2 3 3 2 2" xfId="27271"/>
    <cellStyle name="Millares 25 2 3 3 3" xfId="27272"/>
    <cellStyle name="Millares 25 2 3 4" xfId="27273"/>
    <cellStyle name="Millares 25 2 3 4 2" xfId="27274"/>
    <cellStyle name="Millares 25 2 3 5" xfId="27275"/>
    <cellStyle name="Millares 25 2 4" xfId="27276"/>
    <cellStyle name="Millares 25 2 4 2" xfId="27277"/>
    <cellStyle name="Millares 25 2 4 2 2" xfId="27278"/>
    <cellStyle name="Millares 25 2 4 2 2 2" xfId="27279"/>
    <cellStyle name="Millares 25 2 4 2 3" xfId="27280"/>
    <cellStyle name="Millares 25 2 4 3" xfId="27281"/>
    <cellStyle name="Millares 25 2 4 3 2" xfId="27282"/>
    <cellStyle name="Millares 25 2 4 4" xfId="27283"/>
    <cellStyle name="Millares 25 2 5" xfId="27284"/>
    <cellStyle name="Millares 25 2 5 2" xfId="27285"/>
    <cellStyle name="Millares 25 2 5 2 2" xfId="27286"/>
    <cellStyle name="Millares 25 2 5 3" xfId="27287"/>
    <cellStyle name="Millares 25 2 6" xfId="27288"/>
    <cellStyle name="Millares 25 2 6 2" xfId="27289"/>
    <cellStyle name="Millares 25 2 7" xfId="27290"/>
    <cellStyle name="Millares 25 2 8" xfId="27291"/>
    <cellStyle name="Millares 25 3" xfId="27292"/>
    <cellStyle name="Millares 25 3 2" xfId="27293"/>
    <cellStyle name="Millares 25 3 2 2" xfId="27294"/>
    <cellStyle name="Millares 25 3 2 2 2" xfId="27295"/>
    <cellStyle name="Millares 25 3 2 2 2 2" xfId="27296"/>
    <cellStyle name="Millares 25 3 2 2 3" xfId="27297"/>
    <cellStyle name="Millares 25 3 2 3" xfId="27298"/>
    <cellStyle name="Millares 25 3 2 3 2" xfId="27299"/>
    <cellStyle name="Millares 25 3 2 4" xfId="27300"/>
    <cellStyle name="Millares 25 3 3" xfId="27301"/>
    <cellStyle name="Millares 25 3 3 2" xfId="27302"/>
    <cellStyle name="Millares 25 3 3 2 2" xfId="27303"/>
    <cellStyle name="Millares 25 3 3 3" xfId="27304"/>
    <cellStyle name="Millares 25 3 4" xfId="27305"/>
    <cellStyle name="Millares 25 3 4 2" xfId="27306"/>
    <cellStyle name="Millares 25 3 5" xfId="27307"/>
    <cellStyle name="Millares 25 4" xfId="27308"/>
    <cellStyle name="Millares 25 4 2" xfId="27309"/>
    <cellStyle name="Millares 25 4 2 2" xfId="27310"/>
    <cellStyle name="Millares 25 4 2 2 2" xfId="27311"/>
    <cellStyle name="Millares 25 4 2 2 2 2" xfId="27312"/>
    <cellStyle name="Millares 25 4 2 2 3" xfId="27313"/>
    <cellStyle name="Millares 25 4 2 3" xfId="27314"/>
    <cellStyle name="Millares 25 4 2 3 2" xfId="27315"/>
    <cellStyle name="Millares 25 4 2 4" xfId="27316"/>
    <cellStyle name="Millares 25 4 3" xfId="27317"/>
    <cellStyle name="Millares 25 4 3 2" xfId="27318"/>
    <cellStyle name="Millares 25 4 3 2 2" xfId="27319"/>
    <cellStyle name="Millares 25 4 3 3" xfId="27320"/>
    <cellStyle name="Millares 25 4 4" xfId="27321"/>
    <cellStyle name="Millares 25 4 4 2" xfId="27322"/>
    <cellStyle name="Millares 25 4 5" xfId="27323"/>
    <cellStyle name="Millares 25 5" xfId="27324"/>
    <cellStyle name="Millares 25 5 2" xfId="27325"/>
    <cellStyle name="Millares 25 5 2 2" xfId="27326"/>
    <cellStyle name="Millares 25 5 2 2 2" xfId="27327"/>
    <cellStyle name="Millares 25 5 2 3" xfId="27328"/>
    <cellStyle name="Millares 25 5 3" xfId="27329"/>
    <cellStyle name="Millares 25 5 3 2" xfId="27330"/>
    <cellStyle name="Millares 25 5 4" xfId="27331"/>
    <cellStyle name="Millares 25 6" xfId="27332"/>
    <cellStyle name="Millares 25 6 2" xfId="27333"/>
    <cellStyle name="Millares 25 6 2 2" xfId="27334"/>
    <cellStyle name="Millares 25 6 3" xfId="27335"/>
    <cellStyle name="Millares 25 7" xfId="27336"/>
    <cellStyle name="Millares 25 7 2" xfId="27337"/>
    <cellStyle name="Millares 25 8" xfId="27338"/>
    <cellStyle name="Millares 25 9" xfId="27339"/>
    <cellStyle name="Millares 26" xfId="27340"/>
    <cellStyle name="Millares 26 2" xfId="27341"/>
    <cellStyle name="Millares 27" xfId="27342"/>
    <cellStyle name="Millares 27 2" xfId="27343"/>
    <cellStyle name="Millares 28" xfId="27344"/>
    <cellStyle name="Millares 28 2" xfId="27345"/>
    <cellStyle name="Millares 28 2 2" xfId="27346"/>
    <cellStyle name="Millares 28 2 2 2" xfId="27347"/>
    <cellStyle name="Millares 28 2 2 2 2" xfId="27348"/>
    <cellStyle name="Millares 28 2 2 2 2 2" xfId="27349"/>
    <cellStyle name="Millares 28 2 2 2 2 2 2" xfId="27350"/>
    <cellStyle name="Millares 28 2 2 2 2 3" xfId="27351"/>
    <cellStyle name="Millares 28 2 2 2 3" xfId="27352"/>
    <cellStyle name="Millares 28 2 2 2 3 2" xfId="27353"/>
    <cellStyle name="Millares 28 2 2 2 4" xfId="27354"/>
    <cellStyle name="Millares 28 2 2 3" xfId="27355"/>
    <cellStyle name="Millares 28 2 2 3 2" xfId="27356"/>
    <cellStyle name="Millares 28 2 2 3 2 2" xfId="27357"/>
    <cellStyle name="Millares 28 2 2 3 3" xfId="27358"/>
    <cellStyle name="Millares 28 2 2 4" xfId="27359"/>
    <cellStyle name="Millares 28 2 2 4 2" xfId="27360"/>
    <cellStyle name="Millares 28 2 2 5" xfId="27361"/>
    <cellStyle name="Millares 28 2 3" xfId="27362"/>
    <cellStyle name="Millares 28 2 3 2" xfId="27363"/>
    <cellStyle name="Millares 28 2 3 2 2" xfId="27364"/>
    <cellStyle name="Millares 28 2 3 2 2 2" xfId="27365"/>
    <cellStyle name="Millares 28 2 3 2 2 2 2" xfId="27366"/>
    <cellStyle name="Millares 28 2 3 2 2 3" xfId="27367"/>
    <cellStyle name="Millares 28 2 3 2 3" xfId="27368"/>
    <cellStyle name="Millares 28 2 3 2 3 2" xfId="27369"/>
    <cellStyle name="Millares 28 2 3 2 4" xfId="27370"/>
    <cellStyle name="Millares 28 2 3 3" xfId="27371"/>
    <cellStyle name="Millares 28 2 3 3 2" xfId="27372"/>
    <cellStyle name="Millares 28 2 3 3 2 2" xfId="27373"/>
    <cellStyle name="Millares 28 2 3 3 3" xfId="27374"/>
    <cellStyle name="Millares 28 2 3 4" xfId="27375"/>
    <cellStyle name="Millares 28 2 3 4 2" xfId="27376"/>
    <cellStyle name="Millares 28 2 3 5" xfId="27377"/>
    <cellStyle name="Millares 28 2 4" xfId="27378"/>
    <cellStyle name="Millares 28 2 4 2" xfId="27379"/>
    <cellStyle name="Millares 28 2 4 2 2" xfId="27380"/>
    <cellStyle name="Millares 28 2 4 2 2 2" xfId="27381"/>
    <cellStyle name="Millares 28 2 4 2 3" xfId="27382"/>
    <cellStyle name="Millares 28 2 4 3" xfId="27383"/>
    <cellStyle name="Millares 28 2 4 3 2" xfId="27384"/>
    <cellStyle name="Millares 28 2 4 4" xfId="27385"/>
    <cellStyle name="Millares 28 2 5" xfId="27386"/>
    <cellStyle name="Millares 28 2 5 2" xfId="27387"/>
    <cellStyle name="Millares 28 2 5 2 2" xfId="27388"/>
    <cellStyle name="Millares 28 2 5 3" xfId="27389"/>
    <cellStyle name="Millares 28 2 6" xfId="27390"/>
    <cellStyle name="Millares 28 2 6 2" xfId="27391"/>
    <cellStyle name="Millares 28 2 7" xfId="27392"/>
    <cellStyle name="Millares 28 3" xfId="27393"/>
    <cellStyle name="Millares 28 3 2" xfId="27394"/>
    <cellStyle name="Millares 28 3 2 2" xfId="27395"/>
    <cellStyle name="Millares 28 3 2 2 2" xfId="27396"/>
    <cellStyle name="Millares 28 3 2 2 2 2" xfId="27397"/>
    <cellStyle name="Millares 28 3 2 2 3" xfId="27398"/>
    <cellStyle name="Millares 28 3 2 3" xfId="27399"/>
    <cellStyle name="Millares 28 3 2 3 2" xfId="27400"/>
    <cellStyle name="Millares 28 3 2 4" xfId="27401"/>
    <cellStyle name="Millares 28 3 3" xfId="27402"/>
    <cellStyle name="Millares 28 3 3 2" xfId="27403"/>
    <cellStyle name="Millares 28 3 3 2 2" xfId="27404"/>
    <cellStyle name="Millares 28 3 3 3" xfId="27405"/>
    <cellStyle name="Millares 28 3 4" xfId="27406"/>
    <cellStyle name="Millares 28 3 4 2" xfId="27407"/>
    <cellStyle name="Millares 28 3 5" xfId="27408"/>
    <cellStyle name="Millares 28 4" xfId="27409"/>
    <cellStyle name="Millares 28 4 2" xfId="27410"/>
    <cellStyle name="Millares 28 4 2 2" xfId="27411"/>
    <cellStyle name="Millares 28 4 2 2 2" xfId="27412"/>
    <cellStyle name="Millares 28 4 2 2 2 2" xfId="27413"/>
    <cellStyle name="Millares 28 4 2 2 3" xfId="27414"/>
    <cellStyle name="Millares 28 4 2 3" xfId="27415"/>
    <cellStyle name="Millares 28 4 2 3 2" xfId="27416"/>
    <cellStyle name="Millares 28 4 2 4" xfId="27417"/>
    <cellStyle name="Millares 28 4 3" xfId="27418"/>
    <cellStyle name="Millares 28 4 3 2" xfId="27419"/>
    <cellStyle name="Millares 28 4 3 2 2" xfId="27420"/>
    <cellStyle name="Millares 28 4 3 3" xfId="27421"/>
    <cellStyle name="Millares 28 4 4" xfId="27422"/>
    <cellStyle name="Millares 28 4 4 2" xfId="27423"/>
    <cellStyle name="Millares 28 4 5" xfId="27424"/>
    <cellStyle name="Millares 28 5" xfId="27425"/>
    <cellStyle name="Millares 28 5 2" xfId="27426"/>
    <cellStyle name="Millares 28 5 2 2" xfId="27427"/>
    <cellStyle name="Millares 28 5 2 2 2" xfId="27428"/>
    <cellStyle name="Millares 28 5 2 3" xfId="27429"/>
    <cellStyle name="Millares 28 5 3" xfId="27430"/>
    <cellStyle name="Millares 28 5 3 2" xfId="27431"/>
    <cellStyle name="Millares 28 5 4" xfId="27432"/>
    <cellStyle name="Millares 28 6" xfId="27433"/>
    <cellStyle name="Millares 28 6 2" xfId="27434"/>
    <cellStyle name="Millares 28 6 2 2" xfId="27435"/>
    <cellStyle name="Millares 28 6 3" xfId="27436"/>
    <cellStyle name="Millares 28 7" xfId="27437"/>
    <cellStyle name="Millares 28 7 2" xfId="27438"/>
    <cellStyle name="Millares 28 8" xfId="27439"/>
    <cellStyle name="Millares 28 9" xfId="27440"/>
    <cellStyle name="Millares 29" xfId="27441"/>
    <cellStyle name="Millares 29 2" xfId="27442"/>
    <cellStyle name="Millares 29 2 2" xfId="27443"/>
    <cellStyle name="Millares 29 2 2 2" xfId="27444"/>
    <cellStyle name="Millares 29 2 2 2 2" xfId="27445"/>
    <cellStyle name="Millares 29 2 2 2 2 2" xfId="27446"/>
    <cellStyle name="Millares 29 2 2 2 2 2 2" xfId="27447"/>
    <cellStyle name="Millares 29 2 2 2 2 3" xfId="27448"/>
    <cellStyle name="Millares 29 2 2 2 3" xfId="27449"/>
    <cellStyle name="Millares 29 2 2 2 3 2" xfId="27450"/>
    <cellStyle name="Millares 29 2 2 2 4" xfId="27451"/>
    <cellStyle name="Millares 29 2 2 3" xfId="27452"/>
    <cellStyle name="Millares 29 2 2 3 2" xfId="27453"/>
    <cellStyle name="Millares 29 2 2 3 2 2" xfId="27454"/>
    <cellStyle name="Millares 29 2 2 3 3" xfId="27455"/>
    <cellStyle name="Millares 29 2 2 4" xfId="27456"/>
    <cellStyle name="Millares 29 2 2 4 2" xfId="27457"/>
    <cellStyle name="Millares 29 2 2 5" xfId="27458"/>
    <cellStyle name="Millares 29 2 3" xfId="27459"/>
    <cellStyle name="Millares 29 2 3 2" xfId="27460"/>
    <cellStyle name="Millares 29 2 3 2 2" xfId="27461"/>
    <cellStyle name="Millares 29 2 3 2 2 2" xfId="27462"/>
    <cellStyle name="Millares 29 2 3 2 2 2 2" xfId="27463"/>
    <cellStyle name="Millares 29 2 3 2 2 3" xfId="27464"/>
    <cellStyle name="Millares 29 2 3 2 3" xfId="27465"/>
    <cellStyle name="Millares 29 2 3 2 3 2" xfId="27466"/>
    <cellStyle name="Millares 29 2 3 2 4" xfId="27467"/>
    <cellStyle name="Millares 29 2 3 3" xfId="27468"/>
    <cellStyle name="Millares 29 2 3 3 2" xfId="27469"/>
    <cellStyle name="Millares 29 2 3 3 2 2" xfId="27470"/>
    <cellStyle name="Millares 29 2 3 3 3" xfId="27471"/>
    <cellStyle name="Millares 29 2 3 4" xfId="27472"/>
    <cellStyle name="Millares 29 2 3 4 2" xfId="27473"/>
    <cellStyle name="Millares 29 2 3 5" xfId="27474"/>
    <cellStyle name="Millares 29 2 4" xfId="27475"/>
    <cellStyle name="Millares 29 2 4 2" xfId="27476"/>
    <cellStyle name="Millares 29 2 4 2 2" xfId="27477"/>
    <cellStyle name="Millares 29 2 4 2 2 2" xfId="27478"/>
    <cellStyle name="Millares 29 2 4 2 3" xfId="27479"/>
    <cellStyle name="Millares 29 2 4 3" xfId="27480"/>
    <cellStyle name="Millares 29 2 4 3 2" xfId="27481"/>
    <cellStyle name="Millares 29 2 4 4" xfId="27482"/>
    <cellStyle name="Millares 29 2 5" xfId="27483"/>
    <cellStyle name="Millares 29 2 5 2" xfId="27484"/>
    <cellStyle name="Millares 29 2 5 2 2" xfId="27485"/>
    <cellStyle name="Millares 29 2 5 3" xfId="27486"/>
    <cellStyle name="Millares 29 2 6" xfId="27487"/>
    <cellStyle name="Millares 29 2 6 2" xfId="27488"/>
    <cellStyle name="Millares 29 2 7" xfId="27489"/>
    <cellStyle name="Millares 29 3" xfId="27490"/>
    <cellStyle name="Millares 29 3 2" xfId="27491"/>
    <cellStyle name="Millares 29 3 2 2" xfId="27492"/>
    <cellStyle name="Millares 29 3 2 2 2" xfId="27493"/>
    <cellStyle name="Millares 29 3 2 2 2 2" xfId="27494"/>
    <cellStyle name="Millares 29 3 2 2 3" xfId="27495"/>
    <cellStyle name="Millares 29 3 2 3" xfId="27496"/>
    <cellStyle name="Millares 29 3 2 3 2" xfId="27497"/>
    <cellStyle name="Millares 29 3 2 4" xfId="27498"/>
    <cellStyle name="Millares 29 3 3" xfId="27499"/>
    <cellStyle name="Millares 29 3 3 2" xfId="27500"/>
    <cellStyle name="Millares 29 3 3 2 2" xfId="27501"/>
    <cellStyle name="Millares 29 3 3 3" xfId="27502"/>
    <cellStyle name="Millares 29 3 4" xfId="27503"/>
    <cellStyle name="Millares 29 3 4 2" xfId="27504"/>
    <cellStyle name="Millares 29 3 5" xfId="27505"/>
    <cellStyle name="Millares 29 4" xfId="27506"/>
    <cellStyle name="Millares 29 4 2" xfId="27507"/>
    <cellStyle name="Millares 29 4 2 2" xfId="27508"/>
    <cellStyle name="Millares 29 4 2 2 2" xfId="27509"/>
    <cellStyle name="Millares 29 4 2 2 2 2" xfId="27510"/>
    <cellStyle name="Millares 29 4 2 2 3" xfId="27511"/>
    <cellStyle name="Millares 29 4 2 3" xfId="27512"/>
    <cellStyle name="Millares 29 4 2 3 2" xfId="27513"/>
    <cellStyle name="Millares 29 4 2 4" xfId="27514"/>
    <cellStyle name="Millares 29 4 3" xfId="27515"/>
    <cellStyle name="Millares 29 4 3 2" xfId="27516"/>
    <cellStyle name="Millares 29 4 3 2 2" xfId="27517"/>
    <cellStyle name="Millares 29 4 3 3" xfId="27518"/>
    <cellStyle name="Millares 29 4 4" xfId="27519"/>
    <cellStyle name="Millares 29 4 4 2" xfId="27520"/>
    <cellStyle name="Millares 29 4 5" xfId="27521"/>
    <cellStyle name="Millares 29 5" xfId="27522"/>
    <cellStyle name="Millares 29 5 2" xfId="27523"/>
    <cellStyle name="Millares 29 5 2 2" xfId="27524"/>
    <cellStyle name="Millares 29 5 2 2 2" xfId="27525"/>
    <cellStyle name="Millares 29 5 2 3" xfId="27526"/>
    <cellStyle name="Millares 29 5 3" xfId="27527"/>
    <cellStyle name="Millares 29 5 3 2" xfId="27528"/>
    <cellStyle name="Millares 29 5 4" xfId="27529"/>
    <cellStyle name="Millares 29 6" xfId="27530"/>
    <cellStyle name="Millares 29 6 2" xfId="27531"/>
    <cellStyle name="Millares 29 6 2 2" xfId="27532"/>
    <cellStyle name="Millares 29 6 3" xfId="27533"/>
    <cellStyle name="Millares 29 7" xfId="27534"/>
    <cellStyle name="Millares 29 7 2" xfId="27535"/>
    <cellStyle name="Millares 29 8" xfId="27536"/>
    <cellStyle name="Millares 29 9" xfId="27537"/>
    <cellStyle name="Millares 3" xfId="180"/>
    <cellStyle name="Millares 3 10" xfId="27539"/>
    <cellStyle name="Millares 3 10 2" xfId="27540"/>
    <cellStyle name="Millares 3 10 2 2" xfId="27541"/>
    <cellStyle name="Millares 3 10 2 2 2" xfId="27542"/>
    <cellStyle name="Millares 3 10 2 3" xfId="27543"/>
    <cellStyle name="Millares 3 10 2 4" xfId="27544"/>
    <cellStyle name="Millares 3 10 2 5" xfId="27545"/>
    <cellStyle name="Millares 3 10 2 6" xfId="27546"/>
    <cellStyle name="Millares 3 10 3" xfId="27547"/>
    <cellStyle name="Millares 3 10 4" xfId="27548"/>
    <cellStyle name="Millares 3 10 4 2" xfId="27549"/>
    <cellStyle name="Millares 3 10 5" xfId="27550"/>
    <cellStyle name="Millares 3 10 6" xfId="27551"/>
    <cellStyle name="Millares 3 10 7" xfId="27552"/>
    <cellStyle name="Millares 3 11" xfId="27553"/>
    <cellStyle name="Millares 3 11 2" xfId="27554"/>
    <cellStyle name="Millares 3 12" xfId="27555"/>
    <cellStyle name="Millares 3 13" xfId="27556"/>
    <cellStyle name="Millares 3 14" xfId="27557"/>
    <cellStyle name="Millares 3 15" xfId="27558"/>
    <cellStyle name="Millares 3 16" xfId="27559"/>
    <cellStyle name="Millares 3 17" xfId="27560"/>
    <cellStyle name="Millares 3 18" xfId="27561"/>
    <cellStyle name="Millares 3 18 2" xfId="27562"/>
    <cellStyle name="Millares 3 19" xfId="27563"/>
    <cellStyle name="Millares 3 2" xfId="27564"/>
    <cellStyle name="Millares 3 2 10" xfId="27565"/>
    <cellStyle name="Millares 3 2 10 2" xfId="27566"/>
    <cellStyle name="Millares 3 2 10 3" xfId="27567"/>
    <cellStyle name="Millares 3 2 10 4" xfId="27568"/>
    <cellStyle name="Millares 3 2 11" xfId="27569"/>
    <cellStyle name="Millares 3 2 11 2" xfId="27570"/>
    <cellStyle name="Millares 3 2 12" xfId="27571"/>
    <cellStyle name="Millares 3 2 13" xfId="27572"/>
    <cellStyle name="Millares 3 2 14" xfId="27573"/>
    <cellStyle name="Millares 3 2 15" xfId="27574"/>
    <cellStyle name="Millares 3 2 16" xfId="27575"/>
    <cellStyle name="Millares 3 2 17" xfId="27576"/>
    <cellStyle name="Millares 3 2 18" xfId="27577"/>
    <cellStyle name="Millares 3 2 19" xfId="27578"/>
    <cellStyle name="Millares 3 2 2" xfId="27579"/>
    <cellStyle name="Millares 3 2 2 10" xfId="27580"/>
    <cellStyle name="Millares 3 2 2 10 2" xfId="27581"/>
    <cellStyle name="Millares 3 2 2 11" xfId="27582"/>
    <cellStyle name="Millares 3 2 2 11 2" xfId="27583"/>
    <cellStyle name="Millares 3 2 2 12" xfId="27584"/>
    <cellStyle name="Millares 3 2 2 13" xfId="27585"/>
    <cellStyle name="Millares 3 2 2 14" xfId="27586"/>
    <cellStyle name="Millares 3 2 2 15" xfId="27587"/>
    <cellStyle name="Millares 3 2 2 17" xfId="27588"/>
    <cellStyle name="Millares 3 2 2 2" xfId="27589"/>
    <cellStyle name="Millares 3 2 2 2 2" xfId="27590"/>
    <cellStyle name="Millares 3 2 2 2 2 2" xfId="27591"/>
    <cellStyle name="Millares 3 2 2 2 2 2 2" xfId="27592"/>
    <cellStyle name="Millares 3 2 2 2 2 3" xfId="27593"/>
    <cellStyle name="Millares 3 2 2 2 2 4" xfId="27594"/>
    <cellStyle name="Millares 3 2 2 2 2 5" xfId="27595"/>
    <cellStyle name="Millares 3 2 2 2 2 6" xfId="27596"/>
    <cellStyle name="Millares 3 2 2 2 3" xfId="27597"/>
    <cellStyle name="Millares 3 2 2 2 4" xfId="27598"/>
    <cellStyle name="Millares 3 2 2 2 4 2" xfId="27599"/>
    <cellStyle name="Millares 3 2 2 2 5" xfId="27600"/>
    <cellStyle name="Millares 3 2 2 2 6" xfId="27601"/>
    <cellStyle name="Millares 3 2 2 2 7" xfId="27602"/>
    <cellStyle name="Millares 3 2 2 21" xfId="27603"/>
    <cellStyle name="Millares 3 2 2 3" xfId="27604"/>
    <cellStyle name="Millares 3 2 2 3 2" xfId="27605"/>
    <cellStyle name="Millares 3 2 2 4" xfId="27606"/>
    <cellStyle name="Millares 3 2 2 5" xfId="27607"/>
    <cellStyle name="Millares 3 2 2 6" xfId="27608"/>
    <cellStyle name="Millares 3 2 2 7" xfId="27609"/>
    <cellStyle name="Millares 3 2 2 8" xfId="27610"/>
    <cellStyle name="Millares 3 2 2 9" xfId="27611"/>
    <cellStyle name="Millares 3 2 20" xfId="27612"/>
    <cellStyle name="Millares 3 2 21" xfId="27613"/>
    <cellStyle name="Millares 3 2 22" xfId="27614"/>
    <cellStyle name="Millares 3 2 23" xfId="27615"/>
    <cellStyle name="Millares 3 2 24" xfId="27616"/>
    <cellStyle name="Millares 3 2 3" xfId="27617"/>
    <cellStyle name="Millares 3 2 3 10" xfId="27618"/>
    <cellStyle name="Millares 3 2 3 11" xfId="27619"/>
    <cellStyle name="Millares 3 2 3 13" xfId="27620"/>
    <cellStyle name="Millares 3 2 3 14" xfId="27621"/>
    <cellStyle name="Millares 3 2 3 2" xfId="27622"/>
    <cellStyle name="Millares 3 2 3 3" xfId="27623"/>
    <cellStyle name="Millares 3 2 3 4" xfId="27624"/>
    <cellStyle name="Millares 3 2 3 5" xfId="27625"/>
    <cellStyle name="Millares 3 2 3 6" xfId="27626"/>
    <cellStyle name="Millares 3 2 3 7" xfId="27627"/>
    <cellStyle name="Millares 3 2 30" xfId="27628"/>
    <cellStyle name="Millares 3 2 31" xfId="27629"/>
    <cellStyle name="Millares 3 2 33" xfId="27630"/>
    <cellStyle name="Millares 3 2 4" xfId="27631"/>
    <cellStyle name="Millares 3 2 4 10" xfId="27632"/>
    <cellStyle name="Millares 3 2 4 11" xfId="27633"/>
    <cellStyle name="Millares 3 2 4 12" xfId="27634"/>
    <cellStyle name="Millares 3 2 4 2" xfId="27635"/>
    <cellStyle name="Millares 3 2 4 3" xfId="27636"/>
    <cellStyle name="Millares 3 2 4 4" xfId="27637"/>
    <cellStyle name="Millares 3 2 4 5" xfId="27638"/>
    <cellStyle name="Millares 3 2 4 6" xfId="27639"/>
    <cellStyle name="Millares 3 2 4 7" xfId="27640"/>
    <cellStyle name="Millares 3 2 5" xfId="27641"/>
    <cellStyle name="Millares 3 2 5 10" xfId="27642"/>
    <cellStyle name="Millares 3 2 5 11" xfId="27643"/>
    <cellStyle name="Millares 3 2 5 12" xfId="27644"/>
    <cellStyle name="Millares 3 2 5 2" xfId="27645"/>
    <cellStyle name="Millares 3 2 5 3" xfId="27646"/>
    <cellStyle name="Millares 3 2 5 4" xfId="27647"/>
    <cellStyle name="Millares 3 2 5 5" xfId="27648"/>
    <cellStyle name="Millares 3 2 5 9" xfId="27649"/>
    <cellStyle name="Millares 3 2 6" xfId="27650"/>
    <cellStyle name="Millares 3 2 6 2" xfId="27651"/>
    <cellStyle name="Millares 3 2 6 3" xfId="27652"/>
    <cellStyle name="Millares 3 2 6 6" xfId="27653"/>
    <cellStyle name="Millares 3 2 6 7" xfId="27654"/>
    <cellStyle name="Millares 3 2 6 8" xfId="27655"/>
    <cellStyle name="Millares 3 2 6 9" xfId="27656"/>
    <cellStyle name="Millares 3 2 7" xfId="27657"/>
    <cellStyle name="Millares 3 2 7 3" xfId="27658"/>
    <cellStyle name="Millares 3 2 7 4" xfId="27659"/>
    <cellStyle name="Millares 3 2 7 5" xfId="27660"/>
    <cellStyle name="Millares 3 2 7 6" xfId="27661"/>
    <cellStyle name="Millares 3 2 7 7" xfId="27662"/>
    <cellStyle name="Millares 3 2 8" xfId="27663"/>
    <cellStyle name="Millares 3 2 9" xfId="27664"/>
    <cellStyle name="Millares 3 2 9 2" xfId="27665"/>
    <cellStyle name="Millares 3 2 9 3" xfId="27666"/>
    <cellStyle name="Millares 3 20" xfId="27667"/>
    <cellStyle name="Millares 3 21" xfId="27668"/>
    <cellStyle name="Millares 3 22" xfId="27669"/>
    <cellStyle name="Millares 3 23" xfId="27670"/>
    <cellStyle name="Millares 3 24" xfId="27671"/>
    <cellStyle name="Millares 3 25" xfId="27672"/>
    <cellStyle name="Millares 3 26" xfId="27673"/>
    <cellStyle name="Millares 3 27" xfId="27674"/>
    <cellStyle name="Millares 3 28" xfId="27675"/>
    <cellStyle name="Millares 3 29" xfId="27676"/>
    <cellStyle name="Millares 3 3" xfId="27677"/>
    <cellStyle name="Millares 3 3 11" xfId="27678"/>
    <cellStyle name="Millares 3 3 17" xfId="27679"/>
    <cellStyle name="Millares 3 3 18" xfId="27680"/>
    <cellStyle name="Millares 3 3 19" xfId="27681"/>
    <cellStyle name="Millares 3 3 2" xfId="27682"/>
    <cellStyle name="Millares 3 3 2 2" xfId="27683"/>
    <cellStyle name="Millares 3 3 2 2 2" xfId="27684"/>
    <cellStyle name="Millares 3 3 2 3" xfId="27685"/>
    <cellStyle name="Millares 3 3 2 4" xfId="27686"/>
    <cellStyle name="Millares 3 3 2 5" xfId="27687"/>
    <cellStyle name="Millares 3 3 2 6" xfId="27688"/>
    <cellStyle name="Millares 3 3 20" xfId="27689"/>
    <cellStyle name="Millares 3 3 3" xfId="27690"/>
    <cellStyle name="Millares 3 3 3 2" xfId="27691"/>
    <cellStyle name="Millares 3 3 4" xfId="27692"/>
    <cellStyle name="Millares 3 3 5" xfId="27693"/>
    <cellStyle name="Millares 3 3 6" xfId="27694"/>
    <cellStyle name="Millares 3 3 7" xfId="27695"/>
    <cellStyle name="Millares 3 3 8" xfId="27696"/>
    <cellStyle name="Millares 3 3 9" xfId="27697"/>
    <cellStyle name="Millares 3 30" xfId="27538"/>
    <cellStyle name="Millares 3 31" xfId="27698"/>
    <cellStyle name="Millares 3 37" xfId="27699"/>
    <cellStyle name="Millares 3 39" xfId="27700"/>
    <cellStyle name="Millares 3 4" xfId="27701"/>
    <cellStyle name="Millares 3 4 2" xfId="27702"/>
    <cellStyle name="Millares 3 4 2 2" xfId="27703"/>
    <cellStyle name="Millares 3 4 2 3" xfId="27704"/>
    <cellStyle name="Millares 3 4 3" xfId="27705"/>
    <cellStyle name="Millares 3 4 3 2" xfId="27706"/>
    <cellStyle name="Millares 3 4 3 3" xfId="27707"/>
    <cellStyle name="Millares 3 4 4" xfId="27708"/>
    <cellStyle name="Millares 3 4 4 2" xfId="27709"/>
    <cellStyle name="Millares 3 4 5" xfId="27710"/>
    <cellStyle name="Millares 3 4 6" xfId="27711"/>
    <cellStyle name="Millares 3 4 7" xfId="27712"/>
    <cellStyle name="Millares 3 40" xfId="27713"/>
    <cellStyle name="Millares 3 5" xfId="27714"/>
    <cellStyle name="Millares 3 5 2" xfId="27715"/>
    <cellStyle name="Millares 3 5 2 2" xfId="27716"/>
    <cellStyle name="Millares 3 5 2 3" xfId="27717"/>
    <cellStyle name="Millares 3 5 3" xfId="27718"/>
    <cellStyle name="Millares 3 5 3 2" xfId="27719"/>
    <cellStyle name="Millares 3 5 3 3" xfId="27720"/>
    <cellStyle name="Millares 3 5 4" xfId="27721"/>
    <cellStyle name="Millares 3 5 4 2" xfId="27722"/>
    <cellStyle name="Millares 3 5 6" xfId="27723"/>
    <cellStyle name="Millares 3 5 7" xfId="27724"/>
    <cellStyle name="Millares 3 6" xfId="27725"/>
    <cellStyle name="Millares 3 7" xfId="27726"/>
    <cellStyle name="Millares 3 8" xfId="27727"/>
    <cellStyle name="Millares 3 9" xfId="27728"/>
    <cellStyle name="Millares 30" xfId="27729"/>
    <cellStyle name="Millares 30 2" xfId="27730"/>
    <cellStyle name="Millares 30 2 2" xfId="27731"/>
    <cellStyle name="Millares 30 2 2 2" xfId="27732"/>
    <cellStyle name="Millares 30 2 2 2 2" xfId="27733"/>
    <cellStyle name="Millares 30 2 2 2 2 2" xfId="27734"/>
    <cellStyle name="Millares 30 2 2 2 3" xfId="27735"/>
    <cellStyle name="Millares 30 2 2 3" xfId="27736"/>
    <cellStyle name="Millares 30 2 2 3 2" xfId="27737"/>
    <cellStyle name="Millares 30 2 2 4" xfId="27738"/>
    <cellStyle name="Millares 30 2 3" xfId="27739"/>
    <cellStyle name="Millares 30 2 3 2" xfId="27740"/>
    <cellStyle name="Millares 30 2 3 2 2" xfId="27741"/>
    <cellStyle name="Millares 30 2 3 3" xfId="27742"/>
    <cellStyle name="Millares 30 2 4" xfId="27743"/>
    <cellStyle name="Millares 30 2 4 2" xfId="27744"/>
    <cellStyle name="Millares 30 2 5" xfId="27745"/>
    <cellStyle name="Millares 30 3" xfId="27746"/>
    <cellStyle name="Millares 30 3 2" xfId="27747"/>
    <cellStyle name="Millares 30 3 2 2" xfId="27748"/>
    <cellStyle name="Millares 30 3 2 2 2" xfId="27749"/>
    <cellStyle name="Millares 30 3 2 2 2 2" xfId="27750"/>
    <cellStyle name="Millares 30 3 2 2 3" xfId="27751"/>
    <cellStyle name="Millares 30 3 2 3" xfId="27752"/>
    <cellStyle name="Millares 30 3 2 3 2" xfId="27753"/>
    <cellStyle name="Millares 30 3 2 4" xfId="27754"/>
    <cellStyle name="Millares 30 3 3" xfId="27755"/>
    <cellStyle name="Millares 30 3 3 2" xfId="27756"/>
    <cellStyle name="Millares 30 3 3 2 2" xfId="27757"/>
    <cellStyle name="Millares 30 3 3 3" xfId="27758"/>
    <cellStyle name="Millares 30 3 4" xfId="27759"/>
    <cellStyle name="Millares 30 3 4 2" xfId="27760"/>
    <cellStyle name="Millares 30 3 5" xfId="27761"/>
    <cellStyle name="Millares 30 4" xfId="27762"/>
    <cellStyle name="Millares 30 4 2" xfId="27763"/>
    <cellStyle name="Millares 30 4 2 2" xfId="27764"/>
    <cellStyle name="Millares 30 4 2 2 2" xfId="27765"/>
    <cellStyle name="Millares 30 4 2 3" xfId="27766"/>
    <cellStyle name="Millares 30 4 3" xfId="27767"/>
    <cellStyle name="Millares 30 4 3 2" xfId="27768"/>
    <cellStyle name="Millares 30 4 4" xfId="27769"/>
    <cellStyle name="Millares 30 5" xfId="27770"/>
    <cellStyle name="Millares 30 5 2" xfId="27771"/>
    <cellStyle name="Millares 30 5 2 2" xfId="27772"/>
    <cellStyle name="Millares 30 5 3" xfId="27773"/>
    <cellStyle name="Millares 30 6" xfId="27774"/>
    <cellStyle name="Millares 30 6 2" xfId="27775"/>
    <cellStyle name="Millares 30 7" xfId="27776"/>
    <cellStyle name="Millares 30 8" xfId="27777"/>
    <cellStyle name="Millares 31" xfId="27778"/>
    <cellStyle name="Millares 31 2" xfId="27779"/>
    <cellStyle name="Millares 31 2 2" xfId="27780"/>
    <cellStyle name="Millares 31 2 2 2" xfId="27781"/>
    <cellStyle name="Millares 31 2 2 2 2" xfId="27782"/>
    <cellStyle name="Millares 31 2 2 2 2 2" xfId="27783"/>
    <cellStyle name="Millares 31 2 2 2 3" xfId="27784"/>
    <cellStyle name="Millares 31 2 2 3" xfId="27785"/>
    <cellStyle name="Millares 31 2 2 3 2" xfId="27786"/>
    <cellStyle name="Millares 31 2 2 4" xfId="27787"/>
    <cellStyle name="Millares 31 2 3" xfId="27788"/>
    <cellStyle name="Millares 31 2 3 2" xfId="27789"/>
    <cellStyle name="Millares 31 2 3 2 2" xfId="27790"/>
    <cellStyle name="Millares 31 2 3 3" xfId="27791"/>
    <cellStyle name="Millares 31 2 4" xfId="27792"/>
    <cellStyle name="Millares 31 2 4 2" xfId="27793"/>
    <cellStyle name="Millares 31 2 5" xfId="27794"/>
    <cellStyle name="Millares 31 3" xfId="27795"/>
    <cellStyle name="Millares 31 3 2" xfId="27796"/>
    <cellStyle name="Millares 31 3 2 2" xfId="27797"/>
    <cellStyle name="Millares 31 3 2 2 2" xfId="27798"/>
    <cellStyle name="Millares 31 3 2 2 2 2" xfId="27799"/>
    <cellStyle name="Millares 31 3 2 2 3" xfId="27800"/>
    <cellStyle name="Millares 31 3 2 3" xfId="27801"/>
    <cellStyle name="Millares 31 3 2 3 2" xfId="27802"/>
    <cellStyle name="Millares 31 3 2 4" xfId="27803"/>
    <cellStyle name="Millares 31 3 3" xfId="27804"/>
    <cellStyle name="Millares 31 3 3 2" xfId="27805"/>
    <cellStyle name="Millares 31 3 3 2 2" xfId="27806"/>
    <cellStyle name="Millares 31 3 3 3" xfId="27807"/>
    <cellStyle name="Millares 31 3 4" xfId="27808"/>
    <cellStyle name="Millares 31 3 4 2" xfId="27809"/>
    <cellStyle name="Millares 31 3 5" xfId="27810"/>
    <cellStyle name="Millares 31 4" xfId="27811"/>
    <cellStyle name="Millares 31 4 2" xfId="27812"/>
    <cellStyle name="Millares 31 4 2 2" xfId="27813"/>
    <cellStyle name="Millares 31 4 2 2 2" xfId="27814"/>
    <cellStyle name="Millares 31 4 2 3" xfId="27815"/>
    <cellStyle name="Millares 31 4 3" xfId="27816"/>
    <cellStyle name="Millares 31 4 3 2" xfId="27817"/>
    <cellStyle name="Millares 31 4 4" xfId="27818"/>
    <cellStyle name="Millares 31 5" xfId="27819"/>
    <cellStyle name="Millares 31 5 2" xfId="27820"/>
    <cellStyle name="Millares 31 5 2 2" xfId="27821"/>
    <cellStyle name="Millares 31 5 3" xfId="27822"/>
    <cellStyle name="Millares 31 6" xfId="27823"/>
    <cellStyle name="Millares 31 6 2" xfId="27824"/>
    <cellStyle name="Millares 31 7" xfId="27825"/>
    <cellStyle name="Millares 31 8" xfId="27826"/>
    <cellStyle name="Millares 32" xfId="27827"/>
    <cellStyle name="Millares 32 2" xfId="27828"/>
    <cellStyle name="Millares 32 2 2" xfId="27829"/>
    <cellStyle name="Millares 32 2 2 2" xfId="27830"/>
    <cellStyle name="Millares 32 2 2 2 2" xfId="27831"/>
    <cellStyle name="Millares 32 2 2 2 2 2" xfId="27832"/>
    <cellStyle name="Millares 32 2 2 2 3" xfId="27833"/>
    <cellStyle name="Millares 32 2 2 3" xfId="27834"/>
    <cellStyle name="Millares 32 2 2 3 2" xfId="27835"/>
    <cellStyle name="Millares 32 2 2 4" xfId="27836"/>
    <cellStyle name="Millares 32 2 3" xfId="27837"/>
    <cellStyle name="Millares 32 2 3 2" xfId="27838"/>
    <cellStyle name="Millares 32 2 3 2 2" xfId="27839"/>
    <cellStyle name="Millares 32 2 3 3" xfId="27840"/>
    <cellStyle name="Millares 32 2 4" xfId="27841"/>
    <cellStyle name="Millares 32 2 4 2" xfId="27842"/>
    <cellStyle name="Millares 32 2 5" xfId="27843"/>
    <cellStyle name="Millares 32 3" xfId="27844"/>
    <cellStyle name="Millares 32 3 2" xfId="27845"/>
    <cellStyle name="Millares 32 3 2 2" xfId="27846"/>
    <cellStyle name="Millares 32 3 2 2 2" xfId="27847"/>
    <cellStyle name="Millares 32 3 2 2 2 2" xfId="27848"/>
    <cellStyle name="Millares 32 3 2 2 3" xfId="27849"/>
    <cellStyle name="Millares 32 3 2 3" xfId="27850"/>
    <cellStyle name="Millares 32 3 2 3 2" xfId="27851"/>
    <cellStyle name="Millares 32 3 2 4" xfId="27852"/>
    <cellStyle name="Millares 32 3 3" xfId="27853"/>
    <cellStyle name="Millares 32 3 3 2" xfId="27854"/>
    <cellStyle name="Millares 32 3 3 2 2" xfId="27855"/>
    <cellStyle name="Millares 32 3 3 3" xfId="27856"/>
    <cellStyle name="Millares 32 3 4" xfId="27857"/>
    <cellStyle name="Millares 32 3 4 2" xfId="27858"/>
    <cellStyle name="Millares 32 3 5" xfId="27859"/>
    <cellStyle name="Millares 32 4" xfId="27860"/>
    <cellStyle name="Millares 32 4 2" xfId="27861"/>
    <cellStyle name="Millares 32 4 2 2" xfId="27862"/>
    <cellStyle name="Millares 32 4 2 2 2" xfId="27863"/>
    <cellStyle name="Millares 32 4 2 3" xfId="27864"/>
    <cellStyle name="Millares 32 4 3" xfId="27865"/>
    <cellStyle name="Millares 32 4 3 2" xfId="27866"/>
    <cellStyle name="Millares 32 4 4" xfId="27867"/>
    <cellStyle name="Millares 32 5" xfId="27868"/>
    <cellStyle name="Millares 32 5 2" xfId="27869"/>
    <cellStyle name="Millares 32 5 2 2" xfId="27870"/>
    <cellStyle name="Millares 32 5 3" xfId="27871"/>
    <cellStyle name="Millares 32 6" xfId="27872"/>
    <cellStyle name="Millares 32 6 2" xfId="27873"/>
    <cellStyle name="Millares 32 7" xfId="27874"/>
    <cellStyle name="Millares 32 8" xfId="27875"/>
    <cellStyle name="Millares 33" xfId="27876"/>
    <cellStyle name="Millares 33 2" xfId="27877"/>
    <cellStyle name="Millares 33 2 2" xfId="27878"/>
    <cellStyle name="Millares 33 2 2 2" xfId="27879"/>
    <cellStyle name="Millares 33 2 2 2 2" xfId="27880"/>
    <cellStyle name="Millares 33 2 2 2 2 2" xfId="27881"/>
    <cellStyle name="Millares 33 2 2 2 3" xfId="27882"/>
    <cellStyle name="Millares 33 2 2 3" xfId="27883"/>
    <cellStyle name="Millares 33 2 2 3 2" xfId="27884"/>
    <cellStyle name="Millares 33 2 2 4" xfId="27885"/>
    <cellStyle name="Millares 33 2 3" xfId="27886"/>
    <cellStyle name="Millares 33 2 3 2" xfId="27887"/>
    <cellStyle name="Millares 33 2 3 2 2" xfId="27888"/>
    <cellStyle name="Millares 33 2 3 3" xfId="27889"/>
    <cellStyle name="Millares 33 2 4" xfId="27890"/>
    <cellStyle name="Millares 33 2 4 2" xfId="27891"/>
    <cellStyle name="Millares 33 2 5" xfId="27892"/>
    <cellStyle name="Millares 33 3" xfId="27893"/>
    <cellStyle name="Millares 33 3 2" xfId="27894"/>
    <cellStyle name="Millares 33 3 2 2" xfId="27895"/>
    <cellStyle name="Millares 33 3 2 2 2" xfId="27896"/>
    <cellStyle name="Millares 33 3 2 2 2 2" xfId="27897"/>
    <cellStyle name="Millares 33 3 2 2 3" xfId="27898"/>
    <cellStyle name="Millares 33 3 2 3" xfId="27899"/>
    <cellStyle name="Millares 33 3 2 3 2" xfId="27900"/>
    <cellStyle name="Millares 33 3 2 4" xfId="27901"/>
    <cellStyle name="Millares 33 3 3" xfId="27902"/>
    <cellStyle name="Millares 33 3 3 2" xfId="27903"/>
    <cellStyle name="Millares 33 3 3 2 2" xfId="27904"/>
    <cellStyle name="Millares 33 3 3 3" xfId="27905"/>
    <cellStyle name="Millares 33 3 4" xfId="27906"/>
    <cellStyle name="Millares 33 3 4 2" xfId="27907"/>
    <cellStyle name="Millares 33 3 5" xfId="27908"/>
    <cellStyle name="Millares 33 4" xfId="27909"/>
    <cellStyle name="Millares 33 4 2" xfId="27910"/>
    <cellStyle name="Millares 33 4 2 2" xfId="27911"/>
    <cellStyle name="Millares 33 4 2 2 2" xfId="27912"/>
    <cellStyle name="Millares 33 4 2 3" xfId="27913"/>
    <cellStyle name="Millares 33 4 3" xfId="27914"/>
    <cellStyle name="Millares 33 4 3 2" xfId="27915"/>
    <cellStyle name="Millares 33 4 4" xfId="27916"/>
    <cellStyle name="Millares 33 5" xfId="27917"/>
    <cellStyle name="Millares 33 5 2" xfId="27918"/>
    <cellStyle name="Millares 33 5 2 2" xfId="27919"/>
    <cellStyle name="Millares 33 5 3" xfId="27920"/>
    <cellStyle name="Millares 33 6" xfId="27921"/>
    <cellStyle name="Millares 33 6 2" xfId="27922"/>
    <cellStyle name="Millares 33 7" xfId="27923"/>
    <cellStyle name="Millares 33 8" xfId="27924"/>
    <cellStyle name="Millares 34" xfId="27925"/>
    <cellStyle name="Millares 34 2" xfId="27926"/>
    <cellStyle name="Millares 34 2 2" xfId="27927"/>
    <cellStyle name="Millares 34 2 2 2" xfId="27928"/>
    <cellStyle name="Millares 34 2 2 2 2" xfId="27929"/>
    <cellStyle name="Millares 34 2 2 2 2 2" xfId="27930"/>
    <cellStyle name="Millares 34 2 2 2 3" xfId="27931"/>
    <cellStyle name="Millares 34 2 2 3" xfId="27932"/>
    <cellStyle name="Millares 34 2 2 3 2" xfId="27933"/>
    <cellStyle name="Millares 34 2 2 4" xfId="27934"/>
    <cellStyle name="Millares 34 2 3" xfId="27935"/>
    <cellStyle name="Millares 34 2 3 2" xfId="27936"/>
    <cellStyle name="Millares 34 2 3 2 2" xfId="27937"/>
    <cellStyle name="Millares 34 2 3 3" xfId="27938"/>
    <cellStyle name="Millares 34 2 4" xfId="27939"/>
    <cellStyle name="Millares 34 2 4 2" xfId="27940"/>
    <cellStyle name="Millares 34 2 5" xfId="27941"/>
    <cellStyle name="Millares 34 3" xfId="27942"/>
    <cellStyle name="Millares 34 3 2" xfId="27943"/>
    <cellStyle name="Millares 34 3 2 2" xfId="27944"/>
    <cellStyle name="Millares 34 3 2 2 2" xfId="27945"/>
    <cellStyle name="Millares 34 3 2 2 2 2" xfId="27946"/>
    <cellStyle name="Millares 34 3 2 2 3" xfId="27947"/>
    <cellStyle name="Millares 34 3 2 3" xfId="27948"/>
    <cellStyle name="Millares 34 3 2 3 2" xfId="27949"/>
    <cellStyle name="Millares 34 3 2 4" xfId="27950"/>
    <cellStyle name="Millares 34 3 3" xfId="27951"/>
    <cellStyle name="Millares 34 3 3 2" xfId="27952"/>
    <cellStyle name="Millares 34 3 3 2 2" xfId="27953"/>
    <cellStyle name="Millares 34 3 3 3" xfId="27954"/>
    <cellStyle name="Millares 34 3 4" xfId="27955"/>
    <cellStyle name="Millares 34 3 4 2" xfId="27956"/>
    <cellStyle name="Millares 34 3 5" xfId="27957"/>
    <cellStyle name="Millares 34 4" xfId="27958"/>
    <cellStyle name="Millares 34 4 2" xfId="27959"/>
    <cellStyle name="Millares 34 4 2 2" xfId="27960"/>
    <cellStyle name="Millares 34 4 2 2 2" xfId="27961"/>
    <cellStyle name="Millares 34 4 2 3" xfId="27962"/>
    <cellStyle name="Millares 34 4 3" xfId="27963"/>
    <cellStyle name="Millares 34 4 3 2" xfId="27964"/>
    <cellStyle name="Millares 34 4 4" xfId="27965"/>
    <cellStyle name="Millares 34 5" xfId="27966"/>
    <cellStyle name="Millares 34 5 2" xfId="27967"/>
    <cellStyle name="Millares 34 5 2 2" xfId="27968"/>
    <cellStyle name="Millares 34 5 3" xfId="27969"/>
    <cellStyle name="Millares 34 6" xfId="27970"/>
    <cellStyle name="Millares 34 6 2" xfId="27971"/>
    <cellStyle name="Millares 34 7" xfId="27972"/>
    <cellStyle name="Millares 34 8" xfId="27973"/>
    <cellStyle name="Millares 35" xfId="27974"/>
    <cellStyle name="Millares 35 2" xfId="27975"/>
    <cellStyle name="Millares 35 2 2" xfId="27976"/>
    <cellStyle name="Millares 35 2 2 2" xfId="27977"/>
    <cellStyle name="Millares 35 2 2 2 2" xfId="27978"/>
    <cellStyle name="Millares 35 2 2 2 2 2" xfId="27979"/>
    <cellStyle name="Millares 35 2 2 2 3" xfId="27980"/>
    <cellStyle name="Millares 35 2 2 3" xfId="27981"/>
    <cellStyle name="Millares 35 2 2 3 2" xfId="27982"/>
    <cellStyle name="Millares 35 2 2 4" xfId="27983"/>
    <cellStyle name="Millares 35 2 3" xfId="27984"/>
    <cellStyle name="Millares 35 2 3 2" xfId="27985"/>
    <cellStyle name="Millares 35 2 3 2 2" xfId="27986"/>
    <cellStyle name="Millares 35 2 3 3" xfId="27987"/>
    <cellStyle name="Millares 35 2 4" xfId="27988"/>
    <cellStyle name="Millares 35 2 4 2" xfId="27989"/>
    <cellStyle name="Millares 35 2 5" xfId="27990"/>
    <cellStyle name="Millares 35 3" xfId="27991"/>
    <cellStyle name="Millares 35 3 2" xfId="27992"/>
    <cellStyle name="Millares 35 3 2 2" xfId="27993"/>
    <cellStyle name="Millares 35 3 2 2 2" xfId="27994"/>
    <cellStyle name="Millares 35 3 2 2 2 2" xfId="27995"/>
    <cellStyle name="Millares 35 3 2 2 3" xfId="27996"/>
    <cellStyle name="Millares 35 3 2 3" xfId="27997"/>
    <cellStyle name="Millares 35 3 2 3 2" xfId="27998"/>
    <cellStyle name="Millares 35 3 2 4" xfId="27999"/>
    <cellStyle name="Millares 35 3 3" xfId="28000"/>
    <cellStyle name="Millares 35 3 3 2" xfId="28001"/>
    <cellStyle name="Millares 35 3 3 2 2" xfId="28002"/>
    <cellStyle name="Millares 35 3 3 3" xfId="28003"/>
    <cellStyle name="Millares 35 3 4" xfId="28004"/>
    <cellStyle name="Millares 35 3 4 2" xfId="28005"/>
    <cellStyle name="Millares 35 3 5" xfId="28006"/>
    <cellStyle name="Millares 35 4" xfId="28007"/>
    <cellStyle name="Millares 35 4 2" xfId="28008"/>
    <cellStyle name="Millares 35 4 2 2" xfId="28009"/>
    <cellStyle name="Millares 35 4 2 2 2" xfId="28010"/>
    <cellStyle name="Millares 35 4 2 3" xfId="28011"/>
    <cellStyle name="Millares 35 4 3" xfId="28012"/>
    <cellStyle name="Millares 35 4 3 2" xfId="28013"/>
    <cellStyle name="Millares 35 4 4" xfId="28014"/>
    <cellStyle name="Millares 35 5" xfId="28015"/>
    <cellStyle name="Millares 35 5 2" xfId="28016"/>
    <cellStyle name="Millares 35 5 2 2" xfId="28017"/>
    <cellStyle name="Millares 35 5 3" xfId="28018"/>
    <cellStyle name="Millares 35 6" xfId="28019"/>
    <cellStyle name="Millares 35 6 2" xfId="28020"/>
    <cellStyle name="Millares 35 7" xfId="28021"/>
    <cellStyle name="Millares 35 8" xfId="28022"/>
    <cellStyle name="Millares 36" xfId="28023"/>
    <cellStyle name="Millares 36 2" xfId="28024"/>
    <cellStyle name="Millares 37" xfId="28025"/>
    <cellStyle name="Millares 37 2" xfId="28026"/>
    <cellStyle name="Millares 38" xfId="28027"/>
    <cellStyle name="Millares 38 2" xfId="28028"/>
    <cellStyle name="Millares 38 2 2" xfId="28029"/>
    <cellStyle name="Millares 38 2 2 2" xfId="28030"/>
    <cellStyle name="Millares 38 2 2 2 2" xfId="28031"/>
    <cellStyle name="Millares 38 2 2 2 2 2" xfId="28032"/>
    <cellStyle name="Millares 38 2 2 2 3" xfId="28033"/>
    <cellStyle name="Millares 38 2 2 3" xfId="28034"/>
    <cellStyle name="Millares 38 2 2 3 2" xfId="28035"/>
    <cellStyle name="Millares 38 2 2 4" xfId="28036"/>
    <cellStyle name="Millares 38 2 3" xfId="28037"/>
    <cellStyle name="Millares 38 2 3 2" xfId="28038"/>
    <cellStyle name="Millares 38 2 3 2 2" xfId="28039"/>
    <cellStyle name="Millares 38 2 3 3" xfId="28040"/>
    <cellStyle name="Millares 38 2 4" xfId="28041"/>
    <cellStyle name="Millares 38 2 4 2" xfId="28042"/>
    <cellStyle name="Millares 38 2 5" xfId="28043"/>
    <cellStyle name="Millares 38 3" xfId="28044"/>
    <cellStyle name="Millares 38 3 2" xfId="28045"/>
    <cellStyle name="Millares 38 3 2 2" xfId="28046"/>
    <cellStyle name="Millares 38 3 2 2 2" xfId="28047"/>
    <cellStyle name="Millares 38 3 2 2 2 2" xfId="28048"/>
    <cellStyle name="Millares 38 3 2 2 3" xfId="28049"/>
    <cellStyle name="Millares 38 3 2 3" xfId="28050"/>
    <cellStyle name="Millares 38 3 2 3 2" xfId="28051"/>
    <cellStyle name="Millares 38 3 2 4" xfId="28052"/>
    <cellStyle name="Millares 38 3 3" xfId="28053"/>
    <cellStyle name="Millares 38 3 3 2" xfId="28054"/>
    <cellStyle name="Millares 38 3 3 2 2" xfId="28055"/>
    <cellStyle name="Millares 38 3 3 3" xfId="28056"/>
    <cellStyle name="Millares 38 3 4" xfId="28057"/>
    <cellStyle name="Millares 38 3 4 2" xfId="28058"/>
    <cellStyle name="Millares 38 3 5" xfId="28059"/>
    <cellStyle name="Millares 38 4" xfId="28060"/>
    <cellStyle name="Millares 38 4 2" xfId="28061"/>
    <cellStyle name="Millares 38 4 2 2" xfId="28062"/>
    <cellStyle name="Millares 38 4 2 2 2" xfId="28063"/>
    <cellStyle name="Millares 38 4 2 3" xfId="28064"/>
    <cellStyle name="Millares 38 4 3" xfId="28065"/>
    <cellStyle name="Millares 38 4 3 2" xfId="28066"/>
    <cellStyle name="Millares 38 4 4" xfId="28067"/>
    <cellStyle name="Millares 38 5" xfId="28068"/>
    <cellStyle name="Millares 38 5 2" xfId="28069"/>
    <cellStyle name="Millares 38 5 2 2" xfId="28070"/>
    <cellStyle name="Millares 38 5 3" xfId="28071"/>
    <cellStyle name="Millares 38 6" xfId="28072"/>
    <cellStyle name="Millares 38 6 2" xfId="28073"/>
    <cellStyle name="Millares 38 7" xfId="28074"/>
    <cellStyle name="Millares 38 8" xfId="28075"/>
    <cellStyle name="Millares 39" xfId="28076"/>
    <cellStyle name="Millares 39 2" xfId="28077"/>
    <cellStyle name="Millares 39 2 2" xfId="28078"/>
    <cellStyle name="Millares 39 2 2 2" xfId="28079"/>
    <cellStyle name="Millares 39 2 2 2 2" xfId="28080"/>
    <cellStyle name="Millares 39 2 2 2 2 2" xfId="28081"/>
    <cellStyle name="Millares 39 2 2 2 3" xfId="28082"/>
    <cellStyle name="Millares 39 2 2 3" xfId="28083"/>
    <cellStyle name="Millares 39 2 2 3 2" xfId="28084"/>
    <cellStyle name="Millares 39 2 2 4" xfId="28085"/>
    <cellStyle name="Millares 39 2 3" xfId="28086"/>
    <cellStyle name="Millares 39 2 3 2" xfId="28087"/>
    <cellStyle name="Millares 39 2 3 2 2" xfId="28088"/>
    <cellStyle name="Millares 39 2 3 3" xfId="28089"/>
    <cellStyle name="Millares 39 2 4" xfId="28090"/>
    <cellStyle name="Millares 39 2 4 2" xfId="28091"/>
    <cellStyle name="Millares 39 2 5" xfId="28092"/>
    <cellStyle name="Millares 39 3" xfId="28093"/>
    <cellStyle name="Millares 39 3 2" xfId="28094"/>
    <cellStyle name="Millares 39 3 2 2" xfId="28095"/>
    <cellStyle name="Millares 39 3 2 2 2" xfId="28096"/>
    <cellStyle name="Millares 39 3 2 2 2 2" xfId="28097"/>
    <cellStyle name="Millares 39 3 2 2 3" xfId="28098"/>
    <cellStyle name="Millares 39 3 2 3" xfId="28099"/>
    <cellStyle name="Millares 39 3 2 3 2" xfId="28100"/>
    <cellStyle name="Millares 39 3 2 4" xfId="28101"/>
    <cellStyle name="Millares 39 3 3" xfId="28102"/>
    <cellStyle name="Millares 39 3 3 2" xfId="28103"/>
    <cellStyle name="Millares 39 3 3 2 2" xfId="28104"/>
    <cellStyle name="Millares 39 3 3 3" xfId="28105"/>
    <cellStyle name="Millares 39 3 4" xfId="28106"/>
    <cellStyle name="Millares 39 3 4 2" xfId="28107"/>
    <cellStyle name="Millares 39 3 5" xfId="28108"/>
    <cellStyle name="Millares 39 4" xfId="28109"/>
    <cellStyle name="Millares 39 4 2" xfId="28110"/>
    <cellStyle name="Millares 39 4 2 2" xfId="28111"/>
    <cellStyle name="Millares 39 4 2 2 2" xfId="28112"/>
    <cellStyle name="Millares 39 4 2 3" xfId="28113"/>
    <cellStyle name="Millares 39 4 3" xfId="28114"/>
    <cellStyle name="Millares 39 4 3 2" xfId="28115"/>
    <cellStyle name="Millares 39 4 4" xfId="28116"/>
    <cellStyle name="Millares 39 5" xfId="28117"/>
    <cellStyle name="Millares 39 5 2" xfId="28118"/>
    <cellStyle name="Millares 39 5 2 2" xfId="28119"/>
    <cellStyle name="Millares 39 5 3" xfId="28120"/>
    <cellStyle name="Millares 39 6" xfId="28121"/>
    <cellStyle name="Millares 39 6 2" xfId="28122"/>
    <cellStyle name="Millares 39 7" xfId="28123"/>
    <cellStyle name="Millares 39 8" xfId="28124"/>
    <cellStyle name="Millares 4" xfId="181"/>
    <cellStyle name="Millares 4 10" xfId="28126"/>
    <cellStyle name="Millares 4 11" xfId="28127"/>
    <cellStyle name="Millares 4 12" xfId="28128"/>
    <cellStyle name="Millares 4 13" xfId="28129"/>
    <cellStyle name="Millares 4 14" xfId="28130"/>
    <cellStyle name="Millares 4 15" xfId="28131"/>
    <cellStyle name="Millares 4 15 2" xfId="28132"/>
    <cellStyle name="Millares 4 16" xfId="28133"/>
    <cellStyle name="Millares 4 17" xfId="28134"/>
    <cellStyle name="Millares 4 18" xfId="28135"/>
    <cellStyle name="Millares 4 19" xfId="28136"/>
    <cellStyle name="Millares 4 2" xfId="28137"/>
    <cellStyle name="Millares 4 2 10" xfId="28138"/>
    <cellStyle name="Millares 4 2 11" xfId="28139"/>
    <cellStyle name="Millares 4 2 12" xfId="28140"/>
    <cellStyle name="Millares 4 2 13" xfId="28141"/>
    <cellStyle name="Millares 4 2 18" xfId="28142"/>
    <cellStyle name="Millares 4 2 2" xfId="28143"/>
    <cellStyle name="Millares 4 2 2 2" xfId="28144"/>
    <cellStyle name="Millares 4 2 2 2 2" xfId="28145"/>
    <cellStyle name="Millares 4 2 2 2 2 2" xfId="28146"/>
    <cellStyle name="Millares 4 2 2 2 2 2 2" xfId="28147"/>
    <cellStyle name="Millares 4 2 2 2 2 3" xfId="28148"/>
    <cellStyle name="Millares 4 2 2 2 2 4" xfId="28149"/>
    <cellStyle name="Millares 4 2 2 2 2 5" xfId="28150"/>
    <cellStyle name="Millares 4 2 2 2 2 6" xfId="28151"/>
    <cellStyle name="Millares 4 2 2 2 3" xfId="28152"/>
    <cellStyle name="Millares 4 2 2 2 3 2" xfId="28153"/>
    <cellStyle name="Millares 4 2 2 2 4" xfId="28154"/>
    <cellStyle name="Millares 4 2 2 2 5" xfId="28155"/>
    <cellStyle name="Millares 4 2 2 2 6" xfId="28156"/>
    <cellStyle name="Millares 4 2 2 3" xfId="28157"/>
    <cellStyle name="Millares 4 2 2 3 2" xfId="28158"/>
    <cellStyle name="Millares 4 2 2 4" xfId="28159"/>
    <cellStyle name="Millares 4 2 2 5" xfId="28160"/>
    <cellStyle name="Millares 4 2 2 6" xfId="28161"/>
    <cellStyle name="Millares 4 2 2 7" xfId="28162"/>
    <cellStyle name="Millares 4 2 2 8" xfId="28163"/>
    <cellStyle name="Millares 4 2 3" xfId="28164"/>
    <cellStyle name="Millares 4 2 3 2" xfId="28165"/>
    <cellStyle name="Millares 4 2 3 3" xfId="28166"/>
    <cellStyle name="Millares 4 2 4" xfId="28167"/>
    <cellStyle name="Millares 4 2 4 2" xfId="28168"/>
    <cellStyle name="Millares 4 2 4 3" xfId="28169"/>
    <cellStyle name="Millares 4 2 5" xfId="28170"/>
    <cellStyle name="Millares 4 2 5 2" xfId="28171"/>
    <cellStyle name="Millares 4 2 6" xfId="28172"/>
    <cellStyle name="Millares 4 2 7" xfId="28173"/>
    <cellStyle name="Millares 4 2 7 2" xfId="28174"/>
    <cellStyle name="Millares 4 2 8" xfId="28175"/>
    <cellStyle name="Millares 4 2 9" xfId="28176"/>
    <cellStyle name="Millares 4 20" xfId="28125"/>
    <cellStyle name="Millares 4 21" xfId="62211"/>
    <cellStyle name="Millares 4 3" xfId="28177"/>
    <cellStyle name="Millares 4 3 2" xfId="28178"/>
    <cellStyle name="Millares 4 3 2 2" xfId="28179"/>
    <cellStyle name="Millares 4 3 2 2 2" xfId="28180"/>
    <cellStyle name="Millares 4 3 2 2 2 2" xfId="28181"/>
    <cellStyle name="Millares 4 3 2 2 3" xfId="28182"/>
    <cellStyle name="Millares 4 3 2 2 4" xfId="28183"/>
    <cellStyle name="Millares 4 3 2 2 5" xfId="28184"/>
    <cellStyle name="Millares 4 3 2 2 6" xfId="28185"/>
    <cellStyle name="Millares 4 3 2 3" xfId="28186"/>
    <cellStyle name="Millares 4 3 2 3 2" xfId="28187"/>
    <cellStyle name="Millares 4 3 2 4" xfId="28188"/>
    <cellStyle name="Millares 4 3 2 5" xfId="28189"/>
    <cellStyle name="Millares 4 3 2 6" xfId="28190"/>
    <cellStyle name="Millares 4 3 2 7" xfId="28191"/>
    <cellStyle name="Millares 4 3 2 8" xfId="28192"/>
    <cellStyle name="Millares 4 3 3" xfId="28193"/>
    <cellStyle name="Millares 4 3 3 2" xfId="28194"/>
    <cellStyle name="Millares 4 3 4" xfId="28195"/>
    <cellStyle name="Millares 4 3 5" xfId="28196"/>
    <cellStyle name="Millares 4 3 6" xfId="28197"/>
    <cellStyle name="Millares 4 3 7" xfId="28198"/>
    <cellStyle name="Millares 4 3 8" xfId="28199"/>
    <cellStyle name="Millares 4 4" xfId="28200"/>
    <cellStyle name="Millares 4 4 2" xfId="28201"/>
    <cellStyle name="Millares 4 4 3" xfId="28202"/>
    <cellStyle name="Millares 4 4 4" xfId="28203"/>
    <cellStyle name="Millares 4 4 5" xfId="28204"/>
    <cellStyle name="Millares 4 4 6" xfId="28205"/>
    <cellStyle name="Millares 4 4 7" xfId="28206"/>
    <cellStyle name="Millares 4 5" xfId="28207"/>
    <cellStyle name="Millares 4 5 4" xfId="28208"/>
    <cellStyle name="Millares 4 5 6" xfId="28209"/>
    <cellStyle name="Millares 4 5 7" xfId="28210"/>
    <cellStyle name="Millares 4 6" xfId="28211"/>
    <cellStyle name="Millares 4 7" xfId="28212"/>
    <cellStyle name="Millares 4 8" xfId="28213"/>
    <cellStyle name="Millares 4 8 2" xfId="28214"/>
    <cellStyle name="Millares 4 8 3" xfId="28215"/>
    <cellStyle name="Millares 4 9" xfId="28216"/>
    <cellStyle name="Millares 4 9 2" xfId="28217"/>
    <cellStyle name="Millares 40" xfId="28218"/>
    <cellStyle name="Millares 40 2" xfId="28219"/>
    <cellStyle name="Millares 40 2 2" xfId="28220"/>
    <cellStyle name="Millares 40 2 2 2" xfId="28221"/>
    <cellStyle name="Millares 40 2 2 2 2" xfId="28222"/>
    <cellStyle name="Millares 40 2 2 2 2 2" xfId="28223"/>
    <cellStyle name="Millares 40 2 2 2 3" xfId="28224"/>
    <cellStyle name="Millares 40 2 2 3" xfId="28225"/>
    <cellStyle name="Millares 40 2 2 3 2" xfId="28226"/>
    <cellStyle name="Millares 40 2 2 4" xfId="28227"/>
    <cellStyle name="Millares 40 2 3" xfId="28228"/>
    <cellStyle name="Millares 40 2 3 2" xfId="28229"/>
    <cellStyle name="Millares 40 2 3 2 2" xfId="28230"/>
    <cellStyle name="Millares 40 2 3 3" xfId="28231"/>
    <cellStyle name="Millares 40 2 4" xfId="28232"/>
    <cellStyle name="Millares 40 2 4 2" xfId="28233"/>
    <cellStyle name="Millares 40 2 5" xfId="28234"/>
    <cellStyle name="Millares 40 3" xfId="28235"/>
    <cellStyle name="Millares 40 3 2" xfId="28236"/>
    <cellStyle name="Millares 40 3 2 2" xfId="28237"/>
    <cellStyle name="Millares 40 3 2 2 2" xfId="28238"/>
    <cellStyle name="Millares 40 3 2 2 2 2" xfId="28239"/>
    <cellStyle name="Millares 40 3 2 2 3" xfId="28240"/>
    <cellStyle name="Millares 40 3 2 3" xfId="28241"/>
    <cellStyle name="Millares 40 3 2 3 2" xfId="28242"/>
    <cellStyle name="Millares 40 3 2 4" xfId="28243"/>
    <cellStyle name="Millares 40 3 3" xfId="28244"/>
    <cellStyle name="Millares 40 3 3 2" xfId="28245"/>
    <cellStyle name="Millares 40 3 3 2 2" xfId="28246"/>
    <cellStyle name="Millares 40 3 3 3" xfId="28247"/>
    <cellStyle name="Millares 40 3 4" xfId="28248"/>
    <cellStyle name="Millares 40 3 4 2" xfId="28249"/>
    <cellStyle name="Millares 40 3 5" xfId="28250"/>
    <cellStyle name="Millares 40 4" xfId="28251"/>
    <cellStyle name="Millares 40 4 2" xfId="28252"/>
    <cellStyle name="Millares 40 4 2 2" xfId="28253"/>
    <cellStyle name="Millares 40 4 2 2 2" xfId="28254"/>
    <cellStyle name="Millares 40 4 2 3" xfId="28255"/>
    <cellStyle name="Millares 40 4 3" xfId="28256"/>
    <cellStyle name="Millares 40 4 3 2" xfId="28257"/>
    <cellStyle name="Millares 40 4 4" xfId="28258"/>
    <cellStyle name="Millares 40 5" xfId="28259"/>
    <cellStyle name="Millares 40 5 2" xfId="28260"/>
    <cellStyle name="Millares 40 5 2 2" xfId="28261"/>
    <cellStyle name="Millares 40 5 3" xfId="28262"/>
    <cellStyle name="Millares 40 6" xfId="28263"/>
    <cellStyle name="Millares 40 6 2" xfId="28264"/>
    <cellStyle name="Millares 40 7" xfId="28265"/>
    <cellStyle name="Millares 40 8" xfId="28266"/>
    <cellStyle name="Millares 41" xfId="28267"/>
    <cellStyle name="Millares 41 2" xfId="28268"/>
    <cellStyle name="Millares 42" xfId="28269"/>
    <cellStyle name="Millares 42 2" xfId="28270"/>
    <cellStyle name="Millares 42 2 2" xfId="28271"/>
    <cellStyle name="Millares 42 2 2 2" xfId="28272"/>
    <cellStyle name="Millares 42 2 2 2 2" xfId="28273"/>
    <cellStyle name="Millares 42 2 2 2 2 2" xfId="28274"/>
    <cellStyle name="Millares 42 2 2 2 3" xfId="28275"/>
    <cellStyle name="Millares 42 2 2 3" xfId="28276"/>
    <cellStyle name="Millares 42 2 2 3 2" xfId="28277"/>
    <cellStyle name="Millares 42 2 2 4" xfId="28278"/>
    <cellStyle name="Millares 42 2 3" xfId="28279"/>
    <cellStyle name="Millares 42 2 3 2" xfId="28280"/>
    <cellStyle name="Millares 42 2 3 2 2" xfId="28281"/>
    <cellStyle name="Millares 42 2 3 3" xfId="28282"/>
    <cellStyle name="Millares 42 2 4" xfId="28283"/>
    <cellStyle name="Millares 42 2 4 2" xfId="28284"/>
    <cellStyle name="Millares 42 2 5" xfId="28285"/>
    <cellStyle name="Millares 42 3" xfId="28286"/>
    <cellStyle name="Millares 42 3 2" xfId="28287"/>
    <cellStyle name="Millares 42 3 2 2" xfId="28288"/>
    <cellStyle name="Millares 42 3 2 2 2" xfId="28289"/>
    <cellStyle name="Millares 42 3 2 2 2 2" xfId="28290"/>
    <cellStyle name="Millares 42 3 2 2 3" xfId="28291"/>
    <cellStyle name="Millares 42 3 2 3" xfId="28292"/>
    <cellStyle name="Millares 42 3 2 3 2" xfId="28293"/>
    <cellStyle name="Millares 42 3 2 4" xfId="28294"/>
    <cellStyle name="Millares 42 3 3" xfId="28295"/>
    <cellStyle name="Millares 42 3 3 2" xfId="28296"/>
    <cellStyle name="Millares 42 3 3 2 2" xfId="28297"/>
    <cellStyle name="Millares 42 3 3 3" xfId="28298"/>
    <cellStyle name="Millares 42 3 4" xfId="28299"/>
    <cellStyle name="Millares 42 3 4 2" xfId="28300"/>
    <cellStyle name="Millares 42 3 5" xfId="28301"/>
    <cellStyle name="Millares 42 4" xfId="28302"/>
    <cellStyle name="Millares 42 4 2" xfId="28303"/>
    <cellStyle name="Millares 42 4 2 2" xfId="28304"/>
    <cellStyle name="Millares 42 4 2 2 2" xfId="28305"/>
    <cellStyle name="Millares 42 4 2 3" xfId="28306"/>
    <cellStyle name="Millares 42 4 3" xfId="28307"/>
    <cellStyle name="Millares 42 4 3 2" xfId="28308"/>
    <cellStyle name="Millares 42 4 4" xfId="28309"/>
    <cellStyle name="Millares 42 5" xfId="28310"/>
    <cellStyle name="Millares 42 5 2" xfId="28311"/>
    <cellStyle name="Millares 42 5 2 2" xfId="28312"/>
    <cellStyle name="Millares 42 5 3" xfId="28313"/>
    <cellStyle name="Millares 42 6" xfId="28314"/>
    <cellStyle name="Millares 42 6 2" xfId="28315"/>
    <cellStyle name="Millares 42 7" xfId="28316"/>
    <cellStyle name="Millares 42 8" xfId="28317"/>
    <cellStyle name="Millares 43" xfId="28318"/>
    <cellStyle name="Millares 43 2" xfId="28319"/>
    <cellStyle name="Millares 43 2 2" xfId="28320"/>
    <cellStyle name="Millares 43 2 2 2" xfId="28321"/>
    <cellStyle name="Millares 43 2 2 2 2" xfId="28322"/>
    <cellStyle name="Millares 43 2 2 2 2 2" xfId="28323"/>
    <cellStyle name="Millares 43 2 2 2 3" xfId="28324"/>
    <cellStyle name="Millares 43 2 2 3" xfId="28325"/>
    <cellStyle name="Millares 43 2 2 3 2" xfId="28326"/>
    <cellStyle name="Millares 43 2 2 4" xfId="28327"/>
    <cellStyle name="Millares 43 2 3" xfId="28328"/>
    <cellStyle name="Millares 43 2 3 2" xfId="28329"/>
    <cellStyle name="Millares 43 2 3 2 2" xfId="28330"/>
    <cellStyle name="Millares 43 2 3 3" xfId="28331"/>
    <cellStyle name="Millares 43 2 4" xfId="28332"/>
    <cellStyle name="Millares 43 2 4 2" xfId="28333"/>
    <cellStyle name="Millares 43 2 5" xfId="28334"/>
    <cellStyle name="Millares 43 3" xfId="28335"/>
    <cellStyle name="Millares 43 3 2" xfId="28336"/>
    <cellStyle name="Millares 43 3 2 2" xfId="28337"/>
    <cellStyle name="Millares 43 3 2 2 2" xfId="28338"/>
    <cellStyle name="Millares 43 3 2 2 2 2" xfId="28339"/>
    <cellStyle name="Millares 43 3 2 2 3" xfId="28340"/>
    <cellStyle name="Millares 43 3 2 3" xfId="28341"/>
    <cellStyle name="Millares 43 3 2 3 2" xfId="28342"/>
    <cellStyle name="Millares 43 3 2 4" xfId="28343"/>
    <cellStyle name="Millares 43 3 3" xfId="28344"/>
    <cellStyle name="Millares 43 3 3 2" xfId="28345"/>
    <cellStyle name="Millares 43 3 3 2 2" xfId="28346"/>
    <cellStyle name="Millares 43 3 3 3" xfId="28347"/>
    <cellStyle name="Millares 43 3 4" xfId="28348"/>
    <cellStyle name="Millares 43 3 4 2" xfId="28349"/>
    <cellStyle name="Millares 43 3 5" xfId="28350"/>
    <cellStyle name="Millares 43 4" xfId="28351"/>
    <cellStyle name="Millares 43 4 2" xfId="28352"/>
    <cellStyle name="Millares 43 4 2 2" xfId="28353"/>
    <cellStyle name="Millares 43 4 2 2 2" xfId="28354"/>
    <cellStyle name="Millares 43 4 2 3" xfId="28355"/>
    <cellStyle name="Millares 43 4 3" xfId="28356"/>
    <cellStyle name="Millares 43 4 3 2" xfId="28357"/>
    <cellStyle name="Millares 43 4 4" xfId="28358"/>
    <cellStyle name="Millares 43 5" xfId="28359"/>
    <cellStyle name="Millares 43 5 2" xfId="28360"/>
    <cellStyle name="Millares 43 5 2 2" xfId="28361"/>
    <cellStyle name="Millares 43 5 3" xfId="28362"/>
    <cellStyle name="Millares 43 6" xfId="28363"/>
    <cellStyle name="Millares 43 6 2" xfId="28364"/>
    <cellStyle name="Millares 43 7" xfId="28365"/>
    <cellStyle name="Millares 43 8" xfId="28366"/>
    <cellStyle name="Millares 44" xfId="28367"/>
    <cellStyle name="Millares 44 2" xfId="28368"/>
    <cellStyle name="Millares 45" xfId="28369"/>
    <cellStyle name="Millares 45 2" xfId="28370"/>
    <cellStyle name="Millares 46" xfId="28371"/>
    <cellStyle name="Millares 46 2" xfId="28372"/>
    <cellStyle name="Millares 47" xfId="28373"/>
    <cellStyle name="Millares 47 2" xfId="28374"/>
    <cellStyle name="Millares 47 2 2" xfId="28375"/>
    <cellStyle name="Millares 47 3" xfId="28376"/>
    <cellStyle name="Millares 47 4" xfId="28377"/>
    <cellStyle name="Millares 47 5" xfId="28378"/>
    <cellStyle name="Millares 48" xfId="28379"/>
    <cellStyle name="Millares 48 2" xfId="28380"/>
    <cellStyle name="Millares 48 3" xfId="28381"/>
    <cellStyle name="Millares 49" xfId="28382"/>
    <cellStyle name="Millares 49 2" xfId="28383"/>
    <cellStyle name="Millares 49 3" xfId="28384"/>
    <cellStyle name="Millares 5" xfId="28385"/>
    <cellStyle name="Millares 5 10" xfId="28386"/>
    <cellStyle name="Millares 5 11" xfId="28387"/>
    <cellStyle name="Millares 5 12" xfId="28388"/>
    <cellStyle name="Millares 5 13" xfId="28389"/>
    <cellStyle name="Millares 5 2" xfId="28390"/>
    <cellStyle name="Millares 5 2 10" xfId="28391"/>
    <cellStyle name="Millares 5 2 12" xfId="28392"/>
    <cellStyle name="Millares 5 2 18" xfId="28393"/>
    <cellStyle name="Millares 5 2 2" xfId="28394"/>
    <cellStyle name="Millares 5 2 2 2" xfId="28395"/>
    <cellStyle name="Millares 5 2 2 2 2" xfId="28396"/>
    <cellStyle name="Millares 5 2 2 2 2 2" xfId="28397"/>
    <cellStyle name="Millares 5 2 2 2 3" xfId="28398"/>
    <cellStyle name="Millares 5 2 2 2 4" xfId="28399"/>
    <cellStyle name="Millares 5 2 2 2 5" xfId="28400"/>
    <cellStyle name="Millares 5 2 2 2 6" xfId="28401"/>
    <cellStyle name="Millares 5 2 2 3" xfId="28402"/>
    <cellStyle name="Millares 5 2 2 3 2" xfId="28403"/>
    <cellStyle name="Millares 5 2 2 4" xfId="28404"/>
    <cellStyle name="Millares 5 2 2 5" xfId="28405"/>
    <cellStyle name="Millares 5 2 2 6" xfId="28406"/>
    <cellStyle name="Millares 5 2 20" xfId="28407"/>
    <cellStyle name="Millares 5 2 21" xfId="28408"/>
    <cellStyle name="Millares 5 2 3" xfId="28409"/>
    <cellStyle name="Millares 5 2 4" xfId="28410"/>
    <cellStyle name="Millares 5 2 4 2" xfId="28411"/>
    <cellStyle name="Millares 5 2 5" xfId="28412"/>
    <cellStyle name="Millares 5 2 6" xfId="28413"/>
    <cellStyle name="Millares 5 2 7" xfId="28414"/>
    <cellStyle name="Millares 5 2 9" xfId="28415"/>
    <cellStyle name="Millares 5 3" xfId="28416"/>
    <cellStyle name="Millares 5 3 2" xfId="28417"/>
    <cellStyle name="Millares 5 3 3" xfId="28418"/>
    <cellStyle name="Millares 5 3 3 2" xfId="28419"/>
    <cellStyle name="Millares 5 3 4" xfId="28420"/>
    <cellStyle name="Millares 5 3 5" xfId="28421"/>
    <cellStyle name="Millares 5 3 6" xfId="28422"/>
    <cellStyle name="Millares 5 3 7" xfId="28423"/>
    <cellStyle name="Millares 5 3 8" xfId="28424"/>
    <cellStyle name="Millares 5 3 9" xfId="28425"/>
    <cellStyle name="Millares 5 4" xfId="28426"/>
    <cellStyle name="Millares 5 4 2" xfId="28427"/>
    <cellStyle name="Millares 5 4 2 2" xfId="28428"/>
    <cellStyle name="Millares 5 4 3" xfId="28429"/>
    <cellStyle name="Millares 5 4 4" xfId="28430"/>
    <cellStyle name="Millares 5 4 5" xfId="28431"/>
    <cellStyle name="Millares 5 4 6" xfId="28432"/>
    <cellStyle name="Millares 5 5" xfId="28433"/>
    <cellStyle name="Millares 5 5 2" xfId="28434"/>
    <cellStyle name="Millares 5 5 3" xfId="28435"/>
    <cellStyle name="Millares 5 6" xfId="28436"/>
    <cellStyle name="Millares 5 7" xfId="28437"/>
    <cellStyle name="Millares 5 7 2" xfId="28438"/>
    <cellStyle name="Millares 5 8" xfId="28439"/>
    <cellStyle name="Millares 5 9" xfId="28440"/>
    <cellStyle name="Millares 50" xfId="28441"/>
    <cellStyle name="Millares 50 2" xfId="28442"/>
    <cellStyle name="Millares 50 3" xfId="28443"/>
    <cellStyle name="Millares 51" xfId="28444"/>
    <cellStyle name="Millares 51 2" xfId="28445"/>
    <cellStyle name="Millares 52" xfId="28446"/>
    <cellStyle name="Millares 53" xfId="28447"/>
    <cellStyle name="Millares 54" xfId="28448"/>
    <cellStyle name="Millares 55" xfId="28449"/>
    <cellStyle name="Millares 56" xfId="28450"/>
    <cellStyle name="Millares 57" xfId="28451"/>
    <cellStyle name="Millares 58" xfId="28452"/>
    <cellStyle name="Millares 59" xfId="28453"/>
    <cellStyle name="Millares 6" xfId="28454"/>
    <cellStyle name="Millares 6 10" xfId="28455"/>
    <cellStyle name="Millares 6 11" xfId="28456"/>
    <cellStyle name="Millares 6 12" xfId="28457"/>
    <cellStyle name="Millares 6 13" xfId="28458"/>
    <cellStyle name="Millares 6 14" xfId="28459"/>
    <cellStyle name="Millares 6 15" xfId="28460"/>
    <cellStyle name="Millares 6 16" xfId="28461"/>
    <cellStyle name="Millares 6 17" xfId="28462"/>
    <cellStyle name="Millares 6 18" xfId="28463"/>
    <cellStyle name="Millares 6 19" xfId="28464"/>
    <cellStyle name="Millares 6 2" xfId="28465"/>
    <cellStyle name="Millares 6 2 2" xfId="28466"/>
    <cellStyle name="Millares 6 2 2 2" xfId="28467"/>
    <cellStyle name="Millares 6 2 2 2 2" xfId="28468"/>
    <cellStyle name="Millares 6 2 2 2 2 2" xfId="28469"/>
    <cellStyle name="Millares 6 2 2 2 3" xfId="28470"/>
    <cellStyle name="Millares 6 2 2 2 4" xfId="28471"/>
    <cellStyle name="Millares 6 2 2 2 5" xfId="28472"/>
    <cellStyle name="Millares 6 2 2 2 6" xfId="28473"/>
    <cellStyle name="Millares 6 2 2 3" xfId="28474"/>
    <cellStyle name="Millares 6 2 2 3 2" xfId="28475"/>
    <cellStyle name="Millares 6 2 2 4" xfId="28476"/>
    <cellStyle name="Millares 6 2 2 5" xfId="28477"/>
    <cellStyle name="Millares 6 2 2 6" xfId="28478"/>
    <cellStyle name="Millares 6 2 2 7" xfId="28479"/>
    <cellStyle name="Millares 6 2 2 8" xfId="28480"/>
    <cellStyle name="Millares 6 2 3" xfId="28481"/>
    <cellStyle name="Millares 6 2 3 2" xfId="28482"/>
    <cellStyle name="Millares 6 2 4" xfId="28483"/>
    <cellStyle name="Millares 6 2 5" xfId="28484"/>
    <cellStyle name="Millares 6 2 6" xfId="28485"/>
    <cellStyle name="Millares 6 2 7" xfId="28486"/>
    <cellStyle name="Millares 6 2 8" xfId="28487"/>
    <cellStyle name="Millares 6 20" xfId="62214"/>
    <cellStyle name="Millares 6 25" xfId="28488"/>
    <cellStyle name="Millares 6 26" xfId="28489"/>
    <cellStyle name="Millares 6 27" xfId="28490"/>
    <cellStyle name="Millares 6 28" xfId="28491"/>
    <cellStyle name="Millares 6 29" xfId="28492"/>
    <cellStyle name="Millares 6 3" xfId="28493"/>
    <cellStyle name="Millares 6 3 2" xfId="28494"/>
    <cellStyle name="Millares 6 3 3" xfId="28495"/>
    <cellStyle name="Millares 6 4" xfId="28496"/>
    <cellStyle name="Millares 6 4 2" xfId="28497"/>
    <cellStyle name="Millares 6 4 3" xfId="28498"/>
    <cellStyle name="Millares 6 5" xfId="28499"/>
    <cellStyle name="Millares 6 5 2" xfId="28500"/>
    <cellStyle name="Millares 6 5 3" xfId="28501"/>
    <cellStyle name="Millares 6 6" xfId="28502"/>
    <cellStyle name="Millares 6 7" xfId="28503"/>
    <cellStyle name="Millares 6 7 2" xfId="28504"/>
    <cellStyle name="Millares 6 8" xfId="28505"/>
    <cellStyle name="Millares 6 9" xfId="28506"/>
    <cellStyle name="Millares 60" xfId="28507"/>
    <cellStyle name="Millares 61" xfId="28508"/>
    <cellStyle name="Millares 62" xfId="28509"/>
    <cellStyle name="Millares 63" xfId="28510"/>
    <cellStyle name="Millares 64" xfId="28511"/>
    <cellStyle name="Millares 65" xfId="28512"/>
    <cellStyle name="Millares 66" xfId="28513"/>
    <cellStyle name="Millares 67" xfId="28514"/>
    <cellStyle name="Millares 68" xfId="28515"/>
    <cellStyle name="Millares 69" xfId="28516"/>
    <cellStyle name="Millares 7" xfId="28517"/>
    <cellStyle name="Millares 7 10" xfId="28518"/>
    <cellStyle name="Millares 7 11" xfId="28519"/>
    <cellStyle name="Millares 7 12" xfId="28520"/>
    <cellStyle name="Millares 7 13" xfId="28521"/>
    <cellStyle name="Millares 7 14" xfId="28522"/>
    <cellStyle name="Millares 7 15" xfId="28523"/>
    <cellStyle name="Millares 7 2" xfId="28524"/>
    <cellStyle name="Millares 7 2 2" xfId="28525"/>
    <cellStyle name="Millares 7 2 2 2" xfId="28526"/>
    <cellStyle name="Millares 7 2 2 4" xfId="28527"/>
    <cellStyle name="Millares 7 2 2 5" xfId="28528"/>
    <cellStyle name="Millares 7 2 2 6" xfId="28529"/>
    <cellStyle name="Millares 7 2 2 7" xfId="28530"/>
    <cellStyle name="Millares 7 2 2 8" xfId="28531"/>
    <cellStyle name="Millares 7 2 3" xfId="28532"/>
    <cellStyle name="Millares 7 2 4" xfId="28533"/>
    <cellStyle name="Millares 7 2 5" xfId="28534"/>
    <cellStyle name="Millares 7 2 6" xfId="28535"/>
    <cellStyle name="Millares 7 2 7" xfId="28536"/>
    <cellStyle name="Millares 7 21" xfId="28537"/>
    <cellStyle name="Millares 7 22" xfId="28538"/>
    <cellStyle name="Millares 7 23" xfId="28539"/>
    <cellStyle name="Millares 7 25" xfId="28540"/>
    <cellStyle name="Millares 7 3" xfId="28541"/>
    <cellStyle name="Millares 7 3 2" xfId="28542"/>
    <cellStyle name="Millares 7 3 4" xfId="28543"/>
    <cellStyle name="Millares 7 3 5" xfId="28544"/>
    <cellStyle name="Millares 7 3 6" xfId="28545"/>
    <cellStyle name="Millares 7 3 7" xfId="28546"/>
    <cellStyle name="Millares 7 4" xfId="28547"/>
    <cellStyle name="Millares 7 4 2" xfId="28548"/>
    <cellStyle name="Millares 7 5" xfId="28549"/>
    <cellStyle name="Millares 7 6" xfId="28550"/>
    <cellStyle name="Millares 7 8" xfId="28551"/>
    <cellStyle name="Millares 7 9" xfId="28552"/>
    <cellStyle name="Millares 70" xfId="28553"/>
    <cellStyle name="Millares 71" xfId="28554"/>
    <cellStyle name="Millares 72" xfId="28555"/>
    <cellStyle name="Millares 73" xfId="28556"/>
    <cellStyle name="Millares 74" xfId="28557"/>
    <cellStyle name="Millares 75" xfId="28558"/>
    <cellStyle name="Millares 76" xfId="28559"/>
    <cellStyle name="Millares 77" xfId="28560"/>
    <cellStyle name="Millares 78" xfId="28561"/>
    <cellStyle name="Millares 79" xfId="28562"/>
    <cellStyle name="Millares 8" xfId="28563"/>
    <cellStyle name="Millares 8 10" xfId="28564"/>
    <cellStyle name="Millares 8 10 2" xfId="28565"/>
    <cellStyle name="Millares 8 11" xfId="28566"/>
    <cellStyle name="Millares 8 11 2" xfId="28567"/>
    <cellStyle name="Millares 8 12" xfId="28568"/>
    <cellStyle name="Millares 8 12 2" xfId="28569"/>
    <cellStyle name="Millares 8 13" xfId="28570"/>
    <cellStyle name="Millares 8 13 2" xfId="28571"/>
    <cellStyle name="Millares 8 14" xfId="28572"/>
    <cellStyle name="Millares 8 14 2" xfId="28573"/>
    <cellStyle name="Millares 8 15" xfId="28574"/>
    <cellStyle name="Millares 8 15 2" xfId="28575"/>
    <cellStyle name="Millares 8 16" xfId="28576"/>
    <cellStyle name="Millares 8 16 2" xfId="28577"/>
    <cellStyle name="Millares 8 17" xfId="28578"/>
    <cellStyle name="Millares 8 17 2" xfId="28579"/>
    <cellStyle name="Millares 8 18" xfId="28580"/>
    <cellStyle name="Millares 8 19" xfId="28581"/>
    <cellStyle name="Millares 8 2" xfId="28582"/>
    <cellStyle name="Millares 8 2 2" xfId="28583"/>
    <cellStyle name="Millares 8 2 2 2" xfId="28584"/>
    <cellStyle name="Millares 8 2 3" xfId="28585"/>
    <cellStyle name="Millares 8 2 4" xfId="28586"/>
    <cellStyle name="Millares 8 2 5" xfId="28587"/>
    <cellStyle name="Millares 8 2 6" xfId="28588"/>
    <cellStyle name="Millares 8 2 7" xfId="28589"/>
    <cellStyle name="Millares 8 20" xfId="28590"/>
    <cellStyle name="Millares 8 3" xfId="28591"/>
    <cellStyle name="Millares 8 3 2" xfId="28592"/>
    <cellStyle name="Millares 8 3 3" xfId="28593"/>
    <cellStyle name="Millares 8 3 4" xfId="28594"/>
    <cellStyle name="Millares 8 3 6" xfId="28595"/>
    <cellStyle name="Millares 8 3 7" xfId="28596"/>
    <cellStyle name="Millares 8 4" xfId="28597"/>
    <cellStyle name="Millares 8 4 2" xfId="28598"/>
    <cellStyle name="Millares 8 4 3" xfId="28599"/>
    <cellStyle name="Millares 8 5" xfId="28600"/>
    <cellStyle name="Millares 8 5 2" xfId="28601"/>
    <cellStyle name="Millares 8 6" xfId="28602"/>
    <cellStyle name="Millares 8 6 2" xfId="28603"/>
    <cellStyle name="Millares 8 7" xfId="28604"/>
    <cellStyle name="Millares 8 7 2" xfId="28605"/>
    <cellStyle name="Millares 8 8" xfId="28606"/>
    <cellStyle name="Millares 8 8 2" xfId="28607"/>
    <cellStyle name="Millares 8 9" xfId="28608"/>
    <cellStyle name="Millares 8 9 2" xfId="28609"/>
    <cellStyle name="Millares 80" xfId="28610"/>
    <cellStyle name="Millares 81" xfId="28611"/>
    <cellStyle name="Millares 82" xfId="28612"/>
    <cellStyle name="Millares 83" xfId="28613"/>
    <cellStyle name="Millares 84" xfId="28614"/>
    <cellStyle name="Millares 85" xfId="28615"/>
    <cellStyle name="Millares 86" xfId="28616"/>
    <cellStyle name="Millares 87" xfId="28617"/>
    <cellStyle name="Millares 88" xfId="28618"/>
    <cellStyle name="Millares 89" xfId="28619"/>
    <cellStyle name="Millares 9" xfId="28620"/>
    <cellStyle name="Millares 9 10" xfId="28621"/>
    <cellStyle name="Millares 9 10 2" xfId="28622"/>
    <cellStyle name="Millares 9 11" xfId="28623"/>
    <cellStyle name="Millares 9 11 2" xfId="28624"/>
    <cellStyle name="Millares 9 12" xfId="28625"/>
    <cellStyle name="Millares 9 12 2" xfId="28626"/>
    <cellStyle name="Millares 9 13" xfId="28627"/>
    <cellStyle name="Millares 9 13 2" xfId="28628"/>
    <cellStyle name="Millares 9 14" xfId="28629"/>
    <cellStyle name="Millares 9 14 2" xfId="28630"/>
    <cellStyle name="Millares 9 15" xfId="28631"/>
    <cellStyle name="Millares 9 15 2" xfId="28632"/>
    <cellStyle name="Millares 9 16" xfId="28633"/>
    <cellStyle name="Millares 9 16 2" xfId="28634"/>
    <cellStyle name="Millares 9 17" xfId="28635"/>
    <cellStyle name="Millares 9 18" xfId="28636"/>
    <cellStyle name="Millares 9 19" xfId="28637"/>
    <cellStyle name="Millares 9 2" xfId="28638"/>
    <cellStyle name="Millares 9 2 12" xfId="28639"/>
    <cellStyle name="Millares 9 2 2" xfId="28640"/>
    <cellStyle name="Millares 9 2 3" xfId="28641"/>
    <cellStyle name="Millares 9 2 5" xfId="28642"/>
    <cellStyle name="Millares 9 2 6" xfId="28643"/>
    <cellStyle name="Millares 9 2 7" xfId="28644"/>
    <cellStyle name="Millares 9 2 9" xfId="28645"/>
    <cellStyle name="Millares 9 20" xfId="28646"/>
    <cellStyle name="Millares 9 3" xfId="28647"/>
    <cellStyle name="Millares 9 3 2" xfId="28648"/>
    <cellStyle name="Millares 9 3 3" xfId="28649"/>
    <cellStyle name="Millares 9 3 4" xfId="28650"/>
    <cellStyle name="Millares 9 3 5" xfId="28651"/>
    <cellStyle name="Millares 9 3 6" xfId="28652"/>
    <cellStyle name="Millares 9 3 7" xfId="28653"/>
    <cellStyle name="Millares 9 4" xfId="28654"/>
    <cellStyle name="Millares 9 4 2" xfId="28655"/>
    <cellStyle name="Millares 9 4 3" xfId="28656"/>
    <cellStyle name="Millares 9 5" xfId="28657"/>
    <cellStyle name="Millares 9 5 2" xfId="28658"/>
    <cellStyle name="Millares 9 5 3" xfId="28659"/>
    <cellStyle name="Millares 9 6" xfId="28660"/>
    <cellStyle name="Millares 9 6 2" xfId="28661"/>
    <cellStyle name="Millares 9 7" xfId="28662"/>
    <cellStyle name="Millares 9 7 2" xfId="28663"/>
    <cellStyle name="Millares 9 8" xfId="28664"/>
    <cellStyle name="Millares 9 8 2" xfId="28665"/>
    <cellStyle name="Millares 9 9" xfId="28666"/>
    <cellStyle name="Millares 9 9 2" xfId="28667"/>
    <cellStyle name="Millares 90" xfId="28668"/>
    <cellStyle name="Millares 91" xfId="28669"/>
    <cellStyle name="Millares 92" xfId="28670"/>
    <cellStyle name="Millares 93" xfId="28671"/>
    <cellStyle name="Millares 94" xfId="28672"/>
    <cellStyle name="Millares 95" xfId="28673"/>
    <cellStyle name="Millares 96" xfId="28674"/>
    <cellStyle name="Millares 97" xfId="28675"/>
    <cellStyle name="Millares 98" xfId="28676"/>
    <cellStyle name="Millares 99" xfId="28677"/>
    <cellStyle name="Milliers [0]_!!!GO" xfId="84"/>
    <cellStyle name="Milliers_!!!GO" xfId="85"/>
    <cellStyle name="minnum" xfId="28678"/>
    <cellStyle name="minnum 2" xfId="28679"/>
    <cellStyle name="minnum_Plan Campaña Reyes 2009 Consulta Rev 2 09FEB09" xfId="28680"/>
    <cellStyle name="Model" xfId="28681"/>
    <cellStyle name="Moeda [0]_2003 Gillette Media Flowchart August 20th" xfId="28682"/>
    <cellStyle name="Moeda_2003 Gillette Media Flowchart August 20th" xfId="28683"/>
    <cellStyle name="Moneda [0] 2" xfId="28684"/>
    <cellStyle name="Moneda 2" xfId="183"/>
    <cellStyle name="Moneda 2 2" xfId="28685"/>
    <cellStyle name="Moneda 2 2 2" xfId="28686"/>
    <cellStyle name="Moneda 2 2 3" xfId="28687"/>
    <cellStyle name="Moneda 2 3" xfId="28688"/>
    <cellStyle name="Moneda 2 4" xfId="28689"/>
    <cellStyle name="Moneda 2 5" xfId="28690"/>
    <cellStyle name="Moneda 2 6" xfId="28691"/>
    <cellStyle name="Moneda 2 7" xfId="28692"/>
    <cellStyle name="Moneda 2 8" xfId="28693"/>
    <cellStyle name="Moneda 3" xfId="28694"/>
    <cellStyle name="Moneda 3 2" xfId="28695"/>
    <cellStyle name="Moneda 4 2" xfId="28696"/>
    <cellStyle name="Moneda 5 2" xfId="28697"/>
    <cellStyle name="Moneda 5 3" xfId="28698"/>
    <cellStyle name="Moneda 6 2" xfId="28699"/>
    <cellStyle name="Moneda 6 3" xfId="28700"/>
    <cellStyle name="Moneda 7" xfId="28701"/>
    <cellStyle name="Moneda 7 2" xfId="28702"/>
    <cellStyle name="Moneda 8" xfId="28703"/>
    <cellStyle name="Monétaire [0]_!!!GO" xfId="86"/>
    <cellStyle name="Monétaire_!!!GO" xfId="87"/>
    <cellStyle name="Monetario" xfId="88"/>
    <cellStyle name="Monetario 2" xfId="28704"/>
    <cellStyle name="Monetario0" xfId="28705"/>
    <cellStyle name="Monetario0 2" xfId="28706"/>
    <cellStyle name="Monetario0 3" xfId="28707"/>
    <cellStyle name="MSTRStyle.All.c1_05eb0022-2354-47fe-9512-74f006e47b99" xfId="28708"/>
    <cellStyle name="MSTRStyle.All.c10_22b1d80a-5285-45e8-b60b-983af1e384a8" xfId="28709"/>
    <cellStyle name="MSTRStyle.All.c11_7963b4f2-a45e-4541-9a0e-9b568fd86243" xfId="28710"/>
    <cellStyle name="MSTRStyle.All.c12_d910c515-4c0f-4a6d-a273-5055ccf55fdf" xfId="28711"/>
    <cellStyle name="MSTRStyle.All.c13_7c92825f-1064-4644-a62e-5055e95521bc" xfId="28712"/>
    <cellStyle name="MSTRStyle.All.c15_3f60ea97-235e-4b10-8254-89ca67ed079a" xfId="28713"/>
    <cellStyle name="MSTRStyle.All.c16_a68e9231-d169-468f-8f2f-2ebb22377e69" xfId="28714"/>
    <cellStyle name="MSTRStyle.All.c17_b6f50999-211b-4b84-98ea-c2da7b171044" xfId="28715"/>
    <cellStyle name="MSTRStyle.All.c2_1b66aeb0-a01b-4723-98dc-cdadf4790463" xfId="28716"/>
    <cellStyle name="MSTRStyle.All.c20_20921dc7-f5fa-46a8-8845-d583a00fa841" xfId="28717"/>
    <cellStyle name="MSTRStyle.All.c21_19e6c886-c05d-495f-80fd-f3629df98429" xfId="28718"/>
    <cellStyle name="MSTRStyle.All.c22_d1bed5ed-171f-4b7e-a1b2-911465d73c57" xfId="28719"/>
    <cellStyle name="MSTRStyle.All.c24_d10f3c4e-d3a7-40fb-93ab-d6ed23b5c48c" xfId="28720"/>
    <cellStyle name="MSTRStyle.All.c25_8fa3155f-6bea-460e-a25b-0d29e454377c" xfId="28721"/>
    <cellStyle name="MSTRStyle.All.c26_5ad78417-a88e-4f15-ac0d-54e8ce21dbb4" xfId="28722"/>
    <cellStyle name="MSTRStyle.All.c27_0ecddd42-589f-4ccb-8b49-05e75883c4d0" xfId="28723"/>
    <cellStyle name="MSTRStyle.All.c28_862cb029-869c-457f-84a1-4ac8e628f711" xfId="28724"/>
    <cellStyle name="MSTRStyle.All.c29_d836e429-30c0-4aa4-9949-d15ae3c3761f" xfId="28725"/>
    <cellStyle name="MSTRStyle.All.c3_8edb1a06-a0fd-4996-9e35-7d7fdac672ac" xfId="28726"/>
    <cellStyle name="MSTRStyle.All.c32_fbe89c33-7bc3-40dd-97ca-ae1c76606980" xfId="28727"/>
    <cellStyle name="MSTRStyle.All.c33_44118131-0903-420b-816b-e457dbb1a901" xfId="28728"/>
    <cellStyle name="MSTRStyle.All.c36_dcdcf81e-5664-415b-8b98-90be21c5e44f" xfId="28729"/>
    <cellStyle name="MSTRStyle.All.c37_3518b8b7-ae8e-4103-a37e-448ac9e5c209" xfId="28730"/>
    <cellStyle name="MSTRStyle.All.c40_f33698d7-b193-40af-9168-80d6d8c48993" xfId="28731"/>
    <cellStyle name="MSTRStyle.All.c41_36f0ed4c-6893-4c5c-94e1-6a3a964f3105" xfId="28732"/>
    <cellStyle name="MSTRStyle.All.c44_8c733d73-e447-400d-a04f-5adbbb51c609" xfId="28733"/>
    <cellStyle name="MSTRStyle.All.c48_b4167200-659b-44e1-ac71-b536ee356421" xfId="28734"/>
    <cellStyle name="MSTRStyle.All.c6_431e292b-089a-4deb-9eec-b077fff69e3a" xfId="28735"/>
    <cellStyle name="MSTRStyle.All.c7_09ddfca7-e3a6-4b5f-80cb-17ab849a7ec1" xfId="28736"/>
    <cellStyle name="MSTRStyle.All.c8_05633a1a-7387-446e-865d-1de648e7771e" xfId="28737"/>
    <cellStyle name="MSTRStyle.All.c9_31ba499c-ac82-4e29-bc36-c3f2c3d27a4c" xfId="28738"/>
    <cellStyle name="nAcct1" xfId="28739"/>
    <cellStyle name="Names" xfId="28740"/>
    <cellStyle name="Neutral" xfId="18" builtinId="28" customBuiltin="1"/>
    <cellStyle name="Neutral 10" xfId="28741"/>
    <cellStyle name="Neutral 10 2" xfId="28742"/>
    <cellStyle name="Neutral 11" xfId="28743"/>
    <cellStyle name="Neutral 12" xfId="28744"/>
    <cellStyle name="Neutral 13" xfId="28745"/>
    <cellStyle name="Neutral 14" xfId="28746"/>
    <cellStyle name="Neutral 15" xfId="28747"/>
    <cellStyle name="Neutral 16" xfId="28748"/>
    <cellStyle name="Neutral 2" xfId="184"/>
    <cellStyle name="Neutral 2 10" xfId="28749"/>
    <cellStyle name="Neutral 2 10 2" xfId="28750"/>
    <cellStyle name="Neutral 2 10 3" xfId="28751"/>
    <cellStyle name="Neutral 2 10 5" xfId="28752"/>
    <cellStyle name="Neutral 2 10 6" xfId="28753"/>
    <cellStyle name="Neutral 2 11" xfId="28754"/>
    <cellStyle name="Neutral 2 11 2" xfId="28755"/>
    <cellStyle name="Neutral 2 12" xfId="28756"/>
    <cellStyle name="Neutral 2 13" xfId="28757"/>
    <cellStyle name="Neutral 2 14" xfId="28758"/>
    <cellStyle name="Neutral 2 2" xfId="28759"/>
    <cellStyle name="Neutral 2 2 2" xfId="28760"/>
    <cellStyle name="Neutral 2 2 2 2" xfId="28761"/>
    <cellStyle name="Neutral 2 2 2 2 2" xfId="28762"/>
    <cellStyle name="Neutral 2 2 2 3" xfId="28763"/>
    <cellStyle name="Neutral 2 2 2 4" xfId="28764"/>
    <cellStyle name="Neutral 2 2 2 5" xfId="28765"/>
    <cellStyle name="Neutral 2 2 2 6" xfId="28766"/>
    <cellStyle name="Neutral 2 2 3" xfId="28767"/>
    <cellStyle name="Neutral 2 2 4" xfId="28768"/>
    <cellStyle name="Neutral 2 2 4 2" xfId="28769"/>
    <cellStyle name="Neutral 2 2 4 3" xfId="28770"/>
    <cellStyle name="Neutral 2 2 4 4" xfId="28771"/>
    <cellStyle name="Neutral 2 2 4 5" xfId="28772"/>
    <cellStyle name="Neutral 2 2 5" xfId="28773"/>
    <cellStyle name="Neutral 2 2 5 2" xfId="28774"/>
    <cellStyle name="Neutral 2 2 5 3" xfId="28775"/>
    <cellStyle name="Neutral 2 2 5 4" xfId="28776"/>
    <cellStyle name="Neutral 2 2 6" xfId="28777"/>
    <cellStyle name="Neutral 2 2 7" xfId="28778"/>
    <cellStyle name="Neutral 2 3" xfId="28779"/>
    <cellStyle name="Neutral 2 4" xfId="28780"/>
    <cellStyle name="Neutral 2 5" xfId="28781"/>
    <cellStyle name="Neutral 2 6" xfId="28782"/>
    <cellStyle name="Neutral 2 7" xfId="28783"/>
    <cellStyle name="Neutral 2 8" xfId="28784"/>
    <cellStyle name="Neutral 2 9" xfId="28785"/>
    <cellStyle name="Neutral 2 9 3" xfId="28786"/>
    <cellStyle name="Neutral 2_TUP" xfId="28787"/>
    <cellStyle name="Neutral 3" xfId="28788"/>
    <cellStyle name="Neutral 3 2" xfId="28789"/>
    <cellStyle name="Neutral 3 2 3" xfId="28790"/>
    <cellStyle name="Neutral 3 2 4" xfId="28791"/>
    <cellStyle name="Neutral 3 3" xfId="28792"/>
    <cellStyle name="Neutral 3 3 4" xfId="28793"/>
    <cellStyle name="Neutral 3 3 6" xfId="28794"/>
    <cellStyle name="Neutral 3 3 7" xfId="28795"/>
    <cellStyle name="Neutral 3 4" xfId="28796"/>
    <cellStyle name="Neutral 3 5" xfId="28797"/>
    <cellStyle name="Neutral 3 6" xfId="28798"/>
    <cellStyle name="Neutral 3 7" xfId="28799"/>
    <cellStyle name="Neutral 4" xfId="28800"/>
    <cellStyle name="Neutral 4 11" xfId="28801"/>
    <cellStyle name="Neutral 4 2" xfId="28802"/>
    <cellStyle name="Neutral 4 3" xfId="28803"/>
    <cellStyle name="Neutral 4 4" xfId="28804"/>
    <cellStyle name="Neutral 4 5" xfId="28805"/>
    <cellStyle name="Neutral 4 6" xfId="28806"/>
    <cellStyle name="Neutral 4 7" xfId="28807"/>
    <cellStyle name="Neutral 4 8" xfId="28808"/>
    <cellStyle name="Neutral 5" xfId="28809"/>
    <cellStyle name="Neutral 5 11" xfId="28810"/>
    <cellStyle name="Neutral 5 2" xfId="28811"/>
    <cellStyle name="Neutral 5 3" xfId="28812"/>
    <cellStyle name="Neutral 5 4" xfId="28813"/>
    <cellStyle name="Neutral 5 5" xfId="28814"/>
    <cellStyle name="Neutral 5 6" xfId="28815"/>
    <cellStyle name="Neutral 5 7" xfId="28816"/>
    <cellStyle name="Neutral 5 8" xfId="28817"/>
    <cellStyle name="Neutral 5 9" xfId="28818"/>
    <cellStyle name="Neutral 6" xfId="28819"/>
    <cellStyle name="Neutral 6 11" xfId="28820"/>
    <cellStyle name="Neutral 6 13" xfId="28821"/>
    <cellStyle name="Neutral 6 3" xfId="28822"/>
    <cellStyle name="Neutral 6 4" xfId="28823"/>
    <cellStyle name="Neutral 6 5" xfId="28824"/>
    <cellStyle name="Neutral 6 6" xfId="28825"/>
    <cellStyle name="Neutral 6 8" xfId="28826"/>
    <cellStyle name="Neutral 7" xfId="28827"/>
    <cellStyle name="Neutral 7 11" xfId="28828"/>
    <cellStyle name="Neutral 7 13" xfId="28829"/>
    <cellStyle name="Neutral 7 3" xfId="28830"/>
    <cellStyle name="Neutral 7 4" xfId="28831"/>
    <cellStyle name="Neutral 7 6" xfId="28832"/>
    <cellStyle name="Neutral 7 7" xfId="28833"/>
    <cellStyle name="Neutral 7 8" xfId="28834"/>
    <cellStyle name="Neutral 8" xfId="28835"/>
    <cellStyle name="Neutral 9" xfId="28836"/>
    <cellStyle name="NivelCol_" xfId="28837"/>
    <cellStyle name="no dec" xfId="89"/>
    <cellStyle name="No-definido" xfId="28838"/>
    <cellStyle name="Normˆ)_x0008_" xfId="28839"/>
    <cellStyle name="Normal" xfId="0" builtinId="0"/>
    <cellStyle name="Normal  4" xfId="28840"/>
    <cellStyle name="Normal  4 2" xfId="62180"/>
    <cellStyle name="Normal - Style1" xfId="90"/>
    <cellStyle name="Normal - Style1 10" xfId="28841"/>
    <cellStyle name="Normal - Style1 11" xfId="28842"/>
    <cellStyle name="Normal - Style1 11 2" xfId="28843"/>
    <cellStyle name="Normal - Style1 11 2 2" xfId="28844"/>
    <cellStyle name="Normal - Style1 12" xfId="28845"/>
    <cellStyle name="Normal - Style1 13" xfId="28846"/>
    <cellStyle name="Normal - Style1 14" xfId="62231"/>
    <cellStyle name="Normal - Style1 2" xfId="28847"/>
    <cellStyle name="Normal - Style1 2 2" xfId="28848"/>
    <cellStyle name="Normal - Style1 2 2 2" xfId="28849"/>
    <cellStyle name="Normal - Style1 2 2 2 2" xfId="28850"/>
    <cellStyle name="Normal - Style1 2 3" xfId="28851"/>
    <cellStyle name="Normal - Style1 2 4" xfId="28852"/>
    <cellStyle name="Normal - Style1 2 5" xfId="28853"/>
    <cellStyle name="Normal - Style1 3" xfId="28854"/>
    <cellStyle name="Normal - Style1 4" xfId="28855"/>
    <cellStyle name="Normal - Style1 5" xfId="28856"/>
    <cellStyle name="Normal - Style1 6" xfId="28857"/>
    <cellStyle name="Normal - Style1 7" xfId="28858"/>
    <cellStyle name="Normal - Style1 8" xfId="28859"/>
    <cellStyle name="Normal - Style1 9" xfId="28860"/>
    <cellStyle name="Normal 10" xfId="110"/>
    <cellStyle name="Normal 10 10" xfId="28861"/>
    <cellStyle name="Normal 10 10 2" xfId="28862"/>
    <cellStyle name="Normal 10 10 2 2" xfId="28863"/>
    <cellStyle name="Normal 10 10 2 2 2" xfId="28864"/>
    <cellStyle name="Normal 10 10 2 2 2 2" xfId="28865"/>
    <cellStyle name="Normal 10 10 2 2 2 3" xfId="28866"/>
    <cellStyle name="Normal 10 10 2 2 3" xfId="28867"/>
    <cellStyle name="Normal 10 10 2 2 4" xfId="28868"/>
    <cellStyle name="Normal 10 10 2 3" xfId="28869"/>
    <cellStyle name="Normal 10 10 2 3 2" xfId="28870"/>
    <cellStyle name="Normal 10 10 2 3 2 2" xfId="28871"/>
    <cellStyle name="Normal 10 10 2 3 3" xfId="28872"/>
    <cellStyle name="Normal 10 10 2 4" xfId="28873"/>
    <cellStyle name="Normal 10 10 2 4 2" xfId="28874"/>
    <cellStyle name="Normal 10 10 2 4 3" xfId="28875"/>
    <cellStyle name="Normal 10 10 2 5" xfId="28876"/>
    <cellStyle name="Normal 10 10 2 6" xfId="28877"/>
    <cellStyle name="Normal 10 10 3" xfId="28878"/>
    <cellStyle name="Normal 10 10 3 2" xfId="28879"/>
    <cellStyle name="Normal 10 10 3 2 2" xfId="28880"/>
    <cellStyle name="Normal 10 10 3 2 2 2" xfId="28881"/>
    <cellStyle name="Normal 10 10 3 2 2 3" xfId="28882"/>
    <cellStyle name="Normal 10 10 3 2 3" xfId="28883"/>
    <cellStyle name="Normal 10 10 3 3" xfId="28884"/>
    <cellStyle name="Normal 10 10 3 3 2" xfId="28885"/>
    <cellStyle name="Normal 10 10 3 4" xfId="28886"/>
    <cellStyle name="Normal 10 10 4" xfId="28887"/>
    <cellStyle name="Normal 10 10 4 2" xfId="28888"/>
    <cellStyle name="Normal 10 10 4 3" xfId="28889"/>
    <cellStyle name="Normal 10 10 5" xfId="28890"/>
    <cellStyle name="Normal 10 10 6" xfId="28891"/>
    <cellStyle name="Normal 10 11" xfId="28892"/>
    <cellStyle name="Normal 10 11 2" xfId="28893"/>
    <cellStyle name="Normal 10 11 2 2" xfId="28894"/>
    <cellStyle name="Normal 10 11 2 2 2" xfId="28895"/>
    <cellStyle name="Normal 10 11 2 3" xfId="28896"/>
    <cellStyle name="Normal 10 11 2 4" xfId="28897"/>
    <cellStyle name="Normal 10 11 3" xfId="28898"/>
    <cellStyle name="Normal 10 11 3 2" xfId="28899"/>
    <cellStyle name="Normal 10 11 4" xfId="28900"/>
    <cellStyle name="Normal 10 11 5" xfId="28901"/>
    <cellStyle name="Normal 10 12" xfId="28902"/>
    <cellStyle name="Normal 10 12 2" xfId="28903"/>
    <cellStyle name="Normal 10 12 2 2" xfId="28904"/>
    <cellStyle name="Normal 10 12 2 3" xfId="28905"/>
    <cellStyle name="Normal 10 12 3" xfId="28906"/>
    <cellStyle name="Normal 10 12 4" xfId="28907"/>
    <cellStyle name="Normal 10 13" xfId="28908"/>
    <cellStyle name="Normal 10 13 2" xfId="28909"/>
    <cellStyle name="Normal 10 13 2 2" xfId="28910"/>
    <cellStyle name="Normal 10 13 3" xfId="28911"/>
    <cellStyle name="Normal 10 13 4" xfId="28912"/>
    <cellStyle name="Normal 10 14" xfId="28913"/>
    <cellStyle name="Normal 10 14 2" xfId="28914"/>
    <cellStyle name="Normal 10 14 2 2" xfId="28915"/>
    <cellStyle name="Normal 10 14 3" xfId="28916"/>
    <cellStyle name="Normal 10 15" xfId="28917"/>
    <cellStyle name="Normal 10 15 2" xfId="28918"/>
    <cellStyle name="Normal 10 15 3" xfId="28919"/>
    <cellStyle name="Normal 10 16" xfId="28920"/>
    <cellStyle name="Normal 10 16 2" xfId="28921"/>
    <cellStyle name="Normal 10 17" xfId="28922"/>
    <cellStyle name="Normal 10 17 2" xfId="28923"/>
    <cellStyle name="Normal 10 18" xfId="28924"/>
    <cellStyle name="Normal 10 18 2" xfId="28925"/>
    <cellStyle name="Normal 10 19" xfId="28926"/>
    <cellStyle name="Normal 10 19 2" xfId="28927"/>
    <cellStyle name="Normal 10 2" xfId="185"/>
    <cellStyle name="Normal 10 2 10" xfId="28929"/>
    <cellStyle name="Normal 10 2 10 2" xfId="28930"/>
    <cellStyle name="Normal 10 2 10 2 2" xfId="28931"/>
    <cellStyle name="Normal 10 2 10 2 3" xfId="28932"/>
    <cellStyle name="Normal 10 2 10 3" xfId="28933"/>
    <cellStyle name="Normal 10 2 10 4" xfId="28934"/>
    <cellStyle name="Normal 10 2 11" xfId="28935"/>
    <cellStyle name="Normal 10 2 11 2" xfId="28936"/>
    <cellStyle name="Normal 10 2 11 2 2" xfId="28937"/>
    <cellStyle name="Normal 10 2 11 3" xfId="28938"/>
    <cellStyle name="Normal 10 2 12" xfId="28939"/>
    <cellStyle name="Normal 10 2 12 2" xfId="28940"/>
    <cellStyle name="Normal 10 2 12 2 2" xfId="28941"/>
    <cellStyle name="Normal 10 2 12 3" xfId="28942"/>
    <cellStyle name="Normal 10 2 13" xfId="28943"/>
    <cellStyle name="Normal 10 2 13 2" xfId="28944"/>
    <cellStyle name="Normal 10 2 13 3" xfId="28945"/>
    <cellStyle name="Normal 10 2 14" xfId="28946"/>
    <cellStyle name="Normal 10 2 14 2" xfId="28947"/>
    <cellStyle name="Normal 10 2 14 2 2" xfId="28948"/>
    <cellStyle name="Normal 10 2 14 2 2 2" xfId="28949"/>
    <cellStyle name="Normal 10 2 14 2 3" xfId="28950"/>
    <cellStyle name="Normal 10 2 14 3" xfId="28951"/>
    <cellStyle name="Normal 10 2 14 3 2" xfId="28952"/>
    <cellStyle name="Normal 10 2 14 4" xfId="28953"/>
    <cellStyle name="Normal 10 2 15" xfId="28954"/>
    <cellStyle name="Normal 10 2 15 2" xfId="28955"/>
    <cellStyle name="Normal 10 2 16" xfId="28956"/>
    <cellStyle name="Normal 10 2 16 2" xfId="28957"/>
    <cellStyle name="Normal 10 2 17" xfId="28958"/>
    <cellStyle name="Normal 10 2 17 2" xfId="28959"/>
    <cellStyle name="Normal 10 2 18" xfId="28960"/>
    <cellStyle name="Normal 10 2 18 2" xfId="28961"/>
    <cellStyle name="Normal 10 2 19" xfId="28962"/>
    <cellStyle name="Normal 10 2 19 2" xfId="28963"/>
    <cellStyle name="Normal 10 2 2" xfId="28964"/>
    <cellStyle name="Normal 10 2 2 10" xfId="28965"/>
    <cellStyle name="Normal 10 2 2 10 2" xfId="28966"/>
    <cellStyle name="Normal 10 2 2 11" xfId="28967"/>
    <cellStyle name="Normal 10 2 2 11 2" xfId="28968"/>
    <cellStyle name="Normal 10 2 2 12" xfId="28969"/>
    <cellStyle name="Normal 10 2 2 13" xfId="28970"/>
    <cellStyle name="Normal 10 2 2 2" xfId="28971"/>
    <cellStyle name="Normal 10 2 2 2 10" xfId="28972"/>
    <cellStyle name="Normal 10 2 2 2 10 2" xfId="28973"/>
    <cellStyle name="Normal 10 2 2 2 11" xfId="28974"/>
    <cellStyle name="Normal 10 2 2 2 12" xfId="28975"/>
    <cellStyle name="Normal 10 2 2 2 2" xfId="28976"/>
    <cellStyle name="Normal 10 2 2 2 2 10" xfId="28977"/>
    <cellStyle name="Normal 10 2 2 2 2 11" xfId="28978"/>
    <cellStyle name="Normal 10 2 2 2 2 2" xfId="28979"/>
    <cellStyle name="Normal 10 2 2 2 2 2 2" xfId="28980"/>
    <cellStyle name="Normal 10 2 2 2 2 2 2 2" xfId="28981"/>
    <cellStyle name="Normal 10 2 2 2 2 2 2 2 2" xfId="28982"/>
    <cellStyle name="Normal 10 2 2 2 2 2 2 2 2 2" xfId="28983"/>
    <cellStyle name="Normal 10 2 2 2 2 2 2 2 2 2 2" xfId="28984"/>
    <cellStyle name="Normal 10 2 2 2 2 2 2 2 2 2 2 2" xfId="28985"/>
    <cellStyle name="Normal 10 2 2 2 2 2 2 2 2 2 3" xfId="28986"/>
    <cellStyle name="Normal 10 2 2 2 2 2 2 2 2 3" xfId="28987"/>
    <cellStyle name="Normal 10 2 2 2 2 2 2 2 2 3 2" xfId="28988"/>
    <cellStyle name="Normal 10 2 2 2 2 2 2 2 2 4" xfId="28989"/>
    <cellStyle name="Normal 10 2 2 2 2 2 2 2 3" xfId="28990"/>
    <cellStyle name="Normal 10 2 2 2 2 2 2 2 3 2" xfId="28991"/>
    <cellStyle name="Normal 10 2 2 2 2 2 2 2 3 2 2" xfId="28992"/>
    <cellStyle name="Normal 10 2 2 2 2 2 2 2 3 3" xfId="28993"/>
    <cellStyle name="Normal 10 2 2 2 2 2 2 2 4" xfId="28994"/>
    <cellStyle name="Normal 10 2 2 2 2 2 2 2 4 2" xfId="28995"/>
    <cellStyle name="Normal 10 2 2 2 2 2 2 2 5" xfId="28996"/>
    <cellStyle name="Normal 10 2 2 2 2 2 2 3" xfId="28997"/>
    <cellStyle name="Normal 10 2 2 2 2 2 2 3 2" xfId="28998"/>
    <cellStyle name="Normal 10 2 2 2 2 2 2 3 2 2" xfId="28999"/>
    <cellStyle name="Normal 10 2 2 2 2 2 2 3 2 2 2" xfId="29000"/>
    <cellStyle name="Normal 10 2 2 2 2 2 2 3 2 2 2 2" xfId="29001"/>
    <cellStyle name="Normal 10 2 2 2 2 2 2 3 2 2 3" xfId="29002"/>
    <cellStyle name="Normal 10 2 2 2 2 2 2 3 2 3" xfId="29003"/>
    <cellStyle name="Normal 10 2 2 2 2 2 2 3 2 3 2" xfId="29004"/>
    <cellStyle name="Normal 10 2 2 2 2 2 2 3 2 4" xfId="29005"/>
    <cellStyle name="Normal 10 2 2 2 2 2 2 3 3" xfId="29006"/>
    <cellStyle name="Normal 10 2 2 2 2 2 2 3 3 2" xfId="29007"/>
    <cellStyle name="Normal 10 2 2 2 2 2 2 3 3 2 2" xfId="29008"/>
    <cellStyle name="Normal 10 2 2 2 2 2 2 3 3 3" xfId="29009"/>
    <cellStyle name="Normal 10 2 2 2 2 2 2 3 4" xfId="29010"/>
    <cellStyle name="Normal 10 2 2 2 2 2 2 3 4 2" xfId="29011"/>
    <cellStyle name="Normal 10 2 2 2 2 2 2 3 5" xfId="29012"/>
    <cellStyle name="Normal 10 2 2 2 2 2 2 4" xfId="29013"/>
    <cellStyle name="Normal 10 2 2 2 2 2 2 4 2" xfId="29014"/>
    <cellStyle name="Normal 10 2 2 2 2 2 2 4 2 2" xfId="29015"/>
    <cellStyle name="Normal 10 2 2 2 2 2 2 4 2 2 2" xfId="29016"/>
    <cellStyle name="Normal 10 2 2 2 2 2 2 4 2 3" xfId="29017"/>
    <cellStyle name="Normal 10 2 2 2 2 2 2 4 3" xfId="29018"/>
    <cellStyle name="Normal 10 2 2 2 2 2 2 4 3 2" xfId="29019"/>
    <cellStyle name="Normal 10 2 2 2 2 2 2 4 4" xfId="29020"/>
    <cellStyle name="Normal 10 2 2 2 2 2 2 5" xfId="29021"/>
    <cellStyle name="Normal 10 2 2 2 2 2 2 5 2" xfId="29022"/>
    <cellStyle name="Normal 10 2 2 2 2 2 2 5 2 2" xfId="29023"/>
    <cellStyle name="Normal 10 2 2 2 2 2 2 5 3" xfId="29024"/>
    <cellStyle name="Normal 10 2 2 2 2 2 2 6" xfId="29025"/>
    <cellStyle name="Normal 10 2 2 2 2 2 2 6 2" xfId="29026"/>
    <cellStyle name="Normal 10 2 2 2 2 2 2 7" xfId="29027"/>
    <cellStyle name="Normal 10 2 2 2 2 2 3" xfId="29028"/>
    <cellStyle name="Normal 10 2 2 2 2 2 3 2" xfId="29029"/>
    <cellStyle name="Normal 10 2 2 2 2 2 3 2 2" xfId="29030"/>
    <cellStyle name="Normal 10 2 2 2 2 2 3 2 2 2" xfId="29031"/>
    <cellStyle name="Normal 10 2 2 2 2 2 3 2 2 2 2" xfId="29032"/>
    <cellStyle name="Normal 10 2 2 2 2 2 3 2 2 3" xfId="29033"/>
    <cellStyle name="Normal 10 2 2 2 2 2 3 2 3" xfId="29034"/>
    <cellStyle name="Normal 10 2 2 2 2 2 3 2 3 2" xfId="29035"/>
    <cellStyle name="Normal 10 2 2 2 2 2 3 2 4" xfId="29036"/>
    <cellStyle name="Normal 10 2 2 2 2 2 3 3" xfId="29037"/>
    <cellStyle name="Normal 10 2 2 2 2 2 3 3 2" xfId="29038"/>
    <cellStyle name="Normal 10 2 2 2 2 2 3 3 2 2" xfId="29039"/>
    <cellStyle name="Normal 10 2 2 2 2 2 3 3 3" xfId="29040"/>
    <cellStyle name="Normal 10 2 2 2 2 2 3 4" xfId="29041"/>
    <cellStyle name="Normal 10 2 2 2 2 2 3 4 2" xfId="29042"/>
    <cellStyle name="Normal 10 2 2 2 2 2 3 5" xfId="29043"/>
    <cellStyle name="Normal 10 2 2 2 2 2 4" xfId="29044"/>
    <cellStyle name="Normal 10 2 2 2 2 2 4 2" xfId="29045"/>
    <cellStyle name="Normal 10 2 2 2 2 2 4 2 2" xfId="29046"/>
    <cellStyle name="Normal 10 2 2 2 2 2 4 2 2 2" xfId="29047"/>
    <cellStyle name="Normal 10 2 2 2 2 2 4 2 2 2 2" xfId="29048"/>
    <cellStyle name="Normal 10 2 2 2 2 2 4 2 2 3" xfId="29049"/>
    <cellStyle name="Normal 10 2 2 2 2 2 4 2 3" xfId="29050"/>
    <cellStyle name="Normal 10 2 2 2 2 2 4 2 3 2" xfId="29051"/>
    <cellStyle name="Normal 10 2 2 2 2 2 4 2 4" xfId="29052"/>
    <cellStyle name="Normal 10 2 2 2 2 2 4 3" xfId="29053"/>
    <cellStyle name="Normal 10 2 2 2 2 2 4 3 2" xfId="29054"/>
    <cellStyle name="Normal 10 2 2 2 2 2 4 3 2 2" xfId="29055"/>
    <cellStyle name="Normal 10 2 2 2 2 2 4 3 3" xfId="29056"/>
    <cellStyle name="Normal 10 2 2 2 2 2 4 4" xfId="29057"/>
    <cellStyle name="Normal 10 2 2 2 2 2 4 4 2" xfId="29058"/>
    <cellStyle name="Normal 10 2 2 2 2 2 4 5" xfId="29059"/>
    <cellStyle name="Normal 10 2 2 2 2 2 5" xfId="29060"/>
    <cellStyle name="Normal 10 2 2 2 2 2 5 2" xfId="29061"/>
    <cellStyle name="Normal 10 2 2 2 2 2 5 2 2" xfId="29062"/>
    <cellStyle name="Normal 10 2 2 2 2 2 5 2 2 2" xfId="29063"/>
    <cellStyle name="Normal 10 2 2 2 2 2 5 2 3" xfId="29064"/>
    <cellStyle name="Normal 10 2 2 2 2 2 5 3" xfId="29065"/>
    <cellStyle name="Normal 10 2 2 2 2 2 5 3 2" xfId="29066"/>
    <cellStyle name="Normal 10 2 2 2 2 2 5 4" xfId="29067"/>
    <cellStyle name="Normal 10 2 2 2 2 2 6" xfId="29068"/>
    <cellStyle name="Normal 10 2 2 2 2 2 6 2" xfId="29069"/>
    <cellStyle name="Normal 10 2 2 2 2 2 6 2 2" xfId="29070"/>
    <cellStyle name="Normal 10 2 2 2 2 2 6 3" xfId="29071"/>
    <cellStyle name="Normal 10 2 2 2 2 2 7" xfId="29072"/>
    <cellStyle name="Normal 10 2 2 2 2 2 7 2" xfId="29073"/>
    <cellStyle name="Normal 10 2 2 2 2 2 8" xfId="29074"/>
    <cellStyle name="Normal 10 2 2 2 2 3" xfId="29075"/>
    <cellStyle name="Normal 10 2 2 2 2 3 2" xfId="29076"/>
    <cellStyle name="Normal 10 2 2 2 2 3 2 2" xfId="29077"/>
    <cellStyle name="Normal 10 2 2 2 2 3 2 2 2" xfId="29078"/>
    <cellStyle name="Normal 10 2 2 2 2 3 2 2 2 2" xfId="29079"/>
    <cellStyle name="Normal 10 2 2 2 2 3 2 2 2 2 2" xfId="29080"/>
    <cellStyle name="Normal 10 2 2 2 2 3 2 2 2 3" xfId="29081"/>
    <cellStyle name="Normal 10 2 2 2 2 3 2 2 3" xfId="29082"/>
    <cellStyle name="Normal 10 2 2 2 2 3 2 2 3 2" xfId="29083"/>
    <cellStyle name="Normal 10 2 2 2 2 3 2 2 4" xfId="29084"/>
    <cellStyle name="Normal 10 2 2 2 2 3 2 3" xfId="29085"/>
    <cellStyle name="Normal 10 2 2 2 2 3 2 3 2" xfId="29086"/>
    <cellStyle name="Normal 10 2 2 2 2 3 2 3 2 2" xfId="29087"/>
    <cellStyle name="Normal 10 2 2 2 2 3 2 3 3" xfId="29088"/>
    <cellStyle name="Normal 10 2 2 2 2 3 2 4" xfId="29089"/>
    <cellStyle name="Normal 10 2 2 2 2 3 2 4 2" xfId="29090"/>
    <cellStyle name="Normal 10 2 2 2 2 3 2 5" xfId="29091"/>
    <cellStyle name="Normal 10 2 2 2 2 3 3" xfId="29092"/>
    <cellStyle name="Normal 10 2 2 2 2 3 3 2" xfId="29093"/>
    <cellStyle name="Normal 10 2 2 2 2 3 3 2 2" xfId="29094"/>
    <cellStyle name="Normal 10 2 2 2 2 3 3 2 2 2" xfId="29095"/>
    <cellStyle name="Normal 10 2 2 2 2 3 3 2 2 2 2" xfId="29096"/>
    <cellStyle name="Normal 10 2 2 2 2 3 3 2 2 3" xfId="29097"/>
    <cellStyle name="Normal 10 2 2 2 2 3 3 2 3" xfId="29098"/>
    <cellStyle name="Normal 10 2 2 2 2 3 3 2 3 2" xfId="29099"/>
    <cellStyle name="Normal 10 2 2 2 2 3 3 2 4" xfId="29100"/>
    <cellStyle name="Normal 10 2 2 2 2 3 3 3" xfId="29101"/>
    <cellStyle name="Normal 10 2 2 2 2 3 3 3 2" xfId="29102"/>
    <cellStyle name="Normal 10 2 2 2 2 3 3 3 2 2" xfId="29103"/>
    <cellStyle name="Normal 10 2 2 2 2 3 3 3 3" xfId="29104"/>
    <cellStyle name="Normal 10 2 2 2 2 3 3 4" xfId="29105"/>
    <cellStyle name="Normal 10 2 2 2 2 3 3 4 2" xfId="29106"/>
    <cellStyle name="Normal 10 2 2 2 2 3 3 5" xfId="29107"/>
    <cellStyle name="Normal 10 2 2 2 2 3 4" xfId="29108"/>
    <cellStyle name="Normal 10 2 2 2 2 3 4 2" xfId="29109"/>
    <cellStyle name="Normal 10 2 2 2 2 3 4 2 2" xfId="29110"/>
    <cellStyle name="Normal 10 2 2 2 2 3 4 2 2 2" xfId="29111"/>
    <cellStyle name="Normal 10 2 2 2 2 3 4 2 3" xfId="29112"/>
    <cellStyle name="Normal 10 2 2 2 2 3 4 3" xfId="29113"/>
    <cellStyle name="Normal 10 2 2 2 2 3 4 3 2" xfId="29114"/>
    <cellStyle name="Normal 10 2 2 2 2 3 4 4" xfId="29115"/>
    <cellStyle name="Normal 10 2 2 2 2 3 5" xfId="29116"/>
    <cellStyle name="Normal 10 2 2 2 2 3 5 2" xfId="29117"/>
    <cellStyle name="Normal 10 2 2 2 2 3 5 2 2" xfId="29118"/>
    <cellStyle name="Normal 10 2 2 2 2 3 5 3" xfId="29119"/>
    <cellStyle name="Normal 10 2 2 2 2 3 6" xfId="29120"/>
    <cellStyle name="Normal 10 2 2 2 2 3 6 2" xfId="29121"/>
    <cellStyle name="Normal 10 2 2 2 2 3 7" xfId="29122"/>
    <cellStyle name="Normal 10 2 2 2 2 4" xfId="29123"/>
    <cellStyle name="Normal 10 2 2 2 2 4 2" xfId="29124"/>
    <cellStyle name="Normal 10 2 2 2 2 4 2 2" xfId="29125"/>
    <cellStyle name="Normal 10 2 2 2 2 4 2 2 2" xfId="29126"/>
    <cellStyle name="Normal 10 2 2 2 2 4 2 2 2 2" xfId="29127"/>
    <cellStyle name="Normal 10 2 2 2 2 4 2 2 3" xfId="29128"/>
    <cellStyle name="Normal 10 2 2 2 2 4 2 3" xfId="29129"/>
    <cellStyle name="Normal 10 2 2 2 2 4 2 3 2" xfId="29130"/>
    <cellStyle name="Normal 10 2 2 2 2 4 2 4" xfId="29131"/>
    <cellStyle name="Normal 10 2 2 2 2 4 3" xfId="29132"/>
    <cellStyle name="Normal 10 2 2 2 2 4 3 2" xfId="29133"/>
    <cellStyle name="Normal 10 2 2 2 2 4 3 2 2" xfId="29134"/>
    <cellStyle name="Normal 10 2 2 2 2 4 3 3" xfId="29135"/>
    <cellStyle name="Normal 10 2 2 2 2 4 4" xfId="29136"/>
    <cellStyle name="Normal 10 2 2 2 2 4 4 2" xfId="29137"/>
    <cellStyle name="Normal 10 2 2 2 2 4 5" xfId="29138"/>
    <cellStyle name="Normal 10 2 2 2 2 5" xfId="29139"/>
    <cellStyle name="Normal 10 2 2 2 2 5 2" xfId="29140"/>
    <cellStyle name="Normal 10 2 2 2 2 5 2 2" xfId="29141"/>
    <cellStyle name="Normal 10 2 2 2 2 5 2 2 2" xfId="29142"/>
    <cellStyle name="Normal 10 2 2 2 2 5 2 2 2 2" xfId="29143"/>
    <cellStyle name="Normal 10 2 2 2 2 5 2 2 3" xfId="29144"/>
    <cellStyle name="Normal 10 2 2 2 2 5 2 3" xfId="29145"/>
    <cellStyle name="Normal 10 2 2 2 2 5 2 3 2" xfId="29146"/>
    <cellStyle name="Normal 10 2 2 2 2 5 2 4" xfId="29147"/>
    <cellStyle name="Normal 10 2 2 2 2 5 3" xfId="29148"/>
    <cellStyle name="Normal 10 2 2 2 2 5 3 2" xfId="29149"/>
    <cellStyle name="Normal 10 2 2 2 2 5 3 2 2" xfId="29150"/>
    <cellStyle name="Normal 10 2 2 2 2 5 3 3" xfId="29151"/>
    <cellStyle name="Normal 10 2 2 2 2 5 4" xfId="29152"/>
    <cellStyle name="Normal 10 2 2 2 2 5 4 2" xfId="29153"/>
    <cellStyle name="Normal 10 2 2 2 2 5 5" xfId="29154"/>
    <cellStyle name="Normal 10 2 2 2 2 6" xfId="29155"/>
    <cellStyle name="Normal 10 2 2 2 2 6 2" xfId="29156"/>
    <cellStyle name="Normal 10 2 2 2 2 6 2 2" xfId="29157"/>
    <cellStyle name="Normal 10 2 2 2 2 6 2 2 2" xfId="29158"/>
    <cellStyle name="Normal 10 2 2 2 2 6 2 3" xfId="29159"/>
    <cellStyle name="Normal 10 2 2 2 2 6 3" xfId="29160"/>
    <cellStyle name="Normal 10 2 2 2 2 6 3 2" xfId="29161"/>
    <cellStyle name="Normal 10 2 2 2 2 6 4" xfId="29162"/>
    <cellStyle name="Normal 10 2 2 2 2 7" xfId="29163"/>
    <cellStyle name="Normal 10 2 2 2 2 7 2" xfId="29164"/>
    <cellStyle name="Normal 10 2 2 2 2 7 2 2" xfId="29165"/>
    <cellStyle name="Normal 10 2 2 2 2 7 3" xfId="29166"/>
    <cellStyle name="Normal 10 2 2 2 2 8" xfId="29167"/>
    <cellStyle name="Normal 10 2 2 2 2 8 2" xfId="29168"/>
    <cellStyle name="Normal 10 2 2 2 2 9" xfId="29169"/>
    <cellStyle name="Normal 10 2 2 2 2 9 2" xfId="29170"/>
    <cellStyle name="Normal 10 2 2 2 3" xfId="29171"/>
    <cellStyle name="Normal 10 2 2 2 3 2" xfId="29172"/>
    <cellStyle name="Normal 10 2 2 2 3 2 2" xfId="29173"/>
    <cellStyle name="Normal 10 2 2 2 3 2 2 2" xfId="29174"/>
    <cellStyle name="Normal 10 2 2 2 3 2 2 2 2" xfId="29175"/>
    <cellStyle name="Normal 10 2 2 2 3 2 2 2 2 2" xfId="29176"/>
    <cellStyle name="Normal 10 2 2 2 3 2 2 2 2 2 2" xfId="29177"/>
    <cellStyle name="Normal 10 2 2 2 3 2 2 2 2 3" xfId="29178"/>
    <cellStyle name="Normal 10 2 2 2 3 2 2 2 3" xfId="29179"/>
    <cellStyle name="Normal 10 2 2 2 3 2 2 2 3 2" xfId="29180"/>
    <cellStyle name="Normal 10 2 2 2 3 2 2 2 4" xfId="29181"/>
    <cellStyle name="Normal 10 2 2 2 3 2 2 3" xfId="29182"/>
    <cellStyle name="Normal 10 2 2 2 3 2 2 3 2" xfId="29183"/>
    <cellStyle name="Normal 10 2 2 2 3 2 2 3 2 2" xfId="29184"/>
    <cellStyle name="Normal 10 2 2 2 3 2 2 3 3" xfId="29185"/>
    <cellStyle name="Normal 10 2 2 2 3 2 2 4" xfId="29186"/>
    <cellStyle name="Normal 10 2 2 2 3 2 2 4 2" xfId="29187"/>
    <cellStyle name="Normal 10 2 2 2 3 2 2 5" xfId="29188"/>
    <cellStyle name="Normal 10 2 2 2 3 2 3" xfId="29189"/>
    <cellStyle name="Normal 10 2 2 2 3 2 3 2" xfId="29190"/>
    <cellStyle name="Normal 10 2 2 2 3 2 3 2 2" xfId="29191"/>
    <cellStyle name="Normal 10 2 2 2 3 2 3 2 2 2" xfId="29192"/>
    <cellStyle name="Normal 10 2 2 2 3 2 3 2 2 2 2" xfId="29193"/>
    <cellStyle name="Normal 10 2 2 2 3 2 3 2 2 3" xfId="29194"/>
    <cellStyle name="Normal 10 2 2 2 3 2 3 2 3" xfId="29195"/>
    <cellStyle name="Normal 10 2 2 2 3 2 3 2 3 2" xfId="29196"/>
    <cellStyle name="Normal 10 2 2 2 3 2 3 2 4" xfId="29197"/>
    <cellStyle name="Normal 10 2 2 2 3 2 3 3" xfId="29198"/>
    <cellStyle name="Normal 10 2 2 2 3 2 3 3 2" xfId="29199"/>
    <cellStyle name="Normal 10 2 2 2 3 2 3 3 2 2" xfId="29200"/>
    <cellStyle name="Normal 10 2 2 2 3 2 3 3 3" xfId="29201"/>
    <cellStyle name="Normal 10 2 2 2 3 2 3 4" xfId="29202"/>
    <cellStyle name="Normal 10 2 2 2 3 2 3 4 2" xfId="29203"/>
    <cellStyle name="Normal 10 2 2 2 3 2 3 5" xfId="29204"/>
    <cellStyle name="Normal 10 2 2 2 3 2 4" xfId="29205"/>
    <cellStyle name="Normal 10 2 2 2 3 2 4 2" xfId="29206"/>
    <cellStyle name="Normal 10 2 2 2 3 2 4 2 2" xfId="29207"/>
    <cellStyle name="Normal 10 2 2 2 3 2 4 2 2 2" xfId="29208"/>
    <cellStyle name="Normal 10 2 2 2 3 2 4 2 3" xfId="29209"/>
    <cellStyle name="Normal 10 2 2 2 3 2 4 3" xfId="29210"/>
    <cellStyle name="Normal 10 2 2 2 3 2 4 3 2" xfId="29211"/>
    <cellStyle name="Normal 10 2 2 2 3 2 4 4" xfId="29212"/>
    <cellStyle name="Normal 10 2 2 2 3 2 5" xfId="29213"/>
    <cellStyle name="Normal 10 2 2 2 3 2 5 2" xfId="29214"/>
    <cellStyle name="Normal 10 2 2 2 3 2 5 2 2" xfId="29215"/>
    <cellStyle name="Normal 10 2 2 2 3 2 5 3" xfId="29216"/>
    <cellStyle name="Normal 10 2 2 2 3 2 6" xfId="29217"/>
    <cellStyle name="Normal 10 2 2 2 3 2 6 2" xfId="29218"/>
    <cellStyle name="Normal 10 2 2 2 3 2 7" xfId="29219"/>
    <cellStyle name="Normal 10 2 2 2 3 3" xfId="29220"/>
    <cellStyle name="Normal 10 2 2 2 3 3 2" xfId="29221"/>
    <cellStyle name="Normal 10 2 2 2 3 3 2 2" xfId="29222"/>
    <cellStyle name="Normal 10 2 2 2 3 3 2 2 2" xfId="29223"/>
    <cellStyle name="Normal 10 2 2 2 3 3 2 2 2 2" xfId="29224"/>
    <cellStyle name="Normal 10 2 2 2 3 3 2 2 3" xfId="29225"/>
    <cellStyle name="Normal 10 2 2 2 3 3 2 3" xfId="29226"/>
    <cellStyle name="Normal 10 2 2 2 3 3 2 3 2" xfId="29227"/>
    <cellStyle name="Normal 10 2 2 2 3 3 2 4" xfId="29228"/>
    <cellStyle name="Normal 10 2 2 2 3 3 3" xfId="29229"/>
    <cellStyle name="Normal 10 2 2 2 3 3 3 2" xfId="29230"/>
    <cellStyle name="Normal 10 2 2 2 3 3 3 2 2" xfId="29231"/>
    <cellStyle name="Normal 10 2 2 2 3 3 3 3" xfId="29232"/>
    <cellStyle name="Normal 10 2 2 2 3 3 4" xfId="29233"/>
    <cellStyle name="Normal 10 2 2 2 3 3 4 2" xfId="29234"/>
    <cellStyle name="Normal 10 2 2 2 3 3 5" xfId="29235"/>
    <cellStyle name="Normal 10 2 2 2 3 4" xfId="29236"/>
    <cellStyle name="Normal 10 2 2 2 3 4 2" xfId="29237"/>
    <cellStyle name="Normal 10 2 2 2 3 4 2 2" xfId="29238"/>
    <cellStyle name="Normal 10 2 2 2 3 4 2 2 2" xfId="29239"/>
    <cellStyle name="Normal 10 2 2 2 3 4 2 2 2 2" xfId="29240"/>
    <cellStyle name="Normal 10 2 2 2 3 4 2 2 3" xfId="29241"/>
    <cellStyle name="Normal 10 2 2 2 3 4 2 3" xfId="29242"/>
    <cellStyle name="Normal 10 2 2 2 3 4 2 3 2" xfId="29243"/>
    <cellStyle name="Normal 10 2 2 2 3 4 2 4" xfId="29244"/>
    <cellStyle name="Normal 10 2 2 2 3 4 3" xfId="29245"/>
    <cellStyle name="Normal 10 2 2 2 3 4 3 2" xfId="29246"/>
    <cellStyle name="Normal 10 2 2 2 3 4 3 2 2" xfId="29247"/>
    <cellStyle name="Normal 10 2 2 2 3 4 3 3" xfId="29248"/>
    <cellStyle name="Normal 10 2 2 2 3 4 4" xfId="29249"/>
    <cellStyle name="Normal 10 2 2 2 3 4 4 2" xfId="29250"/>
    <cellStyle name="Normal 10 2 2 2 3 4 5" xfId="29251"/>
    <cellStyle name="Normal 10 2 2 2 3 5" xfId="29252"/>
    <cellStyle name="Normal 10 2 2 2 3 5 2" xfId="29253"/>
    <cellStyle name="Normal 10 2 2 2 3 5 2 2" xfId="29254"/>
    <cellStyle name="Normal 10 2 2 2 3 5 2 2 2" xfId="29255"/>
    <cellStyle name="Normal 10 2 2 2 3 5 2 3" xfId="29256"/>
    <cellStyle name="Normal 10 2 2 2 3 5 3" xfId="29257"/>
    <cellStyle name="Normal 10 2 2 2 3 5 3 2" xfId="29258"/>
    <cellStyle name="Normal 10 2 2 2 3 5 4" xfId="29259"/>
    <cellStyle name="Normal 10 2 2 2 3 6" xfId="29260"/>
    <cellStyle name="Normal 10 2 2 2 3 6 2" xfId="29261"/>
    <cellStyle name="Normal 10 2 2 2 3 6 2 2" xfId="29262"/>
    <cellStyle name="Normal 10 2 2 2 3 6 3" xfId="29263"/>
    <cellStyle name="Normal 10 2 2 2 3 7" xfId="29264"/>
    <cellStyle name="Normal 10 2 2 2 3 7 2" xfId="29265"/>
    <cellStyle name="Normal 10 2 2 2 3 8" xfId="29266"/>
    <cellStyle name="Normal 10 2 2 2 4" xfId="29267"/>
    <cellStyle name="Normal 10 2 2 2 4 2" xfId="29268"/>
    <cellStyle name="Normal 10 2 2 2 4 2 2" xfId="29269"/>
    <cellStyle name="Normal 10 2 2 2 4 2 2 2" xfId="29270"/>
    <cellStyle name="Normal 10 2 2 2 4 2 2 2 2" xfId="29271"/>
    <cellStyle name="Normal 10 2 2 2 4 2 2 2 2 2" xfId="29272"/>
    <cellStyle name="Normal 10 2 2 2 4 2 2 2 3" xfId="29273"/>
    <cellStyle name="Normal 10 2 2 2 4 2 2 3" xfId="29274"/>
    <cellStyle name="Normal 10 2 2 2 4 2 2 3 2" xfId="29275"/>
    <cellStyle name="Normal 10 2 2 2 4 2 2 4" xfId="29276"/>
    <cellStyle name="Normal 10 2 2 2 4 2 3" xfId="29277"/>
    <cellStyle name="Normal 10 2 2 2 4 2 3 2" xfId="29278"/>
    <cellStyle name="Normal 10 2 2 2 4 2 3 2 2" xfId="29279"/>
    <cellStyle name="Normal 10 2 2 2 4 2 3 3" xfId="29280"/>
    <cellStyle name="Normal 10 2 2 2 4 2 4" xfId="29281"/>
    <cellStyle name="Normal 10 2 2 2 4 2 4 2" xfId="29282"/>
    <cellStyle name="Normal 10 2 2 2 4 2 5" xfId="29283"/>
    <cellStyle name="Normal 10 2 2 2 4 3" xfId="29284"/>
    <cellStyle name="Normal 10 2 2 2 4 3 2" xfId="29285"/>
    <cellStyle name="Normal 10 2 2 2 4 3 2 2" xfId="29286"/>
    <cellStyle name="Normal 10 2 2 2 4 3 2 2 2" xfId="29287"/>
    <cellStyle name="Normal 10 2 2 2 4 3 2 2 2 2" xfId="29288"/>
    <cellStyle name="Normal 10 2 2 2 4 3 2 2 3" xfId="29289"/>
    <cellStyle name="Normal 10 2 2 2 4 3 2 3" xfId="29290"/>
    <cellStyle name="Normal 10 2 2 2 4 3 2 3 2" xfId="29291"/>
    <cellStyle name="Normal 10 2 2 2 4 3 2 4" xfId="29292"/>
    <cellStyle name="Normal 10 2 2 2 4 3 3" xfId="29293"/>
    <cellStyle name="Normal 10 2 2 2 4 3 3 2" xfId="29294"/>
    <cellStyle name="Normal 10 2 2 2 4 3 3 2 2" xfId="29295"/>
    <cellStyle name="Normal 10 2 2 2 4 3 3 3" xfId="29296"/>
    <cellStyle name="Normal 10 2 2 2 4 3 4" xfId="29297"/>
    <cellStyle name="Normal 10 2 2 2 4 3 4 2" xfId="29298"/>
    <cellStyle name="Normal 10 2 2 2 4 3 5" xfId="29299"/>
    <cellStyle name="Normal 10 2 2 2 4 4" xfId="29300"/>
    <cellStyle name="Normal 10 2 2 2 4 4 2" xfId="29301"/>
    <cellStyle name="Normal 10 2 2 2 4 4 2 2" xfId="29302"/>
    <cellStyle name="Normal 10 2 2 2 4 4 2 2 2" xfId="29303"/>
    <cellStyle name="Normal 10 2 2 2 4 4 2 3" xfId="29304"/>
    <cellStyle name="Normal 10 2 2 2 4 4 3" xfId="29305"/>
    <cellStyle name="Normal 10 2 2 2 4 4 3 2" xfId="29306"/>
    <cellStyle name="Normal 10 2 2 2 4 4 4" xfId="29307"/>
    <cellStyle name="Normal 10 2 2 2 4 5" xfId="29308"/>
    <cellStyle name="Normal 10 2 2 2 4 5 2" xfId="29309"/>
    <cellStyle name="Normal 10 2 2 2 4 5 2 2" xfId="29310"/>
    <cellStyle name="Normal 10 2 2 2 4 5 3" xfId="29311"/>
    <cellStyle name="Normal 10 2 2 2 4 6" xfId="29312"/>
    <cellStyle name="Normal 10 2 2 2 4 6 2" xfId="29313"/>
    <cellStyle name="Normal 10 2 2 2 4 7" xfId="29314"/>
    <cellStyle name="Normal 10 2 2 2 5" xfId="29315"/>
    <cellStyle name="Normal 10 2 2 2 5 2" xfId="29316"/>
    <cellStyle name="Normal 10 2 2 2 5 2 2" xfId="29317"/>
    <cellStyle name="Normal 10 2 2 2 5 2 2 2" xfId="29318"/>
    <cellStyle name="Normal 10 2 2 2 5 2 2 2 2" xfId="29319"/>
    <cellStyle name="Normal 10 2 2 2 5 2 2 3" xfId="29320"/>
    <cellStyle name="Normal 10 2 2 2 5 2 3" xfId="29321"/>
    <cellStyle name="Normal 10 2 2 2 5 2 3 2" xfId="29322"/>
    <cellStyle name="Normal 10 2 2 2 5 2 4" xfId="29323"/>
    <cellStyle name="Normal 10 2 2 2 5 3" xfId="29324"/>
    <cellStyle name="Normal 10 2 2 2 5 3 2" xfId="29325"/>
    <cellStyle name="Normal 10 2 2 2 5 3 2 2" xfId="29326"/>
    <cellStyle name="Normal 10 2 2 2 5 3 3" xfId="29327"/>
    <cellStyle name="Normal 10 2 2 2 5 4" xfId="29328"/>
    <cellStyle name="Normal 10 2 2 2 5 4 2" xfId="29329"/>
    <cellStyle name="Normal 10 2 2 2 5 5" xfId="29330"/>
    <cellStyle name="Normal 10 2 2 2 6" xfId="29331"/>
    <cellStyle name="Normal 10 2 2 2 6 2" xfId="29332"/>
    <cellStyle name="Normal 10 2 2 2 6 2 2" xfId="29333"/>
    <cellStyle name="Normal 10 2 2 2 6 2 2 2" xfId="29334"/>
    <cellStyle name="Normal 10 2 2 2 6 2 2 2 2" xfId="29335"/>
    <cellStyle name="Normal 10 2 2 2 6 2 2 3" xfId="29336"/>
    <cellStyle name="Normal 10 2 2 2 6 2 3" xfId="29337"/>
    <cellStyle name="Normal 10 2 2 2 6 2 3 2" xfId="29338"/>
    <cellStyle name="Normal 10 2 2 2 6 2 4" xfId="29339"/>
    <cellStyle name="Normal 10 2 2 2 6 3" xfId="29340"/>
    <cellStyle name="Normal 10 2 2 2 6 3 2" xfId="29341"/>
    <cellStyle name="Normal 10 2 2 2 6 3 2 2" xfId="29342"/>
    <cellStyle name="Normal 10 2 2 2 6 3 3" xfId="29343"/>
    <cellStyle name="Normal 10 2 2 2 6 4" xfId="29344"/>
    <cellStyle name="Normal 10 2 2 2 6 4 2" xfId="29345"/>
    <cellStyle name="Normal 10 2 2 2 6 5" xfId="29346"/>
    <cellStyle name="Normal 10 2 2 2 7" xfId="29347"/>
    <cellStyle name="Normal 10 2 2 2 7 2" xfId="29348"/>
    <cellStyle name="Normal 10 2 2 2 7 2 2" xfId="29349"/>
    <cellStyle name="Normal 10 2 2 2 7 2 2 2" xfId="29350"/>
    <cellStyle name="Normal 10 2 2 2 7 2 3" xfId="29351"/>
    <cellStyle name="Normal 10 2 2 2 7 3" xfId="29352"/>
    <cellStyle name="Normal 10 2 2 2 7 3 2" xfId="29353"/>
    <cellStyle name="Normal 10 2 2 2 7 4" xfId="29354"/>
    <cellStyle name="Normal 10 2 2 2 8" xfId="29355"/>
    <cellStyle name="Normal 10 2 2 2 8 2" xfId="29356"/>
    <cellStyle name="Normal 10 2 2 2 8 2 2" xfId="29357"/>
    <cellStyle name="Normal 10 2 2 2 8 3" xfId="29358"/>
    <cellStyle name="Normal 10 2 2 2 9" xfId="29359"/>
    <cellStyle name="Normal 10 2 2 2 9 2" xfId="29360"/>
    <cellStyle name="Normal 10 2 2 3" xfId="29361"/>
    <cellStyle name="Normal 10 2 2 3 10" xfId="29362"/>
    <cellStyle name="Normal 10 2 2 3 11" xfId="29363"/>
    <cellStyle name="Normal 10 2 2 3 2" xfId="29364"/>
    <cellStyle name="Normal 10 2 2 3 2 2" xfId="29365"/>
    <cellStyle name="Normal 10 2 2 3 2 2 2" xfId="29366"/>
    <cellStyle name="Normal 10 2 2 3 2 2 2 2" xfId="29367"/>
    <cellStyle name="Normal 10 2 2 3 2 2 2 2 2" xfId="29368"/>
    <cellStyle name="Normal 10 2 2 3 2 2 2 2 2 2" xfId="29369"/>
    <cellStyle name="Normal 10 2 2 3 2 2 2 2 2 2 2" xfId="29370"/>
    <cellStyle name="Normal 10 2 2 3 2 2 2 2 2 3" xfId="29371"/>
    <cellStyle name="Normal 10 2 2 3 2 2 2 2 3" xfId="29372"/>
    <cellStyle name="Normal 10 2 2 3 2 2 2 2 3 2" xfId="29373"/>
    <cellStyle name="Normal 10 2 2 3 2 2 2 2 4" xfId="29374"/>
    <cellStyle name="Normal 10 2 2 3 2 2 2 3" xfId="29375"/>
    <cellStyle name="Normal 10 2 2 3 2 2 2 3 2" xfId="29376"/>
    <cellStyle name="Normal 10 2 2 3 2 2 2 3 2 2" xfId="29377"/>
    <cellStyle name="Normal 10 2 2 3 2 2 2 3 3" xfId="29378"/>
    <cellStyle name="Normal 10 2 2 3 2 2 2 4" xfId="29379"/>
    <cellStyle name="Normal 10 2 2 3 2 2 2 4 2" xfId="29380"/>
    <cellStyle name="Normal 10 2 2 3 2 2 2 5" xfId="29381"/>
    <cellStyle name="Normal 10 2 2 3 2 2 3" xfId="29382"/>
    <cellStyle name="Normal 10 2 2 3 2 2 3 2" xfId="29383"/>
    <cellStyle name="Normal 10 2 2 3 2 2 3 2 2" xfId="29384"/>
    <cellStyle name="Normal 10 2 2 3 2 2 3 2 2 2" xfId="29385"/>
    <cellStyle name="Normal 10 2 2 3 2 2 3 2 2 2 2" xfId="29386"/>
    <cellStyle name="Normal 10 2 2 3 2 2 3 2 2 3" xfId="29387"/>
    <cellStyle name="Normal 10 2 2 3 2 2 3 2 3" xfId="29388"/>
    <cellStyle name="Normal 10 2 2 3 2 2 3 2 3 2" xfId="29389"/>
    <cellStyle name="Normal 10 2 2 3 2 2 3 2 4" xfId="29390"/>
    <cellStyle name="Normal 10 2 2 3 2 2 3 3" xfId="29391"/>
    <cellStyle name="Normal 10 2 2 3 2 2 3 3 2" xfId="29392"/>
    <cellStyle name="Normal 10 2 2 3 2 2 3 3 2 2" xfId="29393"/>
    <cellStyle name="Normal 10 2 2 3 2 2 3 3 3" xfId="29394"/>
    <cellStyle name="Normal 10 2 2 3 2 2 3 4" xfId="29395"/>
    <cellStyle name="Normal 10 2 2 3 2 2 3 4 2" xfId="29396"/>
    <cellStyle name="Normal 10 2 2 3 2 2 3 5" xfId="29397"/>
    <cellStyle name="Normal 10 2 2 3 2 2 4" xfId="29398"/>
    <cellStyle name="Normal 10 2 2 3 2 2 4 2" xfId="29399"/>
    <cellStyle name="Normal 10 2 2 3 2 2 4 2 2" xfId="29400"/>
    <cellStyle name="Normal 10 2 2 3 2 2 4 2 2 2" xfId="29401"/>
    <cellStyle name="Normal 10 2 2 3 2 2 4 2 3" xfId="29402"/>
    <cellStyle name="Normal 10 2 2 3 2 2 4 3" xfId="29403"/>
    <cellStyle name="Normal 10 2 2 3 2 2 4 3 2" xfId="29404"/>
    <cellStyle name="Normal 10 2 2 3 2 2 4 4" xfId="29405"/>
    <cellStyle name="Normal 10 2 2 3 2 2 5" xfId="29406"/>
    <cellStyle name="Normal 10 2 2 3 2 2 5 2" xfId="29407"/>
    <cellStyle name="Normal 10 2 2 3 2 2 5 2 2" xfId="29408"/>
    <cellStyle name="Normal 10 2 2 3 2 2 5 3" xfId="29409"/>
    <cellStyle name="Normal 10 2 2 3 2 2 6" xfId="29410"/>
    <cellStyle name="Normal 10 2 2 3 2 2 6 2" xfId="29411"/>
    <cellStyle name="Normal 10 2 2 3 2 2 7" xfId="29412"/>
    <cellStyle name="Normal 10 2 2 3 2 3" xfId="29413"/>
    <cellStyle name="Normal 10 2 2 3 2 3 2" xfId="29414"/>
    <cellStyle name="Normal 10 2 2 3 2 3 2 2" xfId="29415"/>
    <cellStyle name="Normal 10 2 2 3 2 3 2 2 2" xfId="29416"/>
    <cellStyle name="Normal 10 2 2 3 2 3 2 2 2 2" xfId="29417"/>
    <cellStyle name="Normal 10 2 2 3 2 3 2 2 3" xfId="29418"/>
    <cellStyle name="Normal 10 2 2 3 2 3 2 3" xfId="29419"/>
    <cellStyle name="Normal 10 2 2 3 2 3 2 3 2" xfId="29420"/>
    <cellStyle name="Normal 10 2 2 3 2 3 2 4" xfId="29421"/>
    <cellStyle name="Normal 10 2 2 3 2 3 3" xfId="29422"/>
    <cellStyle name="Normal 10 2 2 3 2 3 3 2" xfId="29423"/>
    <cellStyle name="Normal 10 2 2 3 2 3 3 2 2" xfId="29424"/>
    <cellStyle name="Normal 10 2 2 3 2 3 3 3" xfId="29425"/>
    <cellStyle name="Normal 10 2 2 3 2 3 4" xfId="29426"/>
    <cellStyle name="Normal 10 2 2 3 2 3 4 2" xfId="29427"/>
    <cellStyle name="Normal 10 2 2 3 2 3 5" xfId="29428"/>
    <cellStyle name="Normal 10 2 2 3 2 4" xfId="29429"/>
    <cellStyle name="Normal 10 2 2 3 2 4 2" xfId="29430"/>
    <cellStyle name="Normal 10 2 2 3 2 4 2 2" xfId="29431"/>
    <cellStyle name="Normal 10 2 2 3 2 4 2 2 2" xfId="29432"/>
    <cellStyle name="Normal 10 2 2 3 2 4 2 2 2 2" xfId="29433"/>
    <cellStyle name="Normal 10 2 2 3 2 4 2 2 3" xfId="29434"/>
    <cellStyle name="Normal 10 2 2 3 2 4 2 3" xfId="29435"/>
    <cellStyle name="Normal 10 2 2 3 2 4 2 3 2" xfId="29436"/>
    <cellStyle name="Normal 10 2 2 3 2 4 2 4" xfId="29437"/>
    <cellStyle name="Normal 10 2 2 3 2 4 3" xfId="29438"/>
    <cellStyle name="Normal 10 2 2 3 2 4 3 2" xfId="29439"/>
    <cellStyle name="Normal 10 2 2 3 2 4 3 2 2" xfId="29440"/>
    <cellStyle name="Normal 10 2 2 3 2 4 3 3" xfId="29441"/>
    <cellStyle name="Normal 10 2 2 3 2 4 4" xfId="29442"/>
    <cellStyle name="Normal 10 2 2 3 2 4 4 2" xfId="29443"/>
    <cellStyle name="Normal 10 2 2 3 2 4 5" xfId="29444"/>
    <cellStyle name="Normal 10 2 2 3 2 5" xfId="29445"/>
    <cellStyle name="Normal 10 2 2 3 2 5 2" xfId="29446"/>
    <cellStyle name="Normal 10 2 2 3 2 5 2 2" xfId="29447"/>
    <cellStyle name="Normal 10 2 2 3 2 5 2 2 2" xfId="29448"/>
    <cellStyle name="Normal 10 2 2 3 2 5 2 3" xfId="29449"/>
    <cellStyle name="Normal 10 2 2 3 2 5 3" xfId="29450"/>
    <cellStyle name="Normal 10 2 2 3 2 5 3 2" xfId="29451"/>
    <cellStyle name="Normal 10 2 2 3 2 5 4" xfId="29452"/>
    <cellStyle name="Normal 10 2 2 3 2 6" xfId="29453"/>
    <cellStyle name="Normal 10 2 2 3 2 6 2" xfId="29454"/>
    <cellStyle name="Normal 10 2 2 3 2 6 2 2" xfId="29455"/>
    <cellStyle name="Normal 10 2 2 3 2 6 3" xfId="29456"/>
    <cellStyle name="Normal 10 2 2 3 2 7" xfId="29457"/>
    <cellStyle name="Normal 10 2 2 3 2 7 2" xfId="29458"/>
    <cellStyle name="Normal 10 2 2 3 2 8" xfId="29459"/>
    <cellStyle name="Normal 10 2 2 3 3" xfId="29460"/>
    <cellStyle name="Normal 10 2 2 3 3 2" xfId="29461"/>
    <cellStyle name="Normal 10 2 2 3 3 2 2" xfId="29462"/>
    <cellStyle name="Normal 10 2 2 3 3 2 2 2" xfId="29463"/>
    <cellStyle name="Normal 10 2 2 3 3 2 2 2 2" xfId="29464"/>
    <cellStyle name="Normal 10 2 2 3 3 2 2 2 2 2" xfId="29465"/>
    <cellStyle name="Normal 10 2 2 3 3 2 2 2 3" xfId="29466"/>
    <cellStyle name="Normal 10 2 2 3 3 2 2 3" xfId="29467"/>
    <cellStyle name="Normal 10 2 2 3 3 2 2 3 2" xfId="29468"/>
    <cellStyle name="Normal 10 2 2 3 3 2 2 4" xfId="29469"/>
    <cellStyle name="Normal 10 2 2 3 3 2 3" xfId="29470"/>
    <cellStyle name="Normal 10 2 2 3 3 2 3 2" xfId="29471"/>
    <cellStyle name="Normal 10 2 2 3 3 2 3 2 2" xfId="29472"/>
    <cellStyle name="Normal 10 2 2 3 3 2 3 3" xfId="29473"/>
    <cellStyle name="Normal 10 2 2 3 3 2 4" xfId="29474"/>
    <cellStyle name="Normal 10 2 2 3 3 2 4 2" xfId="29475"/>
    <cellStyle name="Normal 10 2 2 3 3 2 5" xfId="29476"/>
    <cellStyle name="Normal 10 2 2 3 3 3" xfId="29477"/>
    <cellStyle name="Normal 10 2 2 3 3 3 2" xfId="29478"/>
    <cellStyle name="Normal 10 2 2 3 3 3 2 2" xfId="29479"/>
    <cellStyle name="Normal 10 2 2 3 3 3 2 2 2" xfId="29480"/>
    <cellStyle name="Normal 10 2 2 3 3 3 2 2 2 2" xfId="29481"/>
    <cellStyle name="Normal 10 2 2 3 3 3 2 2 3" xfId="29482"/>
    <cellStyle name="Normal 10 2 2 3 3 3 2 3" xfId="29483"/>
    <cellStyle name="Normal 10 2 2 3 3 3 2 3 2" xfId="29484"/>
    <cellStyle name="Normal 10 2 2 3 3 3 2 4" xfId="29485"/>
    <cellStyle name="Normal 10 2 2 3 3 3 3" xfId="29486"/>
    <cellStyle name="Normal 10 2 2 3 3 3 3 2" xfId="29487"/>
    <cellStyle name="Normal 10 2 2 3 3 3 3 2 2" xfId="29488"/>
    <cellStyle name="Normal 10 2 2 3 3 3 3 3" xfId="29489"/>
    <cellStyle name="Normal 10 2 2 3 3 3 4" xfId="29490"/>
    <cellStyle name="Normal 10 2 2 3 3 3 4 2" xfId="29491"/>
    <cellStyle name="Normal 10 2 2 3 3 3 5" xfId="29492"/>
    <cellStyle name="Normal 10 2 2 3 3 4" xfId="29493"/>
    <cellStyle name="Normal 10 2 2 3 3 4 2" xfId="29494"/>
    <cellStyle name="Normal 10 2 2 3 3 4 2 2" xfId="29495"/>
    <cellStyle name="Normal 10 2 2 3 3 4 2 2 2" xfId="29496"/>
    <cellStyle name="Normal 10 2 2 3 3 4 2 3" xfId="29497"/>
    <cellStyle name="Normal 10 2 2 3 3 4 3" xfId="29498"/>
    <cellStyle name="Normal 10 2 2 3 3 4 3 2" xfId="29499"/>
    <cellStyle name="Normal 10 2 2 3 3 4 4" xfId="29500"/>
    <cellStyle name="Normal 10 2 2 3 3 5" xfId="29501"/>
    <cellStyle name="Normal 10 2 2 3 3 5 2" xfId="29502"/>
    <cellStyle name="Normal 10 2 2 3 3 5 2 2" xfId="29503"/>
    <cellStyle name="Normal 10 2 2 3 3 5 3" xfId="29504"/>
    <cellStyle name="Normal 10 2 2 3 3 6" xfId="29505"/>
    <cellStyle name="Normal 10 2 2 3 3 6 2" xfId="29506"/>
    <cellStyle name="Normal 10 2 2 3 3 7" xfId="29507"/>
    <cellStyle name="Normal 10 2 2 3 4" xfId="29508"/>
    <cellStyle name="Normal 10 2 2 3 4 2" xfId="29509"/>
    <cellStyle name="Normal 10 2 2 3 4 2 2" xfId="29510"/>
    <cellStyle name="Normal 10 2 2 3 4 2 2 2" xfId="29511"/>
    <cellStyle name="Normal 10 2 2 3 4 2 2 2 2" xfId="29512"/>
    <cellStyle name="Normal 10 2 2 3 4 2 2 3" xfId="29513"/>
    <cellStyle name="Normal 10 2 2 3 4 2 3" xfId="29514"/>
    <cellStyle name="Normal 10 2 2 3 4 2 3 2" xfId="29515"/>
    <cellStyle name="Normal 10 2 2 3 4 2 4" xfId="29516"/>
    <cellStyle name="Normal 10 2 2 3 4 3" xfId="29517"/>
    <cellStyle name="Normal 10 2 2 3 4 3 2" xfId="29518"/>
    <cellStyle name="Normal 10 2 2 3 4 3 2 2" xfId="29519"/>
    <cellStyle name="Normal 10 2 2 3 4 3 3" xfId="29520"/>
    <cellStyle name="Normal 10 2 2 3 4 4" xfId="29521"/>
    <cellStyle name="Normal 10 2 2 3 4 4 2" xfId="29522"/>
    <cellStyle name="Normal 10 2 2 3 4 5" xfId="29523"/>
    <cellStyle name="Normal 10 2 2 3 5" xfId="29524"/>
    <cellStyle name="Normal 10 2 2 3 5 2" xfId="29525"/>
    <cellStyle name="Normal 10 2 2 3 5 2 2" xfId="29526"/>
    <cellStyle name="Normal 10 2 2 3 5 2 2 2" xfId="29527"/>
    <cellStyle name="Normal 10 2 2 3 5 2 2 2 2" xfId="29528"/>
    <cellStyle name="Normal 10 2 2 3 5 2 2 3" xfId="29529"/>
    <cellStyle name="Normal 10 2 2 3 5 2 3" xfId="29530"/>
    <cellStyle name="Normal 10 2 2 3 5 2 3 2" xfId="29531"/>
    <cellStyle name="Normal 10 2 2 3 5 2 4" xfId="29532"/>
    <cellStyle name="Normal 10 2 2 3 5 3" xfId="29533"/>
    <cellStyle name="Normal 10 2 2 3 5 3 2" xfId="29534"/>
    <cellStyle name="Normal 10 2 2 3 5 3 2 2" xfId="29535"/>
    <cellStyle name="Normal 10 2 2 3 5 3 3" xfId="29536"/>
    <cellStyle name="Normal 10 2 2 3 5 4" xfId="29537"/>
    <cellStyle name="Normal 10 2 2 3 5 4 2" xfId="29538"/>
    <cellStyle name="Normal 10 2 2 3 5 5" xfId="29539"/>
    <cellStyle name="Normal 10 2 2 3 6" xfId="29540"/>
    <cellStyle name="Normal 10 2 2 3 6 2" xfId="29541"/>
    <cellStyle name="Normal 10 2 2 3 6 2 2" xfId="29542"/>
    <cellStyle name="Normal 10 2 2 3 6 2 2 2" xfId="29543"/>
    <cellStyle name="Normal 10 2 2 3 6 2 3" xfId="29544"/>
    <cellStyle name="Normal 10 2 2 3 6 3" xfId="29545"/>
    <cellStyle name="Normal 10 2 2 3 6 3 2" xfId="29546"/>
    <cellStyle name="Normal 10 2 2 3 6 4" xfId="29547"/>
    <cellStyle name="Normal 10 2 2 3 7" xfId="29548"/>
    <cellStyle name="Normal 10 2 2 3 7 2" xfId="29549"/>
    <cellStyle name="Normal 10 2 2 3 7 2 2" xfId="29550"/>
    <cellStyle name="Normal 10 2 2 3 7 3" xfId="29551"/>
    <cellStyle name="Normal 10 2 2 3 8" xfId="29552"/>
    <cellStyle name="Normal 10 2 2 3 8 2" xfId="29553"/>
    <cellStyle name="Normal 10 2 2 3 9" xfId="29554"/>
    <cellStyle name="Normal 10 2 2 3 9 2" xfId="29555"/>
    <cellStyle name="Normal 10 2 2 4" xfId="29556"/>
    <cellStyle name="Normal 10 2 2 4 2" xfId="29557"/>
    <cellStyle name="Normal 10 2 2 4 2 2" xfId="29558"/>
    <cellStyle name="Normal 10 2 2 4 2 2 2" xfId="29559"/>
    <cellStyle name="Normal 10 2 2 4 2 2 2 2" xfId="29560"/>
    <cellStyle name="Normal 10 2 2 4 2 2 2 2 2" xfId="29561"/>
    <cellStyle name="Normal 10 2 2 4 2 2 2 2 2 2" xfId="29562"/>
    <cellStyle name="Normal 10 2 2 4 2 2 2 2 3" xfId="29563"/>
    <cellStyle name="Normal 10 2 2 4 2 2 2 3" xfId="29564"/>
    <cellStyle name="Normal 10 2 2 4 2 2 2 3 2" xfId="29565"/>
    <cellStyle name="Normal 10 2 2 4 2 2 2 4" xfId="29566"/>
    <cellStyle name="Normal 10 2 2 4 2 2 3" xfId="29567"/>
    <cellStyle name="Normal 10 2 2 4 2 2 3 2" xfId="29568"/>
    <cellStyle name="Normal 10 2 2 4 2 2 3 2 2" xfId="29569"/>
    <cellStyle name="Normal 10 2 2 4 2 2 3 3" xfId="29570"/>
    <cellStyle name="Normal 10 2 2 4 2 2 4" xfId="29571"/>
    <cellStyle name="Normal 10 2 2 4 2 2 4 2" xfId="29572"/>
    <cellStyle name="Normal 10 2 2 4 2 2 5" xfId="29573"/>
    <cellStyle name="Normal 10 2 2 4 2 3" xfId="29574"/>
    <cellStyle name="Normal 10 2 2 4 2 3 2" xfId="29575"/>
    <cellStyle name="Normal 10 2 2 4 2 3 2 2" xfId="29576"/>
    <cellStyle name="Normal 10 2 2 4 2 3 2 2 2" xfId="29577"/>
    <cellStyle name="Normal 10 2 2 4 2 3 2 2 2 2" xfId="29578"/>
    <cellStyle name="Normal 10 2 2 4 2 3 2 2 3" xfId="29579"/>
    <cellStyle name="Normal 10 2 2 4 2 3 2 3" xfId="29580"/>
    <cellStyle name="Normal 10 2 2 4 2 3 2 3 2" xfId="29581"/>
    <cellStyle name="Normal 10 2 2 4 2 3 2 4" xfId="29582"/>
    <cellStyle name="Normal 10 2 2 4 2 3 3" xfId="29583"/>
    <cellStyle name="Normal 10 2 2 4 2 3 3 2" xfId="29584"/>
    <cellStyle name="Normal 10 2 2 4 2 3 3 2 2" xfId="29585"/>
    <cellStyle name="Normal 10 2 2 4 2 3 3 3" xfId="29586"/>
    <cellStyle name="Normal 10 2 2 4 2 3 4" xfId="29587"/>
    <cellStyle name="Normal 10 2 2 4 2 3 4 2" xfId="29588"/>
    <cellStyle name="Normal 10 2 2 4 2 3 5" xfId="29589"/>
    <cellStyle name="Normal 10 2 2 4 2 4" xfId="29590"/>
    <cellStyle name="Normal 10 2 2 4 2 4 2" xfId="29591"/>
    <cellStyle name="Normal 10 2 2 4 2 4 2 2" xfId="29592"/>
    <cellStyle name="Normal 10 2 2 4 2 4 2 2 2" xfId="29593"/>
    <cellStyle name="Normal 10 2 2 4 2 4 2 3" xfId="29594"/>
    <cellStyle name="Normal 10 2 2 4 2 4 3" xfId="29595"/>
    <cellStyle name="Normal 10 2 2 4 2 4 3 2" xfId="29596"/>
    <cellStyle name="Normal 10 2 2 4 2 4 4" xfId="29597"/>
    <cellStyle name="Normal 10 2 2 4 2 5" xfId="29598"/>
    <cellStyle name="Normal 10 2 2 4 2 5 2" xfId="29599"/>
    <cellStyle name="Normal 10 2 2 4 2 5 2 2" xfId="29600"/>
    <cellStyle name="Normal 10 2 2 4 2 5 3" xfId="29601"/>
    <cellStyle name="Normal 10 2 2 4 2 6" xfId="29602"/>
    <cellStyle name="Normal 10 2 2 4 2 6 2" xfId="29603"/>
    <cellStyle name="Normal 10 2 2 4 2 7" xfId="29604"/>
    <cellStyle name="Normal 10 2 2 4 3" xfId="29605"/>
    <cellStyle name="Normal 10 2 2 4 3 2" xfId="29606"/>
    <cellStyle name="Normal 10 2 2 4 3 2 2" xfId="29607"/>
    <cellStyle name="Normal 10 2 2 4 3 2 2 2" xfId="29608"/>
    <cellStyle name="Normal 10 2 2 4 3 2 2 2 2" xfId="29609"/>
    <cellStyle name="Normal 10 2 2 4 3 2 2 3" xfId="29610"/>
    <cellStyle name="Normal 10 2 2 4 3 2 3" xfId="29611"/>
    <cellStyle name="Normal 10 2 2 4 3 2 3 2" xfId="29612"/>
    <cellStyle name="Normal 10 2 2 4 3 2 4" xfId="29613"/>
    <cellStyle name="Normal 10 2 2 4 3 3" xfId="29614"/>
    <cellStyle name="Normal 10 2 2 4 3 3 2" xfId="29615"/>
    <cellStyle name="Normal 10 2 2 4 3 3 2 2" xfId="29616"/>
    <cellStyle name="Normal 10 2 2 4 3 3 3" xfId="29617"/>
    <cellStyle name="Normal 10 2 2 4 3 4" xfId="29618"/>
    <cellStyle name="Normal 10 2 2 4 3 4 2" xfId="29619"/>
    <cellStyle name="Normal 10 2 2 4 3 5" xfId="29620"/>
    <cellStyle name="Normal 10 2 2 4 4" xfId="29621"/>
    <cellStyle name="Normal 10 2 2 4 4 2" xfId="29622"/>
    <cellStyle name="Normal 10 2 2 4 4 2 2" xfId="29623"/>
    <cellStyle name="Normal 10 2 2 4 4 2 2 2" xfId="29624"/>
    <cellStyle name="Normal 10 2 2 4 4 2 2 2 2" xfId="29625"/>
    <cellStyle name="Normal 10 2 2 4 4 2 2 3" xfId="29626"/>
    <cellStyle name="Normal 10 2 2 4 4 2 3" xfId="29627"/>
    <cellStyle name="Normal 10 2 2 4 4 2 3 2" xfId="29628"/>
    <cellStyle name="Normal 10 2 2 4 4 2 4" xfId="29629"/>
    <cellStyle name="Normal 10 2 2 4 4 3" xfId="29630"/>
    <cellStyle name="Normal 10 2 2 4 4 3 2" xfId="29631"/>
    <cellStyle name="Normal 10 2 2 4 4 3 2 2" xfId="29632"/>
    <cellStyle name="Normal 10 2 2 4 4 3 3" xfId="29633"/>
    <cellStyle name="Normal 10 2 2 4 4 4" xfId="29634"/>
    <cellStyle name="Normal 10 2 2 4 4 4 2" xfId="29635"/>
    <cellStyle name="Normal 10 2 2 4 4 5" xfId="29636"/>
    <cellStyle name="Normal 10 2 2 4 5" xfId="29637"/>
    <cellStyle name="Normal 10 2 2 4 5 2" xfId="29638"/>
    <cellStyle name="Normal 10 2 2 4 5 2 2" xfId="29639"/>
    <cellStyle name="Normal 10 2 2 4 5 2 2 2" xfId="29640"/>
    <cellStyle name="Normal 10 2 2 4 5 2 3" xfId="29641"/>
    <cellStyle name="Normal 10 2 2 4 5 3" xfId="29642"/>
    <cellStyle name="Normal 10 2 2 4 5 3 2" xfId="29643"/>
    <cellStyle name="Normal 10 2 2 4 5 4" xfId="29644"/>
    <cellStyle name="Normal 10 2 2 4 6" xfId="29645"/>
    <cellStyle name="Normal 10 2 2 4 6 2" xfId="29646"/>
    <cellStyle name="Normal 10 2 2 4 6 2 2" xfId="29647"/>
    <cellStyle name="Normal 10 2 2 4 6 3" xfId="29648"/>
    <cellStyle name="Normal 10 2 2 4 7" xfId="29649"/>
    <cellStyle name="Normal 10 2 2 4 7 2" xfId="29650"/>
    <cellStyle name="Normal 10 2 2 4 8" xfId="29651"/>
    <cellStyle name="Normal 10 2 2 5" xfId="29652"/>
    <cellStyle name="Normal 10 2 2 5 2" xfId="29653"/>
    <cellStyle name="Normal 10 2 2 5 2 2" xfId="29654"/>
    <cellStyle name="Normal 10 2 2 5 2 2 2" xfId="29655"/>
    <cellStyle name="Normal 10 2 2 5 2 2 2 2" xfId="29656"/>
    <cellStyle name="Normal 10 2 2 5 2 2 2 2 2" xfId="29657"/>
    <cellStyle name="Normal 10 2 2 5 2 2 2 3" xfId="29658"/>
    <cellStyle name="Normal 10 2 2 5 2 2 3" xfId="29659"/>
    <cellStyle name="Normal 10 2 2 5 2 2 3 2" xfId="29660"/>
    <cellStyle name="Normal 10 2 2 5 2 2 4" xfId="29661"/>
    <cellStyle name="Normal 10 2 2 5 2 3" xfId="29662"/>
    <cellStyle name="Normal 10 2 2 5 2 3 2" xfId="29663"/>
    <cellStyle name="Normal 10 2 2 5 2 3 2 2" xfId="29664"/>
    <cellStyle name="Normal 10 2 2 5 2 3 3" xfId="29665"/>
    <cellStyle name="Normal 10 2 2 5 2 4" xfId="29666"/>
    <cellStyle name="Normal 10 2 2 5 2 4 2" xfId="29667"/>
    <cellStyle name="Normal 10 2 2 5 2 5" xfId="29668"/>
    <cellStyle name="Normal 10 2 2 5 3" xfId="29669"/>
    <cellStyle name="Normal 10 2 2 5 3 2" xfId="29670"/>
    <cellStyle name="Normal 10 2 2 5 3 2 2" xfId="29671"/>
    <cellStyle name="Normal 10 2 2 5 3 2 2 2" xfId="29672"/>
    <cellStyle name="Normal 10 2 2 5 3 2 2 2 2" xfId="29673"/>
    <cellStyle name="Normal 10 2 2 5 3 2 2 3" xfId="29674"/>
    <cellStyle name="Normal 10 2 2 5 3 2 3" xfId="29675"/>
    <cellStyle name="Normal 10 2 2 5 3 2 3 2" xfId="29676"/>
    <cellStyle name="Normal 10 2 2 5 3 2 4" xfId="29677"/>
    <cellStyle name="Normal 10 2 2 5 3 3" xfId="29678"/>
    <cellStyle name="Normal 10 2 2 5 3 3 2" xfId="29679"/>
    <cellStyle name="Normal 10 2 2 5 3 3 2 2" xfId="29680"/>
    <cellStyle name="Normal 10 2 2 5 3 3 3" xfId="29681"/>
    <cellStyle name="Normal 10 2 2 5 3 4" xfId="29682"/>
    <cellStyle name="Normal 10 2 2 5 3 4 2" xfId="29683"/>
    <cellStyle name="Normal 10 2 2 5 3 5" xfId="29684"/>
    <cellStyle name="Normal 10 2 2 5 4" xfId="29685"/>
    <cellStyle name="Normal 10 2 2 5 4 2" xfId="29686"/>
    <cellStyle name="Normal 10 2 2 5 4 2 2" xfId="29687"/>
    <cellStyle name="Normal 10 2 2 5 4 2 2 2" xfId="29688"/>
    <cellStyle name="Normal 10 2 2 5 4 2 3" xfId="29689"/>
    <cellStyle name="Normal 10 2 2 5 4 3" xfId="29690"/>
    <cellStyle name="Normal 10 2 2 5 4 3 2" xfId="29691"/>
    <cellStyle name="Normal 10 2 2 5 4 4" xfId="29692"/>
    <cellStyle name="Normal 10 2 2 5 5" xfId="29693"/>
    <cellStyle name="Normal 10 2 2 5 5 2" xfId="29694"/>
    <cellStyle name="Normal 10 2 2 5 5 2 2" xfId="29695"/>
    <cellStyle name="Normal 10 2 2 5 5 3" xfId="29696"/>
    <cellStyle name="Normal 10 2 2 5 6" xfId="29697"/>
    <cellStyle name="Normal 10 2 2 5 6 2" xfId="29698"/>
    <cellStyle name="Normal 10 2 2 5 7" xfId="29699"/>
    <cellStyle name="Normal 10 2 2 6" xfId="29700"/>
    <cellStyle name="Normal 10 2 2 6 2" xfId="29701"/>
    <cellStyle name="Normal 10 2 2 6 2 2" xfId="29702"/>
    <cellStyle name="Normal 10 2 2 6 2 2 2" xfId="29703"/>
    <cellStyle name="Normal 10 2 2 6 2 2 2 2" xfId="29704"/>
    <cellStyle name="Normal 10 2 2 6 2 2 3" xfId="29705"/>
    <cellStyle name="Normal 10 2 2 6 2 3" xfId="29706"/>
    <cellStyle name="Normal 10 2 2 6 2 3 2" xfId="29707"/>
    <cellStyle name="Normal 10 2 2 6 2 4" xfId="29708"/>
    <cellStyle name="Normal 10 2 2 6 3" xfId="29709"/>
    <cellStyle name="Normal 10 2 2 6 3 2" xfId="29710"/>
    <cellStyle name="Normal 10 2 2 6 3 2 2" xfId="29711"/>
    <cellStyle name="Normal 10 2 2 6 3 3" xfId="29712"/>
    <cellStyle name="Normal 10 2 2 6 4" xfId="29713"/>
    <cellStyle name="Normal 10 2 2 6 4 2" xfId="29714"/>
    <cellStyle name="Normal 10 2 2 6 5" xfId="29715"/>
    <cellStyle name="Normal 10 2 2 7" xfId="29716"/>
    <cellStyle name="Normal 10 2 2 7 2" xfId="29717"/>
    <cellStyle name="Normal 10 2 2 7 2 2" xfId="29718"/>
    <cellStyle name="Normal 10 2 2 7 2 2 2" xfId="29719"/>
    <cellStyle name="Normal 10 2 2 7 2 2 2 2" xfId="29720"/>
    <cellStyle name="Normal 10 2 2 7 2 2 3" xfId="29721"/>
    <cellStyle name="Normal 10 2 2 7 2 3" xfId="29722"/>
    <cellStyle name="Normal 10 2 2 7 2 3 2" xfId="29723"/>
    <cellStyle name="Normal 10 2 2 7 2 4" xfId="29724"/>
    <cellStyle name="Normal 10 2 2 7 3" xfId="29725"/>
    <cellStyle name="Normal 10 2 2 7 3 2" xfId="29726"/>
    <cellStyle name="Normal 10 2 2 7 3 2 2" xfId="29727"/>
    <cellStyle name="Normal 10 2 2 7 3 3" xfId="29728"/>
    <cellStyle name="Normal 10 2 2 7 4" xfId="29729"/>
    <cellStyle name="Normal 10 2 2 7 4 2" xfId="29730"/>
    <cellStyle name="Normal 10 2 2 7 5" xfId="29731"/>
    <cellStyle name="Normal 10 2 2 8" xfId="29732"/>
    <cellStyle name="Normal 10 2 2 8 2" xfId="29733"/>
    <cellStyle name="Normal 10 2 2 8 2 2" xfId="29734"/>
    <cellStyle name="Normal 10 2 2 8 2 2 2" xfId="29735"/>
    <cellStyle name="Normal 10 2 2 8 2 3" xfId="29736"/>
    <cellStyle name="Normal 10 2 2 8 3" xfId="29737"/>
    <cellStyle name="Normal 10 2 2 8 3 2" xfId="29738"/>
    <cellStyle name="Normal 10 2 2 8 4" xfId="29739"/>
    <cellStyle name="Normal 10 2 2 9" xfId="29740"/>
    <cellStyle name="Normal 10 2 2 9 2" xfId="29741"/>
    <cellStyle name="Normal 10 2 2 9 2 2" xfId="29742"/>
    <cellStyle name="Normal 10 2 2 9 3" xfId="29743"/>
    <cellStyle name="Normal 10 2 20" xfId="29744"/>
    <cellStyle name="Normal 10 2 20 2" xfId="29745"/>
    <cellStyle name="Normal 10 2 20 2 2" xfId="29746"/>
    <cellStyle name="Normal 10 2 20 2 3" xfId="29747"/>
    <cellStyle name="Normal 10 2 20 3" xfId="29748"/>
    <cellStyle name="Normal 10 2 20 3 2" xfId="29749"/>
    <cellStyle name="Normal 10 2 20 3 2 2" xfId="29750"/>
    <cellStyle name="Normal 10 2 20 3 3" xfId="29751"/>
    <cellStyle name="Normal 10 2 20 3 3 2" xfId="29752"/>
    <cellStyle name="Normal 10 2 20 3 4" xfId="29753"/>
    <cellStyle name="Normal 10 2 20 4" xfId="29754"/>
    <cellStyle name="Normal 10 2 20 4 2" xfId="29755"/>
    <cellStyle name="Normal 10 2 20 5" xfId="29756"/>
    <cellStyle name="Normal 10 2 20 6" xfId="29757"/>
    <cellStyle name="Normal 10 2 20 7" xfId="29758"/>
    <cellStyle name="Normal 10 2 21" xfId="29759"/>
    <cellStyle name="Normal 10 2 21 2" xfId="29760"/>
    <cellStyle name="Normal 10 2 22" xfId="29761"/>
    <cellStyle name="Normal 10 2 22 2" xfId="29762"/>
    <cellStyle name="Normal 10 2 23" xfId="29763"/>
    <cellStyle name="Normal 10 2 24" xfId="29764"/>
    <cellStyle name="Normal 10 2 25" xfId="29765"/>
    <cellStyle name="Normal 10 2 26" xfId="29766"/>
    <cellStyle name="Normal 10 2 27" xfId="29767"/>
    <cellStyle name="Normal 10 2 28" xfId="29768"/>
    <cellStyle name="Normal 10 2 29" xfId="28928"/>
    <cellStyle name="Normal 10 2 3" xfId="29769"/>
    <cellStyle name="Normal 10 2 3 10" xfId="29770"/>
    <cellStyle name="Normal 10 2 3 10 2" xfId="29771"/>
    <cellStyle name="Normal 10 2 3 10 3" xfId="29772"/>
    <cellStyle name="Normal 10 2 3 11" xfId="29773"/>
    <cellStyle name="Normal 10 2 3 12" xfId="29774"/>
    <cellStyle name="Normal 10 2 3 2" xfId="29775"/>
    <cellStyle name="Normal 10 2 3 2 10" xfId="29776"/>
    <cellStyle name="Normal 10 2 3 2 11" xfId="29777"/>
    <cellStyle name="Normal 10 2 3 2 2" xfId="29778"/>
    <cellStyle name="Normal 10 2 3 2 2 2" xfId="29779"/>
    <cellStyle name="Normal 10 2 3 2 2 2 2" xfId="29780"/>
    <cellStyle name="Normal 10 2 3 2 2 2 2 2" xfId="29781"/>
    <cellStyle name="Normal 10 2 3 2 2 2 2 2 2" xfId="29782"/>
    <cellStyle name="Normal 10 2 3 2 2 2 2 2 2 2" xfId="29783"/>
    <cellStyle name="Normal 10 2 3 2 2 2 2 2 2 2 2" xfId="29784"/>
    <cellStyle name="Normal 10 2 3 2 2 2 2 2 2 3" xfId="29785"/>
    <cellStyle name="Normal 10 2 3 2 2 2 2 2 3" xfId="29786"/>
    <cellStyle name="Normal 10 2 3 2 2 2 2 2 3 2" xfId="29787"/>
    <cellStyle name="Normal 10 2 3 2 2 2 2 2 4" xfId="29788"/>
    <cellStyle name="Normal 10 2 3 2 2 2 2 3" xfId="29789"/>
    <cellStyle name="Normal 10 2 3 2 2 2 2 3 2" xfId="29790"/>
    <cellStyle name="Normal 10 2 3 2 2 2 2 3 2 2" xfId="29791"/>
    <cellStyle name="Normal 10 2 3 2 2 2 2 3 3" xfId="29792"/>
    <cellStyle name="Normal 10 2 3 2 2 2 2 4" xfId="29793"/>
    <cellStyle name="Normal 10 2 3 2 2 2 2 4 2" xfId="29794"/>
    <cellStyle name="Normal 10 2 3 2 2 2 2 5" xfId="29795"/>
    <cellStyle name="Normal 10 2 3 2 2 2 3" xfId="29796"/>
    <cellStyle name="Normal 10 2 3 2 2 2 3 2" xfId="29797"/>
    <cellStyle name="Normal 10 2 3 2 2 2 3 2 2" xfId="29798"/>
    <cellStyle name="Normal 10 2 3 2 2 2 3 2 2 2" xfId="29799"/>
    <cellStyle name="Normal 10 2 3 2 2 2 3 2 2 2 2" xfId="29800"/>
    <cellStyle name="Normal 10 2 3 2 2 2 3 2 2 3" xfId="29801"/>
    <cellStyle name="Normal 10 2 3 2 2 2 3 2 3" xfId="29802"/>
    <cellStyle name="Normal 10 2 3 2 2 2 3 2 3 2" xfId="29803"/>
    <cellStyle name="Normal 10 2 3 2 2 2 3 2 4" xfId="29804"/>
    <cellStyle name="Normal 10 2 3 2 2 2 3 3" xfId="29805"/>
    <cellStyle name="Normal 10 2 3 2 2 2 3 3 2" xfId="29806"/>
    <cellStyle name="Normal 10 2 3 2 2 2 3 3 2 2" xfId="29807"/>
    <cellStyle name="Normal 10 2 3 2 2 2 3 3 3" xfId="29808"/>
    <cellStyle name="Normal 10 2 3 2 2 2 3 4" xfId="29809"/>
    <cellStyle name="Normal 10 2 3 2 2 2 3 4 2" xfId="29810"/>
    <cellStyle name="Normal 10 2 3 2 2 2 3 5" xfId="29811"/>
    <cellStyle name="Normal 10 2 3 2 2 2 4" xfId="29812"/>
    <cellStyle name="Normal 10 2 3 2 2 2 4 2" xfId="29813"/>
    <cellStyle name="Normal 10 2 3 2 2 2 4 2 2" xfId="29814"/>
    <cellStyle name="Normal 10 2 3 2 2 2 4 2 2 2" xfId="29815"/>
    <cellStyle name="Normal 10 2 3 2 2 2 4 2 3" xfId="29816"/>
    <cellStyle name="Normal 10 2 3 2 2 2 4 3" xfId="29817"/>
    <cellStyle name="Normal 10 2 3 2 2 2 4 3 2" xfId="29818"/>
    <cellStyle name="Normal 10 2 3 2 2 2 4 4" xfId="29819"/>
    <cellStyle name="Normal 10 2 3 2 2 2 5" xfId="29820"/>
    <cellStyle name="Normal 10 2 3 2 2 2 5 2" xfId="29821"/>
    <cellStyle name="Normal 10 2 3 2 2 2 5 2 2" xfId="29822"/>
    <cellStyle name="Normal 10 2 3 2 2 2 5 3" xfId="29823"/>
    <cellStyle name="Normal 10 2 3 2 2 2 6" xfId="29824"/>
    <cellStyle name="Normal 10 2 3 2 2 2 6 2" xfId="29825"/>
    <cellStyle name="Normal 10 2 3 2 2 2 7" xfId="29826"/>
    <cellStyle name="Normal 10 2 3 2 2 3" xfId="29827"/>
    <cellStyle name="Normal 10 2 3 2 2 3 2" xfId="29828"/>
    <cellStyle name="Normal 10 2 3 2 2 3 2 2" xfId="29829"/>
    <cellStyle name="Normal 10 2 3 2 2 3 2 2 2" xfId="29830"/>
    <cellStyle name="Normal 10 2 3 2 2 3 2 2 2 2" xfId="29831"/>
    <cellStyle name="Normal 10 2 3 2 2 3 2 2 3" xfId="29832"/>
    <cellStyle name="Normal 10 2 3 2 2 3 2 3" xfId="29833"/>
    <cellStyle name="Normal 10 2 3 2 2 3 2 3 2" xfId="29834"/>
    <cellStyle name="Normal 10 2 3 2 2 3 2 4" xfId="29835"/>
    <cellStyle name="Normal 10 2 3 2 2 3 3" xfId="29836"/>
    <cellStyle name="Normal 10 2 3 2 2 3 3 2" xfId="29837"/>
    <cellStyle name="Normal 10 2 3 2 2 3 3 2 2" xfId="29838"/>
    <cellStyle name="Normal 10 2 3 2 2 3 3 3" xfId="29839"/>
    <cellStyle name="Normal 10 2 3 2 2 3 4" xfId="29840"/>
    <cellStyle name="Normal 10 2 3 2 2 3 4 2" xfId="29841"/>
    <cellStyle name="Normal 10 2 3 2 2 3 5" xfId="29842"/>
    <cellStyle name="Normal 10 2 3 2 2 4" xfId="29843"/>
    <cellStyle name="Normal 10 2 3 2 2 4 2" xfId="29844"/>
    <cellStyle name="Normal 10 2 3 2 2 4 2 2" xfId="29845"/>
    <cellStyle name="Normal 10 2 3 2 2 4 2 2 2" xfId="29846"/>
    <cellStyle name="Normal 10 2 3 2 2 4 2 2 2 2" xfId="29847"/>
    <cellStyle name="Normal 10 2 3 2 2 4 2 2 3" xfId="29848"/>
    <cellStyle name="Normal 10 2 3 2 2 4 2 3" xfId="29849"/>
    <cellStyle name="Normal 10 2 3 2 2 4 2 3 2" xfId="29850"/>
    <cellStyle name="Normal 10 2 3 2 2 4 2 4" xfId="29851"/>
    <cellStyle name="Normal 10 2 3 2 2 4 3" xfId="29852"/>
    <cellStyle name="Normal 10 2 3 2 2 4 3 2" xfId="29853"/>
    <cellStyle name="Normal 10 2 3 2 2 4 3 2 2" xfId="29854"/>
    <cellStyle name="Normal 10 2 3 2 2 4 3 3" xfId="29855"/>
    <cellStyle name="Normal 10 2 3 2 2 4 4" xfId="29856"/>
    <cellStyle name="Normal 10 2 3 2 2 4 4 2" xfId="29857"/>
    <cellStyle name="Normal 10 2 3 2 2 4 5" xfId="29858"/>
    <cellStyle name="Normal 10 2 3 2 2 5" xfId="29859"/>
    <cellStyle name="Normal 10 2 3 2 2 5 2" xfId="29860"/>
    <cellStyle name="Normal 10 2 3 2 2 5 2 2" xfId="29861"/>
    <cellStyle name="Normal 10 2 3 2 2 5 2 2 2" xfId="29862"/>
    <cellStyle name="Normal 10 2 3 2 2 5 2 3" xfId="29863"/>
    <cellStyle name="Normal 10 2 3 2 2 5 3" xfId="29864"/>
    <cellStyle name="Normal 10 2 3 2 2 5 3 2" xfId="29865"/>
    <cellStyle name="Normal 10 2 3 2 2 5 4" xfId="29866"/>
    <cellStyle name="Normal 10 2 3 2 2 6" xfId="29867"/>
    <cellStyle name="Normal 10 2 3 2 2 6 2" xfId="29868"/>
    <cellStyle name="Normal 10 2 3 2 2 6 2 2" xfId="29869"/>
    <cellStyle name="Normal 10 2 3 2 2 6 3" xfId="29870"/>
    <cellStyle name="Normal 10 2 3 2 2 7" xfId="29871"/>
    <cellStyle name="Normal 10 2 3 2 2 7 2" xfId="29872"/>
    <cellStyle name="Normal 10 2 3 2 2 8" xfId="29873"/>
    <cellStyle name="Normal 10 2 3 2 2 9" xfId="29874"/>
    <cellStyle name="Normal 10 2 3 2 3" xfId="29875"/>
    <cellStyle name="Normal 10 2 3 2 3 2" xfId="29876"/>
    <cellStyle name="Normal 10 2 3 2 3 2 2" xfId="29877"/>
    <cellStyle name="Normal 10 2 3 2 3 2 2 2" xfId="29878"/>
    <cellStyle name="Normal 10 2 3 2 3 2 2 2 2" xfId="29879"/>
    <cellStyle name="Normal 10 2 3 2 3 2 2 2 2 2" xfId="29880"/>
    <cellStyle name="Normal 10 2 3 2 3 2 2 2 3" xfId="29881"/>
    <cellStyle name="Normal 10 2 3 2 3 2 2 3" xfId="29882"/>
    <cellStyle name="Normal 10 2 3 2 3 2 2 3 2" xfId="29883"/>
    <cellStyle name="Normal 10 2 3 2 3 2 2 4" xfId="29884"/>
    <cellStyle name="Normal 10 2 3 2 3 2 3" xfId="29885"/>
    <cellStyle name="Normal 10 2 3 2 3 2 3 2" xfId="29886"/>
    <cellStyle name="Normal 10 2 3 2 3 2 3 2 2" xfId="29887"/>
    <cellStyle name="Normal 10 2 3 2 3 2 3 3" xfId="29888"/>
    <cellStyle name="Normal 10 2 3 2 3 2 4" xfId="29889"/>
    <cellStyle name="Normal 10 2 3 2 3 2 4 2" xfId="29890"/>
    <cellStyle name="Normal 10 2 3 2 3 2 5" xfId="29891"/>
    <cellStyle name="Normal 10 2 3 2 3 3" xfId="29892"/>
    <cellStyle name="Normal 10 2 3 2 3 3 2" xfId="29893"/>
    <cellStyle name="Normal 10 2 3 2 3 3 2 2" xfId="29894"/>
    <cellStyle name="Normal 10 2 3 2 3 3 2 2 2" xfId="29895"/>
    <cellStyle name="Normal 10 2 3 2 3 3 2 2 2 2" xfId="29896"/>
    <cellStyle name="Normal 10 2 3 2 3 3 2 2 3" xfId="29897"/>
    <cellStyle name="Normal 10 2 3 2 3 3 2 3" xfId="29898"/>
    <cellStyle name="Normal 10 2 3 2 3 3 2 3 2" xfId="29899"/>
    <cellStyle name="Normal 10 2 3 2 3 3 2 4" xfId="29900"/>
    <cellStyle name="Normal 10 2 3 2 3 3 3" xfId="29901"/>
    <cellStyle name="Normal 10 2 3 2 3 3 3 2" xfId="29902"/>
    <cellStyle name="Normal 10 2 3 2 3 3 3 2 2" xfId="29903"/>
    <cellStyle name="Normal 10 2 3 2 3 3 3 3" xfId="29904"/>
    <cellStyle name="Normal 10 2 3 2 3 3 4" xfId="29905"/>
    <cellStyle name="Normal 10 2 3 2 3 3 4 2" xfId="29906"/>
    <cellStyle name="Normal 10 2 3 2 3 3 5" xfId="29907"/>
    <cellStyle name="Normal 10 2 3 2 3 4" xfId="29908"/>
    <cellStyle name="Normal 10 2 3 2 3 4 2" xfId="29909"/>
    <cellStyle name="Normal 10 2 3 2 3 4 2 2" xfId="29910"/>
    <cellStyle name="Normal 10 2 3 2 3 4 2 2 2" xfId="29911"/>
    <cellStyle name="Normal 10 2 3 2 3 4 2 3" xfId="29912"/>
    <cellStyle name="Normal 10 2 3 2 3 4 3" xfId="29913"/>
    <cellStyle name="Normal 10 2 3 2 3 4 3 2" xfId="29914"/>
    <cellStyle name="Normal 10 2 3 2 3 4 4" xfId="29915"/>
    <cellStyle name="Normal 10 2 3 2 3 5" xfId="29916"/>
    <cellStyle name="Normal 10 2 3 2 3 5 2" xfId="29917"/>
    <cellStyle name="Normal 10 2 3 2 3 5 2 2" xfId="29918"/>
    <cellStyle name="Normal 10 2 3 2 3 5 3" xfId="29919"/>
    <cellStyle name="Normal 10 2 3 2 3 6" xfId="29920"/>
    <cellStyle name="Normal 10 2 3 2 3 6 2" xfId="29921"/>
    <cellStyle name="Normal 10 2 3 2 3 7" xfId="29922"/>
    <cellStyle name="Normal 10 2 3 2 4" xfId="29923"/>
    <cellStyle name="Normal 10 2 3 2 4 2" xfId="29924"/>
    <cellStyle name="Normal 10 2 3 2 4 2 2" xfId="29925"/>
    <cellStyle name="Normal 10 2 3 2 4 2 2 2" xfId="29926"/>
    <cellStyle name="Normal 10 2 3 2 4 2 2 2 2" xfId="29927"/>
    <cellStyle name="Normal 10 2 3 2 4 2 2 3" xfId="29928"/>
    <cellStyle name="Normal 10 2 3 2 4 2 3" xfId="29929"/>
    <cellStyle name="Normal 10 2 3 2 4 2 3 2" xfId="29930"/>
    <cellStyle name="Normal 10 2 3 2 4 2 4" xfId="29931"/>
    <cellStyle name="Normal 10 2 3 2 4 3" xfId="29932"/>
    <cellStyle name="Normal 10 2 3 2 4 3 2" xfId="29933"/>
    <cellStyle name="Normal 10 2 3 2 4 3 2 2" xfId="29934"/>
    <cellStyle name="Normal 10 2 3 2 4 3 3" xfId="29935"/>
    <cellStyle name="Normal 10 2 3 2 4 4" xfId="29936"/>
    <cellStyle name="Normal 10 2 3 2 4 4 2" xfId="29937"/>
    <cellStyle name="Normal 10 2 3 2 4 5" xfId="29938"/>
    <cellStyle name="Normal 10 2 3 2 5" xfId="29939"/>
    <cellStyle name="Normal 10 2 3 2 5 2" xfId="29940"/>
    <cellStyle name="Normal 10 2 3 2 5 2 2" xfId="29941"/>
    <cellStyle name="Normal 10 2 3 2 5 2 2 2" xfId="29942"/>
    <cellStyle name="Normal 10 2 3 2 5 2 2 2 2" xfId="29943"/>
    <cellStyle name="Normal 10 2 3 2 5 2 2 3" xfId="29944"/>
    <cellStyle name="Normal 10 2 3 2 5 2 3" xfId="29945"/>
    <cellStyle name="Normal 10 2 3 2 5 2 3 2" xfId="29946"/>
    <cellStyle name="Normal 10 2 3 2 5 2 4" xfId="29947"/>
    <cellStyle name="Normal 10 2 3 2 5 3" xfId="29948"/>
    <cellStyle name="Normal 10 2 3 2 5 3 2" xfId="29949"/>
    <cellStyle name="Normal 10 2 3 2 5 3 2 2" xfId="29950"/>
    <cellStyle name="Normal 10 2 3 2 5 3 3" xfId="29951"/>
    <cellStyle name="Normal 10 2 3 2 5 4" xfId="29952"/>
    <cellStyle name="Normal 10 2 3 2 5 4 2" xfId="29953"/>
    <cellStyle name="Normal 10 2 3 2 5 5" xfId="29954"/>
    <cellStyle name="Normal 10 2 3 2 6" xfId="29955"/>
    <cellStyle name="Normal 10 2 3 2 6 2" xfId="29956"/>
    <cellStyle name="Normal 10 2 3 2 6 2 2" xfId="29957"/>
    <cellStyle name="Normal 10 2 3 2 6 2 2 2" xfId="29958"/>
    <cellStyle name="Normal 10 2 3 2 6 2 3" xfId="29959"/>
    <cellStyle name="Normal 10 2 3 2 6 3" xfId="29960"/>
    <cellStyle name="Normal 10 2 3 2 6 3 2" xfId="29961"/>
    <cellStyle name="Normal 10 2 3 2 6 4" xfId="29962"/>
    <cellStyle name="Normal 10 2 3 2 7" xfId="29963"/>
    <cellStyle name="Normal 10 2 3 2 7 2" xfId="29964"/>
    <cellStyle name="Normal 10 2 3 2 7 2 2" xfId="29965"/>
    <cellStyle name="Normal 10 2 3 2 7 3" xfId="29966"/>
    <cellStyle name="Normal 10 2 3 2 8" xfId="29967"/>
    <cellStyle name="Normal 10 2 3 2 8 2" xfId="29968"/>
    <cellStyle name="Normal 10 2 3 2 9" xfId="29969"/>
    <cellStyle name="Normal 10 2 3 2 9 2" xfId="29970"/>
    <cellStyle name="Normal 10 2 3 3" xfId="29971"/>
    <cellStyle name="Normal 10 2 3 3 2" xfId="29972"/>
    <cellStyle name="Normal 10 2 3 3 2 2" xfId="29973"/>
    <cellStyle name="Normal 10 2 3 3 2 2 2" xfId="29974"/>
    <cellStyle name="Normal 10 2 3 3 2 2 2 2" xfId="29975"/>
    <cellStyle name="Normal 10 2 3 3 2 2 2 2 2" xfId="29976"/>
    <cellStyle name="Normal 10 2 3 3 2 2 2 2 2 2" xfId="29977"/>
    <cellStyle name="Normal 10 2 3 3 2 2 2 2 3" xfId="29978"/>
    <cellStyle name="Normal 10 2 3 3 2 2 2 3" xfId="29979"/>
    <cellStyle name="Normal 10 2 3 3 2 2 2 3 2" xfId="29980"/>
    <cellStyle name="Normal 10 2 3 3 2 2 2 4" xfId="29981"/>
    <cellStyle name="Normal 10 2 3 3 2 2 3" xfId="29982"/>
    <cellStyle name="Normal 10 2 3 3 2 2 3 2" xfId="29983"/>
    <cellStyle name="Normal 10 2 3 3 2 2 3 2 2" xfId="29984"/>
    <cellStyle name="Normal 10 2 3 3 2 2 3 3" xfId="29985"/>
    <cellStyle name="Normal 10 2 3 3 2 2 4" xfId="29986"/>
    <cellStyle name="Normal 10 2 3 3 2 2 4 2" xfId="29987"/>
    <cellStyle name="Normal 10 2 3 3 2 2 5" xfId="29988"/>
    <cellStyle name="Normal 10 2 3 3 2 3" xfId="29989"/>
    <cellStyle name="Normal 10 2 3 3 2 3 2" xfId="29990"/>
    <cellStyle name="Normal 10 2 3 3 2 3 2 2" xfId="29991"/>
    <cellStyle name="Normal 10 2 3 3 2 3 2 2 2" xfId="29992"/>
    <cellStyle name="Normal 10 2 3 3 2 3 2 2 2 2" xfId="29993"/>
    <cellStyle name="Normal 10 2 3 3 2 3 2 2 3" xfId="29994"/>
    <cellStyle name="Normal 10 2 3 3 2 3 2 3" xfId="29995"/>
    <cellStyle name="Normal 10 2 3 3 2 3 2 3 2" xfId="29996"/>
    <cellStyle name="Normal 10 2 3 3 2 3 2 4" xfId="29997"/>
    <cellStyle name="Normal 10 2 3 3 2 3 3" xfId="29998"/>
    <cellStyle name="Normal 10 2 3 3 2 3 3 2" xfId="29999"/>
    <cellStyle name="Normal 10 2 3 3 2 3 3 2 2" xfId="30000"/>
    <cellStyle name="Normal 10 2 3 3 2 3 3 3" xfId="30001"/>
    <cellStyle name="Normal 10 2 3 3 2 3 4" xfId="30002"/>
    <cellStyle name="Normal 10 2 3 3 2 3 4 2" xfId="30003"/>
    <cellStyle name="Normal 10 2 3 3 2 3 5" xfId="30004"/>
    <cellStyle name="Normal 10 2 3 3 2 4" xfId="30005"/>
    <cellStyle name="Normal 10 2 3 3 2 4 2" xfId="30006"/>
    <cellStyle name="Normal 10 2 3 3 2 4 2 2" xfId="30007"/>
    <cellStyle name="Normal 10 2 3 3 2 4 2 2 2" xfId="30008"/>
    <cellStyle name="Normal 10 2 3 3 2 4 2 3" xfId="30009"/>
    <cellStyle name="Normal 10 2 3 3 2 4 3" xfId="30010"/>
    <cellStyle name="Normal 10 2 3 3 2 4 3 2" xfId="30011"/>
    <cellStyle name="Normal 10 2 3 3 2 4 4" xfId="30012"/>
    <cellStyle name="Normal 10 2 3 3 2 5" xfId="30013"/>
    <cellStyle name="Normal 10 2 3 3 2 5 2" xfId="30014"/>
    <cellStyle name="Normal 10 2 3 3 2 5 2 2" xfId="30015"/>
    <cellStyle name="Normal 10 2 3 3 2 5 3" xfId="30016"/>
    <cellStyle name="Normal 10 2 3 3 2 6" xfId="30017"/>
    <cellStyle name="Normal 10 2 3 3 2 6 2" xfId="30018"/>
    <cellStyle name="Normal 10 2 3 3 2 7" xfId="30019"/>
    <cellStyle name="Normal 10 2 3 3 2 8" xfId="30020"/>
    <cellStyle name="Normal 10 2 3 3 3" xfId="30021"/>
    <cellStyle name="Normal 10 2 3 3 3 2" xfId="30022"/>
    <cellStyle name="Normal 10 2 3 3 3 2 2" xfId="30023"/>
    <cellStyle name="Normal 10 2 3 3 3 2 2 2" xfId="30024"/>
    <cellStyle name="Normal 10 2 3 3 3 2 2 2 2" xfId="30025"/>
    <cellStyle name="Normal 10 2 3 3 3 2 2 3" xfId="30026"/>
    <cellStyle name="Normal 10 2 3 3 3 2 3" xfId="30027"/>
    <cellStyle name="Normal 10 2 3 3 3 2 3 2" xfId="30028"/>
    <cellStyle name="Normal 10 2 3 3 3 2 4" xfId="30029"/>
    <cellStyle name="Normal 10 2 3 3 3 3" xfId="30030"/>
    <cellStyle name="Normal 10 2 3 3 3 3 2" xfId="30031"/>
    <cellStyle name="Normal 10 2 3 3 3 3 2 2" xfId="30032"/>
    <cellStyle name="Normal 10 2 3 3 3 3 3" xfId="30033"/>
    <cellStyle name="Normal 10 2 3 3 3 4" xfId="30034"/>
    <cellStyle name="Normal 10 2 3 3 3 4 2" xfId="30035"/>
    <cellStyle name="Normal 10 2 3 3 3 5" xfId="30036"/>
    <cellStyle name="Normal 10 2 3 3 4" xfId="30037"/>
    <cellStyle name="Normal 10 2 3 3 4 2" xfId="30038"/>
    <cellStyle name="Normal 10 2 3 3 4 2 2" xfId="30039"/>
    <cellStyle name="Normal 10 2 3 3 4 2 2 2" xfId="30040"/>
    <cellStyle name="Normal 10 2 3 3 4 2 2 2 2" xfId="30041"/>
    <cellStyle name="Normal 10 2 3 3 4 2 2 3" xfId="30042"/>
    <cellStyle name="Normal 10 2 3 3 4 2 3" xfId="30043"/>
    <cellStyle name="Normal 10 2 3 3 4 2 3 2" xfId="30044"/>
    <cellStyle name="Normal 10 2 3 3 4 2 4" xfId="30045"/>
    <cellStyle name="Normal 10 2 3 3 4 3" xfId="30046"/>
    <cellStyle name="Normal 10 2 3 3 4 3 2" xfId="30047"/>
    <cellStyle name="Normal 10 2 3 3 4 3 2 2" xfId="30048"/>
    <cellStyle name="Normal 10 2 3 3 4 3 3" xfId="30049"/>
    <cellStyle name="Normal 10 2 3 3 4 4" xfId="30050"/>
    <cellStyle name="Normal 10 2 3 3 4 4 2" xfId="30051"/>
    <cellStyle name="Normal 10 2 3 3 4 5" xfId="30052"/>
    <cellStyle name="Normal 10 2 3 3 5" xfId="30053"/>
    <cellStyle name="Normal 10 2 3 3 5 2" xfId="30054"/>
    <cellStyle name="Normal 10 2 3 3 5 2 2" xfId="30055"/>
    <cellStyle name="Normal 10 2 3 3 5 2 2 2" xfId="30056"/>
    <cellStyle name="Normal 10 2 3 3 5 2 3" xfId="30057"/>
    <cellStyle name="Normal 10 2 3 3 5 3" xfId="30058"/>
    <cellStyle name="Normal 10 2 3 3 5 3 2" xfId="30059"/>
    <cellStyle name="Normal 10 2 3 3 5 4" xfId="30060"/>
    <cellStyle name="Normal 10 2 3 3 6" xfId="30061"/>
    <cellStyle name="Normal 10 2 3 3 6 2" xfId="30062"/>
    <cellStyle name="Normal 10 2 3 3 6 2 2" xfId="30063"/>
    <cellStyle name="Normal 10 2 3 3 6 3" xfId="30064"/>
    <cellStyle name="Normal 10 2 3 3 7" xfId="30065"/>
    <cellStyle name="Normal 10 2 3 3 7 2" xfId="30066"/>
    <cellStyle name="Normal 10 2 3 3 8" xfId="30067"/>
    <cellStyle name="Normal 10 2 3 3 9" xfId="30068"/>
    <cellStyle name="Normal 10 2 3 4" xfId="30069"/>
    <cellStyle name="Normal 10 2 3 4 2" xfId="30070"/>
    <cellStyle name="Normal 10 2 3 4 2 2" xfId="30071"/>
    <cellStyle name="Normal 10 2 3 4 2 2 2" xfId="30072"/>
    <cellStyle name="Normal 10 2 3 4 2 2 2 2" xfId="30073"/>
    <cellStyle name="Normal 10 2 3 4 2 2 2 2 2" xfId="30074"/>
    <cellStyle name="Normal 10 2 3 4 2 2 2 3" xfId="30075"/>
    <cellStyle name="Normal 10 2 3 4 2 2 3" xfId="30076"/>
    <cellStyle name="Normal 10 2 3 4 2 2 3 2" xfId="30077"/>
    <cellStyle name="Normal 10 2 3 4 2 2 4" xfId="30078"/>
    <cellStyle name="Normal 10 2 3 4 2 3" xfId="30079"/>
    <cellStyle name="Normal 10 2 3 4 2 3 2" xfId="30080"/>
    <cellStyle name="Normal 10 2 3 4 2 3 2 2" xfId="30081"/>
    <cellStyle name="Normal 10 2 3 4 2 3 3" xfId="30082"/>
    <cellStyle name="Normal 10 2 3 4 2 4" xfId="30083"/>
    <cellStyle name="Normal 10 2 3 4 2 4 2" xfId="30084"/>
    <cellStyle name="Normal 10 2 3 4 2 5" xfId="30085"/>
    <cellStyle name="Normal 10 2 3 4 2 6" xfId="30086"/>
    <cellStyle name="Normal 10 2 3 4 3" xfId="30087"/>
    <cellStyle name="Normal 10 2 3 4 3 2" xfId="30088"/>
    <cellStyle name="Normal 10 2 3 4 3 2 2" xfId="30089"/>
    <cellStyle name="Normal 10 2 3 4 3 2 2 2" xfId="30090"/>
    <cellStyle name="Normal 10 2 3 4 3 2 2 2 2" xfId="30091"/>
    <cellStyle name="Normal 10 2 3 4 3 2 2 3" xfId="30092"/>
    <cellStyle name="Normal 10 2 3 4 3 2 3" xfId="30093"/>
    <cellStyle name="Normal 10 2 3 4 3 2 3 2" xfId="30094"/>
    <cellStyle name="Normal 10 2 3 4 3 2 4" xfId="30095"/>
    <cellStyle name="Normal 10 2 3 4 3 3" xfId="30096"/>
    <cellStyle name="Normal 10 2 3 4 3 3 2" xfId="30097"/>
    <cellStyle name="Normal 10 2 3 4 3 3 2 2" xfId="30098"/>
    <cellStyle name="Normal 10 2 3 4 3 3 3" xfId="30099"/>
    <cellStyle name="Normal 10 2 3 4 3 4" xfId="30100"/>
    <cellStyle name="Normal 10 2 3 4 3 4 2" xfId="30101"/>
    <cellStyle name="Normal 10 2 3 4 3 5" xfId="30102"/>
    <cellStyle name="Normal 10 2 3 4 4" xfId="30103"/>
    <cellStyle name="Normal 10 2 3 4 4 2" xfId="30104"/>
    <cellStyle name="Normal 10 2 3 4 4 2 2" xfId="30105"/>
    <cellStyle name="Normal 10 2 3 4 4 2 2 2" xfId="30106"/>
    <cellStyle name="Normal 10 2 3 4 4 2 3" xfId="30107"/>
    <cellStyle name="Normal 10 2 3 4 4 3" xfId="30108"/>
    <cellStyle name="Normal 10 2 3 4 4 3 2" xfId="30109"/>
    <cellStyle name="Normal 10 2 3 4 4 4" xfId="30110"/>
    <cellStyle name="Normal 10 2 3 4 5" xfId="30111"/>
    <cellStyle name="Normal 10 2 3 4 5 2" xfId="30112"/>
    <cellStyle name="Normal 10 2 3 4 5 2 2" xfId="30113"/>
    <cellStyle name="Normal 10 2 3 4 5 3" xfId="30114"/>
    <cellStyle name="Normal 10 2 3 4 6" xfId="30115"/>
    <cellStyle name="Normal 10 2 3 4 6 2" xfId="30116"/>
    <cellStyle name="Normal 10 2 3 4 7" xfId="30117"/>
    <cellStyle name="Normal 10 2 3 4 8" xfId="30118"/>
    <cellStyle name="Normal 10 2 3 5" xfId="30119"/>
    <cellStyle name="Normal 10 2 3 5 2" xfId="30120"/>
    <cellStyle name="Normal 10 2 3 5 2 2" xfId="30121"/>
    <cellStyle name="Normal 10 2 3 5 2 2 2" xfId="30122"/>
    <cellStyle name="Normal 10 2 3 5 2 2 2 2" xfId="30123"/>
    <cellStyle name="Normal 10 2 3 5 2 2 3" xfId="30124"/>
    <cellStyle name="Normal 10 2 3 5 2 3" xfId="30125"/>
    <cellStyle name="Normal 10 2 3 5 2 3 2" xfId="30126"/>
    <cellStyle name="Normal 10 2 3 5 2 4" xfId="30127"/>
    <cellStyle name="Normal 10 2 3 5 2 5" xfId="30128"/>
    <cellStyle name="Normal 10 2 3 5 3" xfId="30129"/>
    <cellStyle name="Normal 10 2 3 5 3 2" xfId="30130"/>
    <cellStyle name="Normal 10 2 3 5 3 2 2" xfId="30131"/>
    <cellStyle name="Normal 10 2 3 5 3 3" xfId="30132"/>
    <cellStyle name="Normal 10 2 3 5 4" xfId="30133"/>
    <cellStyle name="Normal 10 2 3 5 4 2" xfId="30134"/>
    <cellStyle name="Normal 10 2 3 5 5" xfId="30135"/>
    <cellStyle name="Normal 10 2 3 5 6" xfId="30136"/>
    <cellStyle name="Normal 10 2 3 6" xfId="30137"/>
    <cellStyle name="Normal 10 2 3 6 2" xfId="30138"/>
    <cellStyle name="Normal 10 2 3 6 2 2" xfId="30139"/>
    <cellStyle name="Normal 10 2 3 6 2 2 2" xfId="30140"/>
    <cellStyle name="Normal 10 2 3 6 2 2 2 2" xfId="30141"/>
    <cellStyle name="Normal 10 2 3 6 2 2 3" xfId="30142"/>
    <cellStyle name="Normal 10 2 3 6 2 3" xfId="30143"/>
    <cellStyle name="Normal 10 2 3 6 2 3 2" xfId="30144"/>
    <cellStyle name="Normal 10 2 3 6 2 4" xfId="30145"/>
    <cellStyle name="Normal 10 2 3 6 2 5" xfId="30146"/>
    <cellStyle name="Normal 10 2 3 6 3" xfId="30147"/>
    <cellStyle name="Normal 10 2 3 6 3 2" xfId="30148"/>
    <cellStyle name="Normal 10 2 3 6 3 2 2" xfId="30149"/>
    <cellStyle name="Normal 10 2 3 6 3 3" xfId="30150"/>
    <cellStyle name="Normal 10 2 3 6 4" xfId="30151"/>
    <cellStyle name="Normal 10 2 3 6 4 2" xfId="30152"/>
    <cellStyle name="Normal 10 2 3 6 5" xfId="30153"/>
    <cellStyle name="Normal 10 2 3 6 6" xfId="30154"/>
    <cellStyle name="Normal 10 2 3 7" xfId="30155"/>
    <cellStyle name="Normal 10 2 3 7 2" xfId="30156"/>
    <cellStyle name="Normal 10 2 3 7 2 2" xfId="30157"/>
    <cellStyle name="Normal 10 2 3 7 2 2 2" xfId="30158"/>
    <cellStyle name="Normal 10 2 3 7 2 3" xfId="30159"/>
    <cellStyle name="Normal 10 2 3 7 2 4" xfId="30160"/>
    <cellStyle name="Normal 10 2 3 7 3" xfId="30161"/>
    <cellStyle name="Normal 10 2 3 7 3 2" xfId="30162"/>
    <cellStyle name="Normal 10 2 3 7 4" xfId="30163"/>
    <cellStyle name="Normal 10 2 3 7 5" xfId="30164"/>
    <cellStyle name="Normal 10 2 3 8" xfId="30165"/>
    <cellStyle name="Normal 10 2 3 8 2" xfId="30166"/>
    <cellStyle name="Normal 10 2 3 8 2 2" xfId="30167"/>
    <cellStyle name="Normal 10 2 3 8 2 2 2" xfId="30168"/>
    <cellStyle name="Normal 10 2 3 8 2 2 3" xfId="30169"/>
    <cellStyle name="Normal 10 2 3 8 2 3" xfId="30170"/>
    <cellStyle name="Normal 10 2 3 8 2 4" xfId="30171"/>
    <cellStyle name="Normal 10 2 3 8 3" xfId="30172"/>
    <cellStyle name="Normal 10 2 3 8 3 2" xfId="30173"/>
    <cellStyle name="Normal 10 2 3 8 3 3" xfId="30174"/>
    <cellStyle name="Normal 10 2 3 8 4" xfId="30175"/>
    <cellStyle name="Normal 10 2 3 8 5" xfId="30176"/>
    <cellStyle name="Normal 10 2 3 8 6" xfId="30177"/>
    <cellStyle name="Normal 10 2 3 8 7" xfId="30178"/>
    <cellStyle name="Normal 10 2 3 9" xfId="30179"/>
    <cellStyle name="Normal 10 2 3 9 2" xfId="30180"/>
    <cellStyle name="Normal 10 2 3 9 2 2" xfId="30181"/>
    <cellStyle name="Normal 10 2 3 9 3" xfId="30182"/>
    <cellStyle name="Normal 10 2 4" xfId="30183"/>
    <cellStyle name="Normal 10 2 4 10" xfId="30184"/>
    <cellStyle name="Normal 10 2 4 11" xfId="30185"/>
    <cellStyle name="Normal 10 2 4 2" xfId="30186"/>
    <cellStyle name="Normal 10 2 4 2 2" xfId="30187"/>
    <cellStyle name="Normal 10 2 4 2 2 2" xfId="30188"/>
    <cellStyle name="Normal 10 2 4 2 2 2 2" xfId="30189"/>
    <cellStyle name="Normal 10 2 4 2 2 2 2 2" xfId="30190"/>
    <cellStyle name="Normal 10 2 4 2 2 2 2 2 2" xfId="30191"/>
    <cellStyle name="Normal 10 2 4 2 2 2 2 2 2 2" xfId="30192"/>
    <cellStyle name="Normal 10 2 4 2 2 2 2 2 3" xfId="30193"/>
    <cellStyle name="Normal 10 2 4 2 2 2 2 3" xfId="30194"/>
    <cellStyle name="Normal 10 2 4 2 2 2 2 3 2" xfId="30195"/>
    <cellStyle name="Normal 10 2 4 2 2 2 2 4" xfId="30196"/>
    <cellStyle name="Normal 10 2 4 2 2 2 3" xfId="30197"/>
    <cellStyle name="Normal 10 2 4 2 2 2 3 2" xfId="30198"/>
    <cellStyle name="Normal 10 2 4 2 2 2 3 2 2" xfId="30199"/>
    <cellStyle name="Normal 10 2 4 2 2 2 3 3" xfId="30200"/>
    <cellStyle name="Normal 10 2 4 2 2 2 4" xfId="30201"/>
    <cellStyle name="Normal 10 2 4 2 2 2 4 2" xfId="30202"/>
    <cellStyle name="Normal 10 2 4 2 2 2 5" xfId="30203"/>
    <cellStyle name="Normal 10 2 4 2 2 3" xfId="30204"/>
    <cellStyle name="Normal 10 2 4 2 2 3 2" xfId="30205"/>
    <cellStyle name="Normal 10 2 4 2 2 3 2 2" xfId="30206"/>
    <cellStyle name="Normal 10 2 4 2 2 3 2 2 2" xfId="30207"/>
    <cellStyle name="Normal 10 2 4 2 2 3 2 2 2 2" xfId="30208"/>
    <cellStyle name="Normal 10 2 4 2 2 3 2 2 3" xfId="30209"/>
    <cellStyle name="Normal 10 2 4 2 2 3 2 3" xfId="30210"/>
    <cellStyle name="Normal 10 2 4 2 2 3 2 3 2" xfId="30211"/>
    <cellStyle name="Normal 10 2 4 2 2 3 2 4" xfId="30212"/>
    <cellStyle name="Normal 10 2 4 2 2 3 3" xfId="30213"/>
    <cellStyle name="Normal 10 2 4 2 2 3 3 2" xfId="30214"/>
    <cellStyle name="Normal 10 2 4 2 2 3 3 2 2" xfId="30215"/>
    <cellStyle name="Normal 10 2 4 2 2 3 3 3" xfId="30216"/>
    <cellStyle name="Normal 10 2 4 2 2 3 4" xfId="30217"/>
    <cellStyle name="Normal 10 2 4 2 2 3 4 2" xfId="30218"/>
    <cellStyle name="Normal 10 2 4 2 2 3 5" xfId="30219"/>
    <cellStyle name="Normal 10 2 4 2 2 4" xfId="30220"/>
    <cellStyle name="Normal 10 2 4 2 2 4 2" xfId="30221"/>
    <cellStyle name="Normal 10 2 4 2 2 4 2 2" xfId="30222"/>
    <cellStyle name="Normal 10 2 4 2 2 4 2 2 2" xfId="30223"/>
    <cellStyle name="Normal 10 2 4 2 2 4 2 3" xfId="30224"/>
    <cellStyle name="Normal 10 2 4 2 2 4 3" xfId="30225"/>
    <cellStyle name="Normal 10 2 4 2 2 4 3 2" xfId="30226"/>
    <cellStyle name="Normal 10 2 4 2 2 4 4" xfId="30227"/>
    <cellStyle name="Normal 10 2 4 2 2 5" xfId="30228"/>
    <cellStyle name="Normal 10 2 4 2 2 5 2" xfId="30229"/>
    <cellStyle name="Normal 10 2 4 2 2 5 2 2" xfId="30230"/>
    <cellStyle name="Normal 10 2 4 2 2 5 3" xfId="30231"/>
    <cellStyle name="Normal 10 2 4 2 2 6" xfId="30232"/>
    <cellStyle name="Normal 10 2 4 2 2 6 2" xfId="30233"/>
    <cellStyle name="Normal 10 2 4 2 2 7" xfId="30234"/>
    <cellStyle name="Normal 10 2 4 2 3" xfId="30235"/>
    <cellStyle name="Normal 10 2 4 2 3 2" xfId="30236"/>
    <cellStyle name="Normal 10 2 4 2 3 2 2" xfId="30237"/>
    <cellStyle name="Normal 10 2 4 2 3 2 2 2" xfId="30238"/>
    <cellStyle name="Normal 10 2 4 2 3 2 2 2 2" xfId="30239"/>
    <cellStyle name="Normal 10 2 4 2 3 2 2 3" xfId="30240"/>
    <cellStyle name="Normal 10 2 4 2 3 2 3" xfId="30241"/>
    <cellStyle name="Normal 10 2 4 2 3 2 3 2" xfId="30242"/>
    <cellStyle name="Normal 10 2 4 2 3 2 4" xfId="30243"/>
    <cellStyle name="Normal 10 2 4 2 3 3" xfId="30244"/>
    <cellStyle name="Normal 10 2 4 2 3 3 2" xfId="30245"/>
    <cellStyle name="Normal 10 2 4 2 3 3 2 2" xfId="30246"/>
    <cellStyle name="Normal 10 2 4 2 3 3 3" xfId="30247"/>
    <cellStyle name="Normal 10 2 4 2 3 4" xfId="30248"/>
    <cellStyle name="Normal 10 2 4 2 3 4 2" xfId="30249"/>
    <cellStyle name="Normal 10 2 4 2 3 5" xfId="30250"/>
    <cellStyle name="Normal 10 2 4 2 4" xfId="30251"/>
    <cellStyle name="Normal 10 2 4 2 4 2" xfId="30252"/>
    <cellStyle name="Normal 10 2 4 2 4 2 2" xfId="30253"/>
    <cellStyle name="Normal 10 2 4 2 4 2 2 2" xfId="30254"/>
    <cellStyle name="Normal 10 2 4 2 4 2 2 2 2" xfId="30255"/>
    <cellStyle name="Normal 10 2 4 2 4 2 2 3" xfId="30256"/>
    <cellStyle name="Normal 10 2 4 2 4 2 3" xfId="30257"/>
    <cellStyle name="Normal 10 2 4 2 4 2 3 2" xfId="30258"/>
    <cellStyle name="Normal 10 2 4 2 4 2 4" xfId="30259"/>
    <cellStyle name="Normal 10 2 4 2 4 3" xfId="30260"/>
    <cellStyle name="Normal 10 2 4 2 4 3 2" xfId="30261"/>
    <cellStyle name="Normal 10 2 4 2 4 3 2 2" xfId="30262"/>
    <cellStyle name="Normal 10 2 4 2 4 3 3" xfId="30263"/>
    <cellStyle name="Normal 10 2 4 2 4 4" xfId="30264"/>
    <cellStyle name="Normal 10 2 4 2 4 4 2" xfId="30265"/>
    <cellStyle name="Normal 10 2 4 2 4 5" xfId="30266"/>
    <cellStyle name="Normal 10 2 4 2 5" xfId="30267"/>
    <cellStyle name="Normal 10 2 4 2 5 2" xfId="30268"/>
    <cellStyle name="Normal 10 2 4 2 5 2 2" xfId="30269"/>
    <cellStyle name="Normal 10 2 4 2 5 2 2 2" xfId="30270"/>
    <cellStyle name="Normal 10 2 4 2 5 2 3" xfId="30271"/>
    <cellStyle name="Normal 10 2 4 2 5 3" xfId="30272"/>
    <cellStyle name="Normal 10 2 4 2 5 3 2" xfId="30273"/>
    <cellStyle name="Normal 10 2 4 2 5 4" xfId="30274"/>
    <cellStyle name="Normal 10 2 4 2 6" xfId="30275"/>
    <cellStyle name="Normal 10 2 4 2 6 2" xfId="30276"/>
    <cellStyle name="Normal 10 2 4 2 6 2 2" xfId="30277"/>
    <cellStyle name="Normal 10 2 4 2 6 3" xfId="30278"/>
    <cellStyle name="Normal 10 2 4 2 7" xfId="30279"/>
    <cellStyle name="Normal 10 2 4 2 7 2" xfId="30280"/>
    <cellStyle name="Normal 10 2 4 2 8" xfId="30281"/>
    <cellStyle name="Normal 10 2 4 2 9" xfId="30282"/>
    <cellStyle name="Normal 10 2 4 3" xfId="30283"/>
    <cellStyle name="Normal 10 2 4 3 2" xfId="30284"/>
    <cellStyle name="Normal 10 2 4 3 2 2" xfId="30285"/>
    <cellStyle name="Normal 10 2 4 3 2 2 2" xfId="30286"/>
    <cellStyle name="Normal 10 2 4 3 2 2 2 2" xfId="30287"/>
    <cellStyle name="Normal 10 2 4 3 2 2 2 2 2" xfId="30288"/>
    <cellStyle name="Normal 10 2 4 3 2 2 2 3" xfId="30289"/>
    <cellStyle name="Normal 10 2 4 3 2 2 3" xfId="30290"/>
    <cellStyle name="Normal 10 2 4 3 2 2 3 2" xfId="30291"/>
    <cellStyle name="Normal 10 2 4 3 2 2 4" xfId="30292"/>
    <cellStyle name="Normal 10 2 4 3 2 3" xfId="30293"/>
    <cellStyle name="Normal 10 2 4 3 2 3 2" xfId="30294"/>
    <cellStyle name="Normal 10 2 4 3 2 3 2 2" xfId="30295"/>
    <cellStyle name="Normal 10 2 4 3 2 3 3" xfId="30296"/>
    <cellStyle name="Normal 10 2 4 3 2 4" xfId="30297"/>
    <cellStyle name="Normal 10 2 4 3 2 4 2" xfId="30298"/>
    <cellStyle name="Normal 10 2 4 3 2 5" xfId="30299"/>
    <cellStyle name="Normal 10 2 4 3 3" xfId="30300"/>
    <cellStyle name="Normal 10 2 4 3 3 2" xfId="30301"/>
    <cellStyle name="Normal 10 2 4 3 3 2 2" xfId="30302"/>
    <cellStyle name="Normal 10 2 4 3 3 2 2 2" xfId="30303"/>
    <cellStyle name="Normal 10 2 4 3 3 2 2 2 2" xfId="30304"/>
    <cellStyle name="Normal 10 2 4 3 3 2 2 3" xfId="30305"/>
    <cellStyle name="Normal 10 2 4 3 3 2 3" xfId="30306"/>
    <cellStyle name="Normal 10 2 4 3 3 2 3 2" xfId="30307"/>
    <cellStyle name="Normal 10 2 4 3 3 2 4" xfId="30308"/>
    <cellStyle name="Normal 10 2 4 3 3 3" xfId="30309"/>
    <cellStyle name="Normal 10 2 4 3 3 3 2" xfId="30310"/>
    <cellStyle name="Normal 10 2 4 3 3 3 2 2" xfId="30311"/>
    <cellStyle name="Normal 10 2 4 3 3 3 3" xfId="30312"/>
    <cellStyle name="Normal 10 2 4 3 3 4" xfId="30313"/>
    <cellStyle name="Normal 10 2 4 3 3 4 2" xfId="30314"/>
    <cellStyle name="Normal 10 2 4 3 3 5" xfId="30315"/>
    <cellStyle name="Normal 10 2 4 3 4" xfId="30316"/>
    <cellStyle name="Normal 10 2 4 3 4 2" xfId="30317"/>
    <cellStyle name="Normal 10 2 4 3 4 2 2" xfId="30318"/>
    <cellStyle name="Normal 10 2 4 3 4 2 2 2" xfId="30319"/>
    <cellStyle name="Normal 10 2 4 3 4 2 3" xfId="30320"/>
    <cellStyle name="Normal 10 2 4 3 4 3" xfId="30321"/>
    <cellStyle name="Normal 10 2 4 3 4 3 2" xfId="30322"/>
    <cellStyle name="Normal 10 2 4 3 4 4" xfId="30323"/>
    <cellStyle name="Normal 10 2 4 3 5" xfId="30324"/>
    <cellStyle name="Normal 10 2 4 3 5 2" xfId="30325"/>
    <cellStyle name="Normal 10 2 4 3 5 2 2" xfId="30326"/>
    <cellStyle name="Normal 10 2 4 3 5 3" xfId="30327"/>
    <cellStyle name="Normal 10 2 4 3 6" xfId="30328"/>
    <cellStyle name="Normal 10 2 4 3 6 2" xfId="30329"/>
    <cellStyle name="Normal 10 2 4 3 7" xfId="30330"/>
    <cellStyle name="Normal 10 2 4 4" xfId="30331"/>
    <cellStyle name="Normal 10 2 4 4 2" xfId="30332"/>
    <cellStyle name="Normal 10 2 4 4 2 2" xfId="30333"/>
    <cellStyle name="Normal 10 2 4 4 2 2 2" xfId="30334"/>
    <cellStyle name="Normal 10 2 4 4 2 2 2 2" xfId="30335"/>
    <cellStyle name="Normal 10 2 4 4 2 2 3" xfId="30336"/>
    <cellStyle name="Normal 10 2 4 4 2 3" xfId="30337"/>
    <cellStyle name="Normal 10 2 4 4 2 3 2" xfId="30338"/>
    <cellStyle name="Normal 10 2 4 4 2 4" xfId="30339"/>
    <cellStyle name="Normal 10 2 4 4 3" xfId="30340"/>
    <cellStyle name="Normal 10 2 4 4 3 2" xfId="30341"/>
    <cellStyle name="Normal 10 2 4 4 3 2 2" xfId="30342"/>
    <cellStyle name="Normal 10 2 4 4 3 3" xfId="30343"/>
    <cellStyle name="Normal 10 2 4 4 4" xfId="30344"/>
    <cellStyle name="Normal 10 2 4 4 4 2" xfId="30345"/>
    <cellStyle name="Normal 10 2 4 4 5" xfId="30346"/>
    <cellStyle name="Normal 10 2 4 5" xfId="30347"/>
    <cellStyle name="Normal 10 2 4 5 2" xfId="30348"/>
    <cellStyle name="Normal 10 2 4 5 2 2" xfId="30349"/>
    <cellStyle name="Normal 10 2 4 5 2 2 2" xfId="30350"/>
    <cellStyle name="Normal 10 2 4 5 2 2 2 2" xfId="30351"/>
    <cellStyle name="Normal 10 2 4 5 2 2 3" xfId="30352"/>
    <cellStyle name="Normal 10 2 4 5 2 3" xfId="30353"/>
    <cellStyle name="Normal 10 2 4 5 2 3 2" xfId="30354"/>
    <cellStyle name="Normal 10 2 4 5 2 4" xfId="30355"/>
    <cellStyle name="Normal 10 2 4 5 3" xfId="30356"/>
    <cellStyle name="Normal 10 2 4 5 3 2" xfId="30357"/>
    <cellStyle name="Normal 10 2 4 5 3 2 2" xfId="30358"/>
    <cellStyle name="Normal 10 2 4 5 3 3" xfId="30359"/>
    <cellStyle name="Normal 10 2 4 5 4" xfId="30360"/>
    <cellStyle name="Normal 10 2 4 5 4 2" xfId="30361"/>
    <cellStyle name="Normal 10 2 4 5 5" xfId="30362"/>
    <cellStyle name="Normal 10 2 4 6" xfId="30363"/>
    <cellStyle name="Normal 10 2 4 6 2" xfId="30364"/>
    <cellStyle name="Normal 10 2 4 6 2 2" xfId="30365"/>
    <cellStyle name="Normal 10 2 4 6 2 2 2" xfId="30366"/>
    <cellStyle name="Normal 10 2 4 6 2 3" xfId="30367"/>
    <cellStyle name="Normal 10 2 4 6 3" xfId="30368"/>
    <cellStyle name="Normal 10 2 4 6 3 2" xfId="30369"/>
    <cellStyle name="Normal 10 2 4 6 4" xfId="30370"/>
    <cellStyle name="Normal 10 2 4 7" xfId="30371"/>
    <cellStyle name="Normal 10 2 4 7 2" xfId="30372"/>
    <cellStyle name="Normal 10 2 4 7 2 2" xfId="30373"/>
    <cellStyle name="Normal 10 2 4 7 3" xfId="30374"/>
    <cellStyle name="Normal 10 2 4 8" xfId="30375"/>
    <cellStyle name="Normal 10 2 4 8 2" xfId="30376"/>
    <cellStyle name="Normal 10 2 4 9" xfId="30377"/>
    <cellStyle name="Normal 10 2 4 9 2" xfId="30378"/>
    <cellStyle name="Normal 10 2 5" xfId="30379"/>
    <cellStyle name="Normal 10 2 5 2" xfId="30380"/>
    <cellStyle name="Normal 10 2 5 2 2" xfId="30381"/>
    <cellStyle name="Normal 10 2 5 2 2 2" xfId="30382"/>
    <cellStyle name="Normal 10 2 5 2 2 2 2" xfId="30383"/>
    <cellStyle name="Normal 10 2 5 2 2 2 2 2" xfId="30384"/>
    <cellStyle name="Normal 10 2 5 2 2 2 2 2 2" xfId="30385"/>
    <cellStyle name="Normal 10 2 5 2 2 2 2 3" xfId="30386"/>
    <cellStyle name="Normal 10 2 5 2 2 2 3" xfId="30387"/>
    <cellStyle name="Normal 10 2 5 2 2 2 3 2" xfId="30388"/>
    <cellStyle name="Normal 10 2 5 2 2 2 4" xfId="30389"/>
    <cellStyle name="Normal 10 2 5 2 2 3" xfId="30390"/>
    <cellStyle name="Normal 10 2 5 2 2 3 2" xfId="30391"/>
    <cellStyle name="Normal 10 2 5 2 2 3 2 2" xfId="30392"/>
    <cellStyle name="Normal 10 2 5 2 2 3 3" xfId="30393"/>
    <cellStyle name="Normal 10 2 5 2 2 4" xfId="30394"/>
    <cellStyle name="Normal 10 2 5 2 2 4 2" xfId="30395"/>
    <cellStyle name="Normal 10 2 5 2 2 5" xfId="30396"/>
    <cellStyle name="Normal 10 2 5 2 3" xfId="30397"/>
    <cellStyle name="Normal 10 2 5 2 3 2" xfId="30398"/>
    <cellStyle name="Normal 10 2 5 2 3 2 2" xfId="30399"/>
    <cellStyle name="Normal 10 2 5 2 3 2 2 2" xfId="30400"/>
    <cellStyle name="Normal 10 2 5 2 3 2 2 2 2" xfId="30401"/>
    <cellStyle name="Normal 10 2 5 2 3 2 2 3" xfId="30402"/>
    <cellStyle name="Normal 10 2 5 2 3 2 3" xfId="30403"/>
    <cellStyle name="Normal 10 2 5 2 3 2 3 2" xfId="30404"/>
    <cellStyle name="Normal 10 2 5 2 3 2 4" xfId="30405"/>
    <cellStyle name="Normal 10 2 5 2 3 3" xfId="30406"/>
    <cellStyle name="Normal 10 2 5 2 3 3 2" xfId="30407"/>
    <cellStyle name="Normal 10 2 5 2 3 3 2 2" xfId="30408"/>
    <cellStyle name="Normal 10 2 5 2 3 3 3" xfId="30409"/>
    <cellStyle name="Normal 10 2 5 2 3 4" xfId="30410"/>
    <cellStyle name="Normal 10 2 5 2 3 4 2" xfId="30411"/>
    <cellStyle name="Normal 10 2 5 2 3 5" xfId="30412"/>
    <cellStyle name="Normal 10 2 5 2 4" xfId="30413"/>
    <cellStyle name="Normal 10 2 5 2 4 2" xfId="30414"/>
    <cellStyle name="Normal 10 2 5 2 4 2 2" xfId="30415"/>
    <cellStyle name="Normal 10 2 5 2 4 2 2 2" xfId="30416"/>
    <cellStyle name="Normal 10 2 5 2 4 2 3" xfId="30417"/>
    <cellStyle name="Normal 10 2 5 2 4 3" xfId="30418"/>
    <cellStyle name="Normal 10 2 5 2 4 3 2" xfId="30419"/>
    <cellStyle name="Normal 10 2 5 2 4 4" xfId="30420"/>
    <cellStyle name="Normal 10 2 5 2 5" xfId="30421"/>
    <cellStyle name="Normal 10 2 5 2 5 2" xfId="30422"/>
    <cellStyle name="Normal 10 2 5 2 5 2 2" xfId="30423"/>
    <cellStyle name="Normal 10 2 5 2 5 3" xfId="30424"/>
    <cellStyle name="Normal 10 2 5 2 6" xfId="30425"/>
    <cellStyle name="Normal 10 2 5 2 6 2" xfId="30426"/>
    <cellStyle name="Normal 10 2 5 2 7" xfId="30427"/>
    <cellStyle name="Normal 10 2 5 2 8" xfId="30428"/>
    <cellStyle name="Normal 10 2 5 3" xfId="30429"/>
    <cellStyle name="Normal 10 2 5 3 2" xfId="30430"/>
    <cellStyle name="Normal 10 2 5 3 2 2" xfId="30431"/>
    <cellStyle name="Normal 10 2 5 3 2 2 2" xfId="30432"/>
    <cellStyle name="Normal 10 2 5 3 2 2 2 2" xfId="30433"/>
    <cellStyle name="Normal 10 2 5 3 2 2 3" xfId="30434"/>
    <cellStyle name="Normal 10 2 5 3 2 3" xfId="30435"/>
    <cellStyle name="Normal 10 2 5 3 2 3 2" xfId="30436"/>
    <cellStyle name="Normal 10 2 5 3 2 4" xfId="30437"/>
    <cellStyle name="Normal 10 2 5 3 3" xfId="30438"/>
    <cellStyle name="Normal 10 2 5 3 3 2" xfId="30439"/>
    <cellStyle name="Normal 10 2 5 3 3 2 2" xfId="30440"/>
    <cellStyle name="Normal 10 2 5 3 3 3" xfId="30441"/>
    <cellStyle name="Normal 10 2 5 3 4" xfId="30442"/>
    <cellStyle name="Normal 10 2 5 3 4 2" xfId="30443"/>
    <cellStyle name="Normal 10 2 5 3 5" xfId="30444"/>
    <cellStyle name="Normal 10 2 5 4" xfId="30445"/>
    <cellStyle name="Normal 10 2 5 4 2" xfId="30446"/>
    <cellStyle name="Normal 10 2 5 4 2 2" xfId="30447"/>
    <cellStyle name="Normal 10 2 5 4 2 2 2" xfId="30448"/>
    <cellStyle name="Normal 10 2 5 4 2 2 2 2" xfId="30449"/>
    <cellStyle name="Normal 10 2 5 4 2 2 3" xfId="30450"/>
    <cellStyle name="Normal 10 2 5 4 2 3" xfId="30451"/>
    <cellStyle name="Normal 10 2 5 4 2 3 2" xfId="30452"/>
    <cellStyle name="Normal 10 2 5 4 2 4" xfId="30453"/>
    <cellStyle name="Normal 10 2 5 4 3" xfId="30454"/>
    <cellStyle name="Normal 10 2 5 4 3 2" xfId="30455"/>
    <cellStyle name="Normal 10 2 5 4 3 2 2" xfId="30456"/>
    <cellStyle name="Normal 10 2 5 4 3 3" xfId="30457"/>
    <cellStyle name="Normal 10 2 5 4 4" xfId="30458"/>
    <cellStyle name="Normal 10 2 5 4 4 2" xfId="30459"/>
    <cellStyle name="Normal 10 2 5 4 5" xfId="30460"/>
    <cellStyle name="Normal 10 2 5 5" xfId="30461"/>
    <cellStyle name="Normal 10 2 5 5 2" xfId="30462"/>
    <cellStyle name="Normal 10 2 5 5 2 2" xfId="30463"/>
    <cellStyle name="Normal 10 2 5 5 2 2 2" xfId="30464"/>
    <cellStyle name="Normal 10 2 5 5 2 3" xfId="30465"/>
    <cellStyle name="Normal 10 2 5 5 3" xfId="30466"/>
    <cellStyle name="Normal 10 2 5 5 3 2" xfId="30467"/>
    <cellStyle name="Normal 10 2 5 5 4" xfId="30468"/>
    <cellStyle name="Normal 10 2 5 6" xfId="30469"/>
    <cellStyle name="Normal 10 2 5 6 2" xfId="30470"/>
    <cellStyle name="Normal 10 2 5 6 2 2" xfId="30471"/>
    <cellStyle name="Normal 10 2 5 6 3" xfId="30472"/>
    <cellStyle name="Normal 10 2 5 7" xfId="30473"/>
    <cellStyle name="Normal 10 2 5 7 2" xfId="30474"/>
    <cellStyle name="Normal 10 2 5 8" xfId="30475"/>
    <cellStyle name="Normal 10 2 5 9" xfId="30476"/>
    <cellStyle name="Normal 10 2 6" xfId="30477"/>
    <cellStyle name="Normal 10 2 6 2" xfId="30478"/>
    <cellStyle name="Normal 10 2 6 2 2" xfId="30479"/>
    <cellStyle name="Normal 10 2 6 2 2 2" xfId="30480"/>
    <cellStyle name="Normal 10 2 6 2 2 2 2" xfId="30481"/>
    <cellStyle name="Normal 10 2 6 2 2 2 2 2" xfId="30482"/>
    <cellStyle name="Normal 10 2 6 2 2 2 3" xfId="30483"/>
    <cellStyle name="Normal 10 2 6 2 2 3" xfId="30484"/>
    <cellStyle name="Normal 10 2 6 2 2 3 2" xfId="30485"/>
    <cellStyle name="Normal 10 2 6 2 2 4" xfId="30486"/>
    <cellStyle name="Normal 10 2 6 2 3" xfId="30487"/>
    <cellStyle name="Normal 10 2 6 2 3 2" xfId="30488"/>
    <cellStyle name="Normal 10 2 6 2 3 2 2" xfId="30489"/>
    <cellStyle name="Normal 10 2 6 2 3 3" xfId="30490"/>
    <cellStyle name="Normal 10 2 6 2 4" xfId="30491"/>
    <cellStyle name="Normal 10 2 6 2 4 2" xfId="30492"/>
    <cellStyle name="Normal 10 2 6 2 5" xfId="30493"/>
    <cellStyle name="Normal 10 2 6 2 6" xfId="30494"/>
    <cellStyle name="Normal 10 2 6 3" xfId="30495"/>
    <cellStyle name="Normal 10 2 6 3 2" xfId="30496"/>
    <cellStyle name="Normal 10 2 6 3 2 2" xfId="30497"/>
    <cellStyle name="Normal 10 2 6 3 2 2 2" xfId="30498"/>
    <cellStyle name="Normal 10 2 6 3 2 2 2 2" xfId="30499"/>
    <cellStyle name="Normal 10 2 6 3 2 2 3" xfId="30500"/>
    <cellStyle name="Normal 10 2 6 3 2 3" xfId="30501"/>
    <cellStyle name="Normal 10 2 6 3 2 3 2" xfId="30502"/>
    <cellStyle name="Normal 10 2 6 3 2 4" xfId="30503"/>
    <cellStyle name="Normal 10 2 6 3 3" xfId="30504"/>
    <cellStyle name="Normal 10 2 6 3 3 2" xfId="30505"/>
    <cellStyle name="Normal 10 2 6 3 3 2 2" xfId="30506"/>
    <cellStyle name="Normal 10 2 6 3 3 3" xfId="30507"/>
    <cellStyle name="Normal 10 2 6 3 4" xfId="30508"/>
    <cellStyle name="Normal 10 2 6 3 4 2" xfId="30509"/>
    <cellStyle name="Normal 10 2 6 3 5" xfId="30510"/>
    <cellStyle name="Normal 10 2 6 4" xfId="30511"/>
    <cellStyle name="Normal 10 2 6 4 2" xfId="30512"/>
    <cellStyle name="Normal 10 2 6 4 2 2" xfId="30513"/>
    <cellStyle name="Normal 10 2 6 4 2 2 2" xfId="30514"/>
    <cellStyle name="Normal 10 2 6 4 2 3" xfId="30515"/>
    <cellStyle name="Normal 10 2 6 4 3" xfId="30516"/>
    <cellStyle name="Normal 10 2 6 4 3 2" xfId="30517"/>
    <cellStyle name="Normal 10 2 6 4 4" xfId="30518"/>
    <cellStyle name="Normal 10 2 6 5" xfId="30519"/>
    <cellStyle name="Normal 10 2 6 5 2" xfId="30520"/>
    <cellStyle name="Normal 10 2 6 5 2 2" xfId="30521"/>
    <cellStyle name="Normal 10 2 6 5 3" xfId="30522"/>
    <cellStyle name="Normal 10 2 6 6" xfId="30523"/>
    <cellStyle name="Normal 10 2 6 6 2" xfId="30524"/>
    <cellStyle name="Normal 10 2 6 7" xfId="30525"/>
    <cellStyle name="Normal 10 2 6 8" xfId="30526"/>
    <cellStyle name="Normal 10 2 7" xfId="30527"/>
    <cellStyle name="Normal 10 2 7 2" xfId="30528"/>
    <cellStyle name="Normal 10 2 7 2 2" xfId="30529"/>
    <cellStyle name="Normal 10 2 7 2 2 2" xfId="30530"/>
    <cellStyle name="Normal 10 2 7 2 2 2 2" xfId="30531"/>
    <cellStyle name="Normal 10 2 7 2 2 3" xfId="30532"/>
    <cellStyle name="Normal 10 2 7 2 3" xfId="30533"/>
    <cellStyle name="Normal 10 2 7 2 3 2" xfId="30534"/>
    <cellStyle name="Normal 10 2 7 2 4" xfId="30535"/>
    <cellStyle name="Normal 10 2 7 2 5" xfId="30536"/>
    <cellStyle name="Normal 10 2 7 3" xfId="30537"/>
    <cellStyle name="Normal 10 2 7 3 2" xfId="30538"/>
    <cellStyle name="Normal 10 2 7 3 2 2" xfId="30539"/>
    <cellStyle name="Normal 10 2 7 3 3" xfId="30540"/>
    <cellStyle name="Normal 10 2 7 4" xfId="30541"/>
    <cellStyle name="Normal 10 2 7 4 2" xfId="30542"/>
    <cellStyle name="Normal 10 2 7 5" xfId="30543"/>
    <cellStyle name="Normal 10 2 7 6" xfId="30544"/>
    <cellStyle name="Normal 10 2 8" xfId="30545"/>
    <cellStyle name="Normal 10 2 8 2" xfId="30546"/>
    <cellStyle name="Normal 10 2 8 2 2" xfId="30547"/>
    <cellStyle name="Normal 10 2 8 2 2 2" xfId="30548"/>
    <cellStyle name="Normal 10 2 8 2 2 2 2" xfId="30549"/>
    <cellStyle name="Normal 10 2 8 2 2 3" xfId="30550"/>
    <cellStyle name="Normal 10 2 8 2 3" xfId="30551"/>
    <cellStyle name="Normal 10 2 8 2 3 2" xfId="30552"/>
    <cellStyle name="Normal 10 2 8 2 4" xfId="30553"/>
    <cellStyle name="Normal 10 2 8 2 5" xfId="30554"/>
    <cellStyle name="Normal 10 2 8 3" xfId="30555"/>
    <cellStyle name="Normal 10 2 8 3 2" xfId="30556"/>
    <cellStyle name="Normal 10 2 8 3 2 2" xfId="30557"/>
    <cellStyle name="Normal 10 2 8 3 3" xfId="30558"/>
    <cellStyle name="Normal 10 2 8 4" xfId="30559"/>
    <cellStyle name="Normal 10 2 8 4 2" xfId="30560"/>
    <cellStyle name="Normal 10 2 8 5" xfId="30561"/>
    <cellStyle name="Normal 10 2 8 6" xfId="30562"/>
    <cellStyle name="Normal 10 2 9" xfId="30563"/>
    <cellStyle name="Normal 10 2 9 2" xfId="30564"/>
    <cellStyle name="Normal 10 2 9 2 2" xfId="30565"/>
    <cellStyle name="Normal 10 2 9 2 2 2" xfId="30566"/>
    <cellStyle name="Normal 10 2 9 2 3" xfId="30567"/>
    <cellStyle name="Normal 10 2 9 2 4" xfId="30568"/>
    <cellStyle name="Normal 10 2 9 3" xfId="30569"/>
    <cellStyle name="Normal 10 2 9 3 2" xfId="30570"/>
    <cellStyle name="Normal 10 2 9 4" xfId="30571"/>
    <cellStyle name="Normal 10 2 9 5" xfId="30572"/>
    <cellStyle name="Normal 10 2_Plan Descubre tu Promo 23 al 30 Junio (18.06.10) Rv. 01" xfId="30573"/>
    <cellStyle name="Normal 10 20" xfId="30574"/>
    <cellStyle name="Normal 10 20 2" xfId="30575"/>
    <cellStyle name="Normal 10 21" xfId="30576"/>
    <cellStyle name="Normal 10 21 2" xfId="30577"/>
    <cellStyle name="Normal 10 21 2 2" xfId="30578"/>
    <cellStyle name="Normal 10 21 2 2 2" xfId="30579"/>
    <cellStyle name="Normal 10 21 2 2 2 2" xfId="30580"/>
    <cellStyle name="Normal 10 21 2 2 2 2 2" xfId="30581"/>
    <cellStyle name="Normal 10 21 2 2 2 2 2 2" xfId="30582"/>
    <cellStyle name="Normal 10 21 2 2 2 2 2 2 2" xfId="30583"/>
    <cellStyle name="Normal 10 21 2 2 2 2 2 2 2 2" xfId="30584"/>
    <cellStyle name="Normal 10 21 2 2 2 2 2 2 2 2 2" xfId="30585"/>
    <cellStyle name="Normal 10 21 2 2 2 2 2 2 2 2 2 2" xfId="30586"/>
    <cellStyle name="Normal 10 21 2 2 2 2 2 2 2 2 2 2 2" xfId="30587"/>
    <cellStyle name="Normal 10 21 2 2 2 2 2 2 2 2 2 2 3" xfId="30588"/>
    <cellStyle name="Normal 10 21 2 2 2 2 2 2 2 2 2 2 4" xfId="30589"/>
    <cellStyle name="Normal 10 21 2 2 2 2 2 2 2 2 2 2 4 2" xfId="30590"/>
    <cellStyle name="Normal 10 21 2 2 2 2 2 2 2 2 2 2 4 2 2" xfId="30591"/>
    <cellStyle name="Normal 10 21 2 2 2 2 2 2 2 2 2 2 4 2 2 2" xfId="30592"/>
    <cellStyle name="Normal 10 21 2 2 2 2 2 2 2 2 2 2 4 2 3" xfId="30593"/>
    <cellStyle name="Normal 10 21 2 2 2 2 2 2 3" xfId="30594"/>
    <cellStyle name="Normal 10 21 2 2 2 2 2 2 3 2" xfId="30595"/>
    <cellStyle name="Normal 10 21 2 2 2 2 2 2 3 2 2" xfId="30596"/>
    <cellStyle name="Normal 10 21 2 2 2 2 2 2 3 2 2 2" xfId="30597"/>
    <cellStyle name="Normal 10 21 2 2 2 2 2 2 3 2 3" xfId="30598"/>
    <cellStyle name="Normal 10 21 2 2 2 2 2 3" xfId="30599"/>
    <cellStyle name="Normal 10 21 2 2 2 2 3" xfId="30600"/>
    <cellStyle name="Normal 10 21 2 2 2 2 3 2" xfId="30601"/>
    <cellStyle name="Normal 10 21 2 2 2 2 4" xfId="30602"/>
    <cellStyle name="Normal 10 21 2 2 2 2 4 2" xfId="30603"/>
    <cellStyle name="Normal 10 21 2 2 2 2 4 3" xfId="30604"/>
    <cellStyle name="Normal 10 21 2 2 2 2 5" xfId="30605"/>
    <cellStyle name="Normal 10 21 2 2 2 2 6" xfId="30606"/>
    <cellStyle name="Normal 10 21 2 2 2 2 6 2" xfId="30607"/>
    <cellStyle name="Normal 10 21 2 2 2 3" xfId="30608"/>
    <cellStyle name="Normal 10 21 2 2 3" xfId="30609"/>
    <cellStyle name="Normal 10 21 2 2 3 2" xfId="30610"/>
    <cellStyle name="Normal 10 21 2 2 3 2 2" xfId="30611"/>
    <cellStyle name="Normal 10 21 2 2 3 3" xfId="30612"/>
    <cellStyle name="Normal 10 21 2 2 4" xfId="30613"/>
    <cellStyle name="Normal 10 21 2 3" xfId="30614"/>
    <cellStyle name="Normal 10 21 3" xfId="30615"/>
    <cellStyle name="Normal 10 21 3 2" xfId="30616"/>
    <cellStyle name="Normal 10 21 3 3" xfId="30617"/>
    <cellStyle name="Normal 10 21 4" xfId="30618"/>
    <cellStyle name="Normal 10 22" xfId="30619"/>
    <cellStyle name="Normal 10 22 10" xfId="30620"/>
    <cellStyle name="Normal 10 22 2" xfId="30621"/>
    <cellStyle name="Normal 10 22 2 2" xfId="30622"/>
    <cellStyle name="Normal 10 22 2 2 2" xfId="30623"/>
    <cellStyle name="Normal 10 22 2 3" xfId="30624"/>
    <cellStyle name="Normal 10 22 3" xfId="30625"/>
    <cellStyle name="Normal 10 22 3 2" xfId="30626"/>
    <cellStyle name="Normal 10 22 4" xfId="30627"/>
    <cellStyle name="Normal 10 22 4 2" xfId="30628"/>
    <cellStyle name="Normal 10 22 5" xfId="30629"/>
    <cellStyle name="Normal 10 22 5 2" xfId="30630"/>
    <cellStyle name="Normal 10 22 6" xfId="30631"/>
    <cellStyle name="Normal 10 22 6 2" xfId="30632"/>
    <cellStyle name="Normal 10 22 7" xfId="30633"/>
    <cellStyle name="Normal 10 22 7 2" xfId="30634"/>
    <cellStyle name="Normal 10 22 8" xfId="30635"/>
    <cellStyle name="Normal 10 22 8 2" xfId="30636"/>
    <cellStyle name="Normal 10 22 9" xfId="30637"/>
    <cellStyle name="Normal 10 22 9 2" xfId="30638"/>
    <cellStyle name="Normal 10 23" xfId="30639"/>
    <cellStyle name="Normal 10 23 2" xfId="30640"/>
    <cellStyle name="Normal 10 24" xfId="30641"/>
    <cellStyle name="Normal 10 24 2" xfId="30642"/>
    <cellStyle name="Normal 10 24 2 2" xfId="30643"/>
    <cellStyle name="Normal 10 24 3" xfId="30644"/>
    <cellStyle name="Normal 10 25" xfId="30645"/>
    <cellStyle name="Normal 10 25 2" xfId="30646"/>
    <cellStyle name="Normal 10 25 2 2" xfId="30647"/>
    <cellStyle name="Normal 10 25 3" xfId="30648"/>
    <cellStyle name="Normal 10 26" xfId="30649"/>
    <cellStyle name="Normal 10 26 2" xfId="30650"/>
    <cellStyle name="Normal 10 26 2 2" xfId="30651"/>
    <cellStyle name="Normal 10 26 2 2 2" xfId="30652"/>
    <cellStyle name="Normal 10 26 2 2 2 2" xfId="30653"/>
    <cellStyle name="Normal 10 26 2 2 2 2 2" xfId="30654"/>
    <cellStyle name="Normal 10 26 2 2 2 2 2 2" xfId="30655"/>
    <cellStyle name="Normal 10 26 2 2 2 2 2 2 2" xfId="30656"/>
    <cellStyle name="Normal 10 26 2 2 2 2 2 2 2 2" xfId="30657"/>
    <cellStyle name="Normal 10 26 2 2 2 2 2 2 2 2 2" xfId="30658"/>
    <cellStyle name="Normal 10 26 2 2 2 2 2 2 2 2 3" xfId="30659"/>
    <cellStyle name="Normal 10 26 2 2 2 2 2 2 2 2 3 2" xfId="30660"/>
    <cellStyle name="Normal 10 26 2 2 2 2 2 2 2 2 3 2 2" xfId="30661"/>
    <cellStyle name="Normal 10 26 2 2 2 2 2 2 2 2 3 2 2 2" xfId="30662"/>
    <cellStyle name="Normal 10 26 2 2 2 2 2 2 2 2 3 2 3" xfId="30663"/>
    <cellStyle name="Normal 10 26 2 2 2 3" xfId="30664"/>
    <cellStyle name="Normal 10 26 2 2 2 3 2" xfId="30665"/>
    <cellStyle name="Normal 10 26 2 2 2 3 3" xfId="30666"/>
    <cellStyle name="Normal 10 26 2 2 2 3 3 2" xfId="30667"/>
    <cellStyle name="Normal 10 26 2 2 2 3 3 2 2" xfId="30668"/>
    <cellStyle name="Normal 10 26 2 2 2 3 3 2 2 2" xfId="30669"/>
    <cellStyle name="Normal 10 26 2 2 2 4" xfId="30670"/>
    <cellStyle name="Normal 10 26 2 2 2 5" xfId="30671"/>
    <cellStyle name="Normal 10 26 2 2 2 5 2" xfId="30672"/>
    <cellStyle name="Normal 10 26 2 2 2 5 2 2" xfId="30673"/>
    <cellStyle name="Normal 10 26 2 2 2 5 2 2 2" xfId="30674"/>
    <cellStyle name="Normal 10 26 2 2 2 5 2 3" xfId="30675"/>
    <cellStyle name="Normal 10 26 2 2 3" xfId="30676"/>
    <cellStyle name="Normal 10 26 2 3" xfId="30677"/>
    <cellStyle name="Normal 10 26 3" xfId="30678"/>
    <cellStyle name="Normal 10 26 3 2" xfId="30679"/>
    <cellStyle name="Normal 10 26 4" xfId="30680"/>
    <cellStyle name="Normal 10 26 4 2" xfId="30681"/>
    <cellStyle name="Normal 10 26 5" xfId="30682"/>
    <cellStyle name="Normal 10 26 6" xfId="30683"/>
    <cellStyle name="Normal 10 27" xfId="30684"/>
    <cellStyle name="Normal 10 27 2" xfId="30685"/>
    <cellStyle name="Normal 10 28" xfId="30686"/>
    <cellStyle name="Normal 10 28 2" xfId="30687"/>
    <cellStyle name="Normal 10 28 2 2" xfId="30688"/>
    <cellStyle name="Normal 10 28 2 3" xfId="30689"/>
    <cellStyle name="Normal 10 28 2 3 2" xfId="30690"/>
    <cellStyle name="Normal 10 28 2 3 2 2" xfId="30691"/>
    <cellStyle name="Normal 10 28 2 3 2 3" xfId="30692"/>
    <cellStyle name="Normal 10 28 2 3 2 3 2" xfId="30693"/>
    <cellStyle name="Normal 10 28 2 3 2 3 2 2" xfId="30694"/>
    <cellStyle name="Normal 10 28 2 3 2 3 2 2 2" xfId="30695"/>
    <cellStyle name="Normal 10 28 2 3 2 3 2 3" xfId="30696"/>
    <cellStyle name="Normal 10 28 3" xfId="30697"/>
    <cellStyle name="Normal 10 29" xfId="30698"/>
    <cellStyle name="Normal 10 29 2" xfId="30699"/>
    <cellStyle name="Normal 10 29 2 2" xfId="30700"/>
    <cellStyle name="Normal 10 29 2 2 2" xfId="30701"/>
    <cellStyle name="Normal 10 29 2 2 2 2" xfId="30702"/>
    <cellStyle name="Normal 10 29 2 2 2 2 2" xfId="30703"/>
    <cellStyle name="Normal 10 29 2 2 2 2 2 2" xfId="30704"/>
    <cellStyle name="Normal 10 29 2 2 2 2 2 2 2" xfId="30705"/>
    <cellStyle name="Normal 10 29 2 3" xfId="30706"/>
    <cellStyle name="Normal 10 29 2 4" xfId="30707"/>
    <cellStyle name="Normal 10 29 2 5" xfId="30708"/>
    <cellStyle name="Normal 10 29 2 5 2" xfId="30709"/>
    <cellStyle name="Normal 10 29 2 5 3" xfId="30710"/>
    <cellStyle name="Normal 10 29 2 5 3 2" xfId="30711"/>
    <cellStyle name="Normal 10 29 2 6" xfId="30712"/>
    <cellStyle name="Normal 10 29 2 6 2" xfId="30713"/>
    <cellStyle name="Normal 10 29 2 6 2 2" xfId="30714"/>
    <cellStyle name="Normal 10 29 2 6 2 2 2" xfId="30715"/>
    <cellStyle name="Normal 10 29 2 6 2 3" xfId="30716"/>
    <cellStyle name="Normal 10 29 3" xfId="30717"/>
    <cellStyle name="Normal 10 29 3 2" xfId="30718"/>
    <cellStyle name="Normal 10 29 3 3" xfId="30719"/>
    <cellStyle name="Normal 10 29 3 4" xfId="30720"/>
    <cellStyle name="Normal 10 29 3 4 2" xfId="30721"/>
    <cellStyle name="Normal 10 29 3 4 2 2" xfId="30722"/>
    <cellStyle name="Normal 10 29 3 5" xfId="30723"/>
    <cellStyle name="Normal 10 29 3 6" xfId="30724"/>
    <cellStyle name="Normal 10 29 3 6 2" xfId="30725"/>
    <cellStyle name="Normal 10 29 3 7" xfId="30726"/>
    <cellStyle name="Normal 10 29 4" xfId="30727"/>
    <cellStyle name="Normal 10 3" xfId="161"/>
    <cellStyle name="Normal 10 3 10" xfId="30729"/>
    <cellStyle name="Normal 10 3 10 2" xfId="30730"/>
    <cellStyle name="Normal 10 3 11" xfId="30731"/>
    <cellStyle name="Normal 10 3 11 2" xfId="30732"/>
    <cellStyle name="Normal 10 3 12" xfId="30733"/>
    <cellStyle name="Normal 10 3 13" xfId="30734"/>
    <cellStyle name="Normal 10 3 14" xfId="30728"/>
    <cellStyle name="Normal 10 3 2" xfId="30735"/>
    <cellStyle name="Normal 10 3 2 10" xfId="30736"/>
    <cellStyle name="Normal 10 3 2 10 2" xfId="30737"/>
    <cellStyle name="Normal 10 3 2 11" xfId="30738"/>
    <cellStyle name="Normal 10 3 2 12" xfId="30739"/>
    <cellStyle name="Normal 10 3 2 2" xfId="30740"/>
    <cellStyle name="Normal 10 3 2 2 10" xfId="30741"/>
    <cellStyle name="Normal 10 3 2 2 2" xfId="30742"/>
    <cellStyle name="Normal 10 3 2 2 2 2" xfId="30743"/>
    <cellStyle name="Normal 10 3 2 2 2 2 2" xfId="30744"/>
    <cellStyle name="Normal 10 3 2 2 2 2 2 2" xfId="30745"/>
    <cellStyle name="Normal 10 3 2 2 2 2 2 2 2" xfId="30746"/>
    <cellStyle name="Normal 10 3 2 2 2 2 2 2 2 2" xfId="30747"/>
    <cellStyle name="Normal 10 3 2 2 2 2 2 2 2 2 2" xfId="30748"/>
    <cellStyle name="Normal 10 3 2 2 2 2 2 2 2 3" xfId="30749"/>
    <cellStyle name="Normal 10 3 2 2 2 2 2 2 3" xfId="30750"/>
    <cellStyle name="Normal 10 3 2 2 2 2 2 2 3 2" xfId="30751"/>
    <cellStyle name="Normal 10 3 2 2 2 2 2 2 4" xfId="30752"/>
    <cellStyle name="Normal 10 3 2 2 2 2 2 3" xfId="30753"/>
    <cellStyle name="Normal 10 3 2 2 2 2 2 3 2" xfId="30754"/>
    <cellStyle name="Normal 10 3 2 2 2 2 2 3 2 2" xfId="30755"/>
    <cellStyle name="Normal 10 3 2 2 2 2 2 3 3" xfId="30756"/>
    <cellStyle name="Normal 10 3 2 2 2 2 2 4" xfId="30757"/>
    <cellStyle name="Normal 10 3 2 2 2 2 2 4 2" xfId="30758"/>
    <cellStyle name="Normal 10 3 2 2 2 2 2 5" xfId="30759"/>
    <cellStyle name="Normal 10 3 2 2 2 2 3" xfId="30760"/>
    <cellStyle name="Normal 10 3 2 2 2 2 3 2" xfId="30761"/>
    <cellStyle name="Normal 10 3 2 2 2 2 3 2 2" xfId="30762"/>
    <cellStyle name="Normal 10 3 2 2 2 2 3 2 2 2" xfId="30763"/>
    <cellStyle name="Normal 10 3 2 2 2 2 3 2 2 2 2" xfId="30764"/>
    <cellStyle name="Normal 10 3 2 2 2 2 3 2 2 3" xfId="30765"/>
    <cellStyle name="Normal 10 3 2 2 2 2 3 2 3" xfId="30766"/>
    <cellStyle name="Normal 10 3 2 2 2 2 3 2 3 2" xfId="30767"/>
    <cellStyle name="Normal 10 3 2 2 2 2 3 2 4" xfId="30768"/>
    <cellStyle name="Normal 10 3 2 2 2 2 3 3" xfId="30769"/>
    <cellStyle name="Normal 10 3 2 2 2 2 3 3 2" xfId="30770"/>
    <cellStyle name="Normal 10 3 2 2 2 2 3 3 2 2" xfId="30771"/>
    <cellStyle name="Normal 10 3 2 2 2 2 3 3 3" xfId="30772"/>
    <cellStyle name="Normal 10 3 2 2 2 2 3 4" xfId="30773"/>
    <cellStyle name="Normal 10 3 2 2 2 2 3 4 2" xfId="30774"/>
    <cellStyle name="Normal 10 3 2 2 2 2 3 5" xfId="30775"/>
    <cellStyle name="Normal 10 3 2 2 2 2 4" xfId="30776"/>
    <cellStyle name="Normal 10 3 2 2 2 2 4 2" xfId="30777"/>
    <cellStyle name="Normal 10 3 2 2 2 2 4 2 2" xfId="30778"/>
    <cellStyle name="Normal 10 3 2 2 2 2 4 2 2 2" xfId="30779"/>
    <cellStyle name="Normal 10 3 2 2 2 2 4 2 3" xfId="30780"/>
    <cellStyle name="Normal 10 3 2 2 2 2 4 3" xfId="30781"/>
    <cellStyle name="Normal 10 3 2 2 2 2 4 3 2" xfId="30782"/>
    <cellStyle name="Normal 10 3 2 2 2 2 4 4" xfId="30783"/>
    <cellStyle name="Normal 10 3 2 2 2 2 5" xfId="30784"/>
    <cellStyle name="Normal 10 3 2 2 2 2 5 2" xfId="30785"/>
    <cellStyle name="Normal 10 3 2 2 2 2 5 2 2" xfId="30786"/>
    <cellStyle name="Normal 10 3 2 2 2 2 5 3" xfId="30787"/>
    <cellStyle name="Normal 10 3 2 2 2 2 6" xfId="30788"/>
    <cellStyle name="Normal 10 3 2 2 2 2 6 2" xfId="30789"/>
    <cellStyle name="Normal 10 3 2 2 2 2 7" xfId="30790"/>
    <cellStyle name="Normal 10 3 2 2 2 3" xfId="30791"/>
    <cellStyle name="Normal 10 3 2 2 2 3 2" xfId="30792"/>
    <cellStyle name="Normal 10 3 2 2 2 3 2 2" xfId="30793"/>
    <cellStyle name="Normal 10 3 2 2 2 3 2 2 2" xfId="30794"/>
    <cellStyle name="Normal 10 3 2 2 2 3 2 2 2 2" xfId="30795"/>
    <cellStyle name="Normal 10 3 2 2 2 3 2 2 3" xfId="30796"/>
    <cellStyle name="Normal 10 3 2 2 2 3 2 3" xfId="30797"/>
    <cellStyle name="Normal 10 3 2 2 2 3 2 3 2" xfId="30798"/>
    <cellStyle name="Normal 10 3 2 2 2 3 2 4" xfId="30799"/>
    <cellStyle name="Normal 10 3 2 2 2 3 3" xfId="30800"/>
    <cellStyle name="Normal 10 3 2 2 2 3 3 2" xfId="30801"/>
    <cellStyle name="Normal 10 3 2 2 2 3 3 2 2" xfId="30802"/>
    <cellStyle name="Normal 10 3 2 2 2 3 3 3" xfId="30803"/>
    <cellStyle name="Normal 10 3 2 2 2 3 4" xfId="30804"/>
    <cellStyle name="Normal 10 3 2 2 2 3 4 2" xfId="30805"/>
    <cellStyle name="Normal 10 3 2 2 2 3 5" xfId="30806"/>
    <cellStyle name="Normal 10 3 2 2 2 4" xfId="30807"/>
    <cellStyle name="Normal 10 3 2 2 2 4 2" xfId="30808"/>
    <cellStyle name="Normal 10 3 2 2 2 4 2 2" xfId="30809"/>
    <cellStyle name="Normal 10 3 2 2 2 4 2 2 2" xfId="30810"/>
    <cellStyle name="Normal 10 3 2 2 2 4 2 2 2 2" xfId="30811"/>
    <cellStyle name="Normal 10 3 2 2 2 4 2 2 3" xfId="30812"/>
    <cellStyle name="Normal 10 3 2 2 2 4 2 3" xfId="30813"/>
    <cellStyle name="Normal 10 3 2 2 2 4 2 3 2" xfId="30814"/>
    <cellStyle name="Normal 10 3 2 2 2 4 2 4" xfId="30815"/>
    <cellStyle name="Normal 10 3 2 2 2 4 3" xfId="30816"/>
    <cellStyle name="Normal 10 3 2 2 2 4 3 2" xfId="30817"/>
    <cellStyle name="Normal 10 3 2 2 2 4 3 2 2" xfId="30818"/>
    <cellStyle name="Normal 10 3 2 2 2 4 3 3" xfId="30819"/>
    <cellStyle name="Normal 10 3 2 2 2 4 4" xfId="30820"/>
    <cellStyle name="Normal 10 3 2 2 2 4 4 2" xfId="30821"/>
    <cellStyle name="Normal 10 3 2 2 2 4 5" xfId="30822"/>
    <cellStyle name="Normal 10 3 2 2 2 5" xfId="30823"/>
    <cellStyle name="Normal 10 3 2 2 2 5 2" xfId="30824"/>
    <cellStyle name="Normal 10 3 2 2 2 5 2 2" xfId="30825"/>
    <cellStyle name="Normal 10 3 2 2 2 5 2 2 2" xfId="30826"/>
    <cellStyle name="Normal 10 3 2 2 2 5 2 3" xfId="30827"/>
    <cellStyle name="Normal 10 3 2 2 2 5 3" xfId="30828"/>
    <cellStyle name="Normal 10 3 2 2 2 5 3 2" xfId="30829"/>
    <cellStyle name="Normal 10 3 2 2 2 5 4" xfId="30830"/>
    <cellStyle name="Normal 10 3 2 2 2 6" xfId="30831"/>
    <cellStyle name="Normal 10 3 2 2 2 6 2" xfId="30832"/>
    <cellStyle name="Normal 10 3 2 2 2 6 2 2" xfId="30833"/>
    <cellStyle name="Normal 10 3 2 2 2 6 3" xfId="30834"/>
    <cellStyle name="Normal 10 3 2 2 2 7" xfId="30835"/>
    <cellStyle name="Normal 10 3 2 2 2 7 2" xfId="30836"/>
    <cellStyle name="Normal 10 3 2 2 2 8" xfId="30837"/>
    <cellStyle name="Normal 10 3 2 2 3" xfId="30838"/>
    <cellStyle name="Normal 10 3 2 2 3 2" xfId="30839"/>
    <cellStyle name="Normal 10 3 2 2 3 2 2" xfId="30840"/>
    <cellStyle name="Normal 10 3 2 2 3 2 2 2" xfId="30841"/>
    <cellStyle name="Normal 10 3 2 2 3 2 2 2 2" xfId="30842"/>
    <cellStyle name="Normal 10 3 2 2 3 2 2 2 2 2" xfId="30843"/>
    <cellStyle name="Normal 10 3 2 2 3 2 2 2 3" xfId="30844"/>
    <cellStyle name="Normal 10 3 2 2 3 2 2 3" xfId="30845"/>
    <cellStyle name="Normal 10 3 2 2 3 2 2 3 2" xfId="30846"/>
    <cellStyle name="Normal 10 3 2 2 3 2 2 4" xfId="30847"/>
    <cellStyle name="Normal 10 3 2 2 3 2 3" xfId="30848"/>
    <cellStyle name="Normal 10 3 2 2 3 2 3 2" xfId="30849"/>
    <cellStyle name="Normal 10 3 2 2 3 2 3 2 2" xfId="30850"/>
    <cellStyle name="Normal 10 3 2 2 3 2 3 3" xfId="30851"/>
    <cellStyle name="Normal 10 3 2 2 3 2 4" xfId="30852"/>
    <cellStyle name="Normal 10 3 2 2 3 2 4 2" xfId="30853"/>
    <cellStyle name="Normal 10 3 2 2 3 2 5" xfId="30854"/>
    <cellStyle name="Normal 10 3 2 2 3 3" xfId="30855"/>
    <cellStyle name="Normal 10 3 2 2 3 3 2" xfId="30856"/>
    <cellStyle name="Normal 10 3 2 2 3 3 2 2" xfId="30857"/>
    <cellStyle name="Normal 10 3 2 2 3 3 2 2 2" xfId="30858"/>
    <cellStyle name="Normal 10 3 2 2 3 3 2 2 2 2" xfId="30859"/>
    <cellStyle name="Normal 10 3 2 2 3 3 2 2 3" xfId="30860"/>
    <cellStyle name="Normal 10 3 2 2 3 3 2 3" xfId="30861"/>
    <cellStyle name="Normal 10 3 2 2 3 3 2 3 2" xfId="30862"/>
    <cellStyle name="Normal 10 3 2 2 3 3 2 4" xfId="30863"/>
    <cellStyle name="Normal 10 3 2 2 3 3 3" xfId="30864"/>
    <cellStyle name="Normal 10 3 2 2 3 3 3 2" xfId="30865"/>
    <cellStyle name="Normal 10 3 2 2 3 3 3 2 2" xfId="30866"/>
    <cellStyle name="Normal 10 3 2 2 3 3 3 3" xfId="30867"/>
    <cellStyle name="Normal 10 3 2 2 3 3 4" xfId="30868"/>
    <cellStyle name="Normal 10 3 2 2 3 3 4 2" xfId="30869"/>
    <cellStyle name="Normal 10 3 2 2 3 3 5" xfId="30870"/>
    <cellStyle name="Normal 10 3 2 2 3 4" xfId="30871"/>
    <cellStyle name="Normal 10 3 2 2 3 4 2" xfId="30872"/>
    <cellStyle name="Normal 10 3 2 2 3 4 2 2" xfId="30873"/>
    <cellStyle name="Normal 10 3 2 2 3 4 2 2 2" xfId="30874"/>
    <cellStyle name="Normal 10 3 2 2 3 4 2 3" xfId="30875"/>
    <cellStyle name="Normal 10 3 2 2 3 4 3" xfId="30876"/>
    <cellStyle name="Normal 10 3 2 2 3 4 3 2" xfId="30877"/>
    <cellStyle name="Normal 10 3 2 2 3 4 4" xfId="30878"/>
    <cellStyle name="Normal 10 3 2 2 3 5" xfId="30879"/>
    <cellStyle name="Normal 10 3 2 2 3 5 2" xfId="30880"/>
    <cellStyle name="Normal 10 3 2 2 3 5 2 2" xfId="30881"/>
    <cellStyle name="Normal 10 3 2 2 3 5 3" xfId="30882"/>
    <cellStyle name="Normal 10 3 2 2 3 6" xfId="30883"/>
    <cellStyle name="Normal 10 3 2 2 3 6 2" xfId="30884"/>
    <cellStyle name="Normal 10 3 2 2 3 7" xfId="30885"/>
    <cellStyle name="Normal 10 3 2 2 4" xfId="30886"/>
    <cellStyle name="Normal 10 3 2 2 4 2" xfId="30887"/>
    <cellStyle name="Normal 10 3 2 2 4 2 2" xfId="30888"/>
    <cellStyle name="Normal 10 3 2 2 4 2 2 2" xfId="30889"/>
    <cellStyle name="Normal 10 3 2 2 4 2 2 2 2" xfId="30890"/>
    <cellStyle name="Normal 10 3 2 2 4 2 2 3" xfId="30891"/>
    <cellStyle name="Normal 10 3 2 2 4 2 3" xfId="30892"/>
    <cellStyle name="Normal 10 3 2 2 4 2 3 2" xfId="30893"/>
    <cellStyle name="Normal 10 3 2 2 4 2 4" xfId="30894"/>
    <cellStyle name="Normal 10 3 2 2 4 3" xfId="30895"/>
    <cellStyle name="Normal 10 3 2 2 4 3 2" xfId="30896"/>
    <cellStyle name="Normal 10 3 2 2 4 3 2 2" xfId="30897"/>
    <cellStyle name="Normal 10 3 2 2 4 3 3" xfId="30898"/>
    <cellStyle name="Normal 10 3 2 2 4 4" xfId="30899"/>
    <cellStyle name="Normal 10 3 2 2 4 4 2" xfId="30900"/>
    <cellStyle name="Normal 10 3 2 2 4 5" xfId="30901"/>
    <cellStyle name="Normal 10 3 2 2 5" xfId="30902"/>
    <cellStyle name="Normal 10 3 2 2 5 2" xfId="30903"/>
    <cellStyle name="Normal 10 3 2 2 5 2 2" xfId="30904"/>
    <cellStyle name="Normal 10 3 2 2 5 2 2 2" xfId="30905"/>
    <cellStyle name="Normal 10 3 2 2 5 2 2 2 2" xfId="30906"/>
    <cellStyle name="Normal 10 3 2 2 5 2 2 3" xfId="30907"/>
    <cellStyle name="Normal 10 3 2 2 5 2 3" xfId="30908"/>
    <cellStyle name="Normal 10 3 2 2 5 2 3 2" xfId="30909"/>
    <cellStyle name="Normal 10 3 2 2 5 2 4" xfId="30910"/>
    <cellStyle name="Normal 10 3 2 2 5 3" xfId="30911"/>
    <cellStyle name="Normal 10 3 2 2 5 3 2" xfId="30912"/>
    <cellStyle name="Normal 10 3 2 2 5 3 2 2" xfId="30913"/>
    <cellStyle name="Normal 10 3 2 2 5 3 3" xfId="30914"/>
    <cellStyle name="Normal 10 3 2 2 5 4" xfId="30915"/>
    <cellStyle name="Normal 10 3 2 2 5 4 2" xfId="30916"/>
    <cellStyle name="Normal 10 3 2 2 5 5" xfId="30917"/>
    <cellStyle name="Normal 10 3 2 2 6" xfId="30918"/>
    <cellStyle name="Normal 10 3 2 2 6 2" xfId="30919"/>
    <cellStyle name="Normal 10 3 2 2 6 2 2" xfId="30920"/>
    <cellStyle name="Normal 10 3 2 2 6 2 2 2" xfId="30921"/>
    <cellStyle name="Normal 10 3 2 2 6 2 3" xfId="30922"/>
    <cellStyle name="Normal 10 3 2 2 6 3" xfId="30923"/>
    <cellStyle name="Normal 10 3 2 2 6 3 2" xfId="30924"/>
    <cellStyle name="Normal 10 3 2 2 6 4" xfId="30925"/>
    <cellStyle name="Normal 10 3 2 2 7" xfId="30926"/>
    <cellStyle name="Normal 10 3 2 2 7 2" xfId="30927"/>
    <cellStyle name="Normal 10 3 2 2 7 2 2" xfId="30928"/>
    <cellStyle name="Normal 10 3 2 2 7 3" xfId="30929"/>
    <cellStyle name="Normal 10 3 2 2 8" xfId="30930"/>
    <cellStyle name="Normal 10 3 2 2 8 2" xfId="30931"/>
    <cellStyle name="Normal 10 3 2 2 9" xfId="30932"/>
    <cellStyle name="Normal 10 3 2 2 9 2" xfId="30933"/>
    <cellStyle name="Normal 10 3 2 3" xfId="30934"/>
    <cellStyle name="Normal 10 3 2 3 2" xfId="30935"/>
    <cellStyle name="Normal 10 3 2 3 2 2" xfId="30936"/>
    <cellStyle name="Normal 10 3 2 3 2 2 2" xfId="30937"/>
    <cellStyle name="Normal 10 3 2 3 2 2 2 2" xfId="30938"/>
    <cellStyle name="Normal 10 3 2 3 2 2 2 2 2" xfId="30939"/>
    <cellStyle name="Normal 10 3 2 3 2 2 2 2 2 2" xfId="30940"/>
    <cellStyle name="Normal 10 3 2 3 2 2 2 2 3" xfId="30941"/>
    <cellStyle name="Normal 10 3 2 3 2 2 2 3" xfId="30942"/>
    <cellStyle name="Normal 10 3 2 3 2 2 2 3 2" xfId="30943"/>
    <cellStyle name="Normal 10 3 2 3 2 2 2 4" xfId="30944"/>
    <cellStyle name="Normal 10 3 2 3 2 2 3" xfId="30945"/>
    <cellStyle name="Normal 10 3 2 3 2 2 3 2" xfId="30946"/>
    <cellStyle name="Normal 10 3 2 3 2 2 3 2 2" xfId="30947"/>
    <cellStyle name="Normal 10 3 2 3 2 2 3 3" xfId="30948"/>
    <cellStyle name="Normal 10 3 2 3 2 2 4" xfId="30949"/>
    <cellStyle name="Normal 10 3 2 3 2 2 4 2" xfId="30950"/>
    <cellStyle name="Normal 10 3 2 3 2 2 5" xfId="30951"/>
    <cellStyle name="Normal 10 3 2 3 2 3" xfId="30952"/>
    <cellStyle name="Normal 10 3 2 3 2 3 2" xfId="30953"/>
    <cellStyle name="Normal 10 3 2 3 2 3 2 2" xfId="30954"/>
    <cellStyle name="Normal 10 3 2 3 2 3 2 2 2" xfId="30955"/>
    <cellStyle name="Normal 10 3 2 3 2 3 2 2 2 2" xfId="30956"/>
    <cellStyle name="Normal 10 3 2 3 2 3 2 2 3" xfId="30957"/>
    <cellStyle name="Normal 10 3 2 3 2 3 2 3" xfId="30958"/>
    <cellStyle name="Normal 10 3 2 3 2 3 2 3 2" xfId="30959"/>
    <cellStyle name="Normal 10 3 2 3 2 3 2 4" xfId="30960"/>
    <cellStyle name="Normal 10 3 2 3 2 3 3" xfId="30961"/>
    <cellStyle name="Normal 10 3 2 3 2 3 3 2" xfId="30962"/>
    <cellStyle name="Normal 10 3 2 3 2 3 3 2 2" xfId="30963"/>
    <cellStyle name="Normal 10 3 2 3 2 3 3 3" xfId="30964"/>
    <cellStyle name="Normal 10 3 2 3 2 3 4" xfId="30965"/>
    <cellStyle name="Normal 10 3 2 3 2 3 4 2" xfId="30966"/>
    <cellStyle name="Normal 10 3 2 3 2 3 5" xfId="30967"/>
    <cellStyle name="Normal 10 3 2 3 2 4" xfId="30968"/>
    <cellStyle name="Normal 10 3 2 3 2 4 2" xfId="30969"/>
    <cellStyle name="Normal 10 3 2 3 2 4 2 2" xfId="30970"/>
    <cellStyle name="Normal 10 3 2 3 2 4 2 2 2" xfId="30971"/>
    <cellStyle name="Normal 10 3 2 3 2 4 2 3" xfId="30972"/>
    <cellStyle name="Normal 10 3 2 3 2 4 3" xfId="30973"/>
    <cellStyle name="Normal 10 3 2 3 2 4 3 2" xfId="30974"/>
    <cellStyle name="Normal 10 3 2 3 2 4 4" xfId="30975"/>
    <cellStyle name="Normal 10 3 2 3 2 5" xfId="30976"/>
    <cellStyle name="Normal 10 3 2 3 2 5 2" xfId="30977"/>
    <cellStyle name="Normal 10 3 2 3 2 5 2 2" xfId="30978"/>
    <cellStyle name="Normal 10 3 2 3 2 5 3" xfId="30979"/>
    <cellStyle name="Normal 10 3 2 3 2 6" xfId="30980"/>
    <cellStyle name="Normal 10 3 2 3 2 6 2" xfId="30981"/>
    <cellStyle name="Normal 10 3 2 3 2 7" xfId="30982"/>
    <cellStyle name="Normal 10 3 2 3 3" xfId="30983"/>
    <cellStyle name="Normal 10 3 2 3 3 2" xfId="30984"/>
    <cellStyle name="Normal 10 3 2 3 3 2 2" xfId="30985"/>
    <cellStyle name="Normal 10 3 2 3 3 2 2 2" xfId="30986"/>
    <cellStyle name="Normal 10 3 2 3 3 2 2 2 2" xfId="30987"/>
    <cellStyle name="Normal 10 3 2 3 3 2 2 3" xfId="30988"/>
    <cellStyle name="Normal 10 3 2 3 3 2 3" xfId="30989"/>
    <cellStyle name="Normal 10 3 2 3 3 2 3 2" xfId="30990"/>
    <cellStyle name="Normal 10 3 2 3 3 2 4" xfId="30991"/>
    <cellStyle name="Normal 10 3 2 3 3 3" xfId="30992"/>
    <cellStyle name="Normal 10 3 2 3 3 3 2" xfId="30993"/>
    <cellStyle name="Normal 10 3 2 3 3 3 2 2" xfId="30994"/>
    <cellStyle name="Normal 10 3 2 3 3 3 3" xfId="30995"/>
    <cellStyle name="Normal 10 3 2 3 3 4" xfId="30996"/>
    <cellStyle name="Normal 10 3 2 3 3 4 2" xfId="30997"/>
    <cellStyle name="Normal 10 3 2 3 3 5" xfId="30998"/>
    <cellStyle name="Normal 10 3 2 3 4" xfId="30999"/>
    <cellStyle name="Normal 10 3 2 3 4 2" xfId="31000"/>
    <cellStyle name="Normal 10 3 2 3 4 2 2" xfId="31001"/>
    <cellStyle name="Normal 10 3 2 3 4 2 2 2" xfId="31002"/>
    <cellStyle name="Normal 10 3 2 3 4 2 2 2 2" xfId="31003"/>
    <cellStyle name="Normal 10 3 2 3 4 2 2 3" xfId="31004"/>
    <cellStyle name="Normal 10 3 2 3 4 2 3" xfId="31005"/>
    <cellStyle name="Normal 10 3 2 3 4 2 3 2" xfId="31006"/>
    <cellStyle name="Normal 10 3 2 3 4 2 4" xfId="31007"/>
    <cellStyle name="Normal 10 3 2 3 4 3" xfId="31008"/>
    <cellStyle name="Normal 10 3 2 3 4 3 2" xfId="31009"/>
    <cellStyle name="Normal 10 3 2 3 4 3 2 2" xfId="31010"/>
    <cellStyle name="Normal 10 3 2 3 4 3 3" xfId="31011"/>
    <cellStyle name="Normal 10 3 2 3 4 4" xfId="31012"/>
    <cellStyle name="Normal 10 3 2 3 4 4 2" xfId="31013"/>
    <cellStyle name="Normal 10 3 2 3 4 5" xfId="31014"/>
    <cellStyle name="Normal 10 3 2 3 5" xfId="31015"/>
    <cellStyle name="Normal 10 3 2 3 5 2" xfId="31016"/>
    <cellStyle name="Normal 10 3 2 3 5 2 2" xfId="31017"/>
    <cellStyle name="Normal 10 3 2 3 5 2 2 2" xfId="31018"/>
    <cellStyle name="Normal 10 3 2 3 5 2 3" xfId="31019"/>
    <cellStyle name="Normal 10 3 2 3 5 3" xfId="31020"/>
    <cellStyle name="Normal 10 3 2 3 5 3 2" xfId="31021"/>
    <cellStyle name="Normal 10 3 2 3 5 4" xfId="31022"/>
    <cellStyle name="Normal 10 3 2 3 6" xfId="31023"/>
    <cellStyle name="Normal 10 3 2 3 6 2" xfId="31024"/>
    <cellStyle name="Normal 10 3 2 3 6 2 2" xfId="31025"/>
    <cellStyle name="Normal 10 3 2 3 6 3" xfId="31026"/>
    <cellStyle name="Normal 10 3 2 3 7" xfId="31027"/>
    <cellStyle name="Normal 10 3 2 3 7 2" xfId="31028"/>
    <cellStyle name="Normal 10 3 2 3 8" xfId="31029"/>
    <cellStyle name="Normal 10 3 2 4" xfId="31030"/>
    <cellStyle name="Normal 10 3 2 4 2" xfId="31031"/>
    <cellStyle name="Normal 10 3 2 4 2 2" xfId="31032"/>
    <cellStyle name="Normal 10 3 2 4 2 2 2" xfId="31033"/>
    <cellStyle name="Normal 10 3 2 4 2 2 2 2" xfId="31034"/>
    <cellStyle name="Normal 10 3 2 4 2 2 2 2 2" xfId="31035"/>
    <cellStyle name="Normal 10 3 2 4 2 2 2 3" xfId="31036"/>
    <cellStyle name="Normal 10 3 2 4 2 2 3" xfId="31037"/>
    <cellStyle name="Normal 10 3 2 4 2 2 3 2" xfId="31038"/>
    <cellStyle name="Normal 10 3 2 4 2 2 4" xfId="31039"/>
    <cellStyle name="Normal 10 3 2 4 2 3" xfId="31040"/>
    <cellStyle name="Normal 10 3 2 4 2 3 2" xfId="31041"/>
    <cellStyle name="Normal 10 3 2 4 2 3 2 2" xfId="31042"/>
    <cellStyle name="Normal 10 3 2 4 2 3 3" xfId="31043"/>
    <cellStyle name="Normal 10 3 2 4 2 4" xfId="31044"/>
    <cellStyle name="Normal 10 3 2 4 2 4 2" xfId="31045"/>
    <cellStyle name="Normal 10 3 2 4 2 5" xfId="31046"/>
    <cellStyle name="Normal 10 3 2 4 3" xfId="31047"/>
    <cellStyle name="Normal 10 3 2 4 3 2" xfId="31048"/>
    <cellStyle name="Normal 10 3 2 4 3 2 2" xfId="31049"/>
    <cellStyle name="Normal 10 3 2 4 3 2 2 2" xfId="31050"/>
    <cellStyle name="Normal 10 3 2 4 3 2 2 2 2" xfId="31051"/>
    <cellStyle name="Normal 10 3 2 4 3 2 2 3" xfId="31052"/>
    <cellStyle name="Normal 10 3 2 4 3 2 3" xfId="31053"/>
    <cellStyle name="Normal 10 3 2 4 3 2 3 2" xfId="31054"/>
    <cellStyle name="Normal 10 3 2 4 3 2 4" xfId="31055"/>
    <cellStyle name="Normal 10 3 2 4 3 3" xfId="31056"/>
    <cellStyle name="Normal 10 3 2 4 3 3 2" xfId="31057"/>
    <cellStyle name="Normal 10 3 2 4 3 3 2 2" xfId="31058"/>
    <cellStyle name="Normal 10 3 2 4 3 3 3" xfId="31059"/>
    <cellStyle name="Normal 10 3 2 4 3 4" xfId="31060"/>
    <cellStyle name="Normal 10 3 2 4 3 4 2" xfId="31061"/>
    <cellStyle name="Normal 10 3 2 4 3 5" xfId="31062"/>
    <cellStyle name="Normal 10 3 2 4 4" xfId="31063"/>
    <cellStyle name="Normal 10 3 2 4 4 2" xfId="31064"/>
    <cellStyle name="Normal 10 3 2 4 4 2 2" xfId="31065"/>
    <cellStyle name="Normal 10 3 2 4 4 2 2 2" xfId="31066"/>
    <cellStyle name="Normal 10 3 2 4 4 2 3" xfId="31067"/>
    <cellStyle name="Normal 10 3 2 4 4 3" xfId="31068"/>
    <cellStyle name="Normal 10 3 2 4 4 3 2" xfId="31069"/>
    <cellStyle name="Normal 10 3 2 4 4 4" xfId="31070"/>
    <cellStyle name="Normal 10 3 2 4 5" xfId="31071"/>
    <cellStyle name="Normal 10 3 2 4 5 2" xfId="31072"/>
    <cellStyle name="Normal 10 3 2 4 5 2 2" xfId="31073"/>
    <cellStyle name="Normal 10 3 2 4 5 3" xfId="31074"/>
    <cellStyle name="Normal 10 3 2 4 6" xfId="31075"/>
    <cellStyle name="Normal 10 3 2 4 6 2" xfId="31076"/>
    <cellStyle name="Normal 10 3 2 4 7" xfId="31077"/>
    <cellStyle name="Normal 10 3 2 5" xfId="31078"/>
    <cellStyle name="Normal 10 3 2 5 2" xfId="31079"/>
    <cellStyle name="Normal 10 3 2 5 2 2" xfId="31080"/>
    <cellStyle name="Normal 10 3 2 5 2 2 2" xfId="31081"/>
    <cellStyle name="Normal 10 3 2 5 2 2 2 2" xfId="31082"/>
    <cellStyle name="Normal 10 3 2 5 2 2 3" xfId="31083"/>
    <cellStyle name="Normal 10 3 2 5 2 3" xfId="31084"/>
    <cellStyle name="Normal 10 3 2 5 2 3 2" xfId="31085"/>
    <cellStyle name="Normal 10 3 2 5 2 4" xfId="31086"/>
    <cellStyle name="Normal 10 3 2 5 3" xfId="31087"/>
    <cellStyle name="Normal 10 3 2 5 3 2" xfId="31088"/>
    <cellStyle name="Normal 10 3 2 5 3 2 2" xfId="31089"/>
    <cellStyle name="Normal 10 3 2 5 3 3" xfId="31090"/>
    <cellStyle name="Normal 10 3 2 5 4" xfId="31091"/>
    <cellStyle name="Normal 10 3 2 5 4 2" xfId="31092"/>
    <cellStyle name="Normal 10 3 2 5 5" xfId="31093"/>
    <cellStyle name="Normal 10 3 2 6" xfId="31094"/>
    <cellStyle name="Normal 10 3 2 6 2" xfId="31095"/>
    <cellStyle name="Normal 10 3 2 6 2 2" xfId="31096"/>
    <cellStyle name="Normal 10 3 2 6 2 2 2" xfId="31097"/>
    <cellStyle name="Normal 10 3 2 6 2 2 2 2" xfId="31098"/>
    <cellStyle name="Normal 10 3 2 6 2 2 3" xfId="31099"/>
    <cellStyle name="Normal 10 3 2 6 2 3" xfId="31100"/>
    <cellStyle name="Normal 10 3 2 6 2 3 2" xfId="31101"/>
    <cellStyle name="Normal 10 3 2 6 2 4" xfId="31102"/>
    <cellStyle name="Normal 10 3 2 6 3" xfId="31103"/>
    <cellStyle name="Normal 10 3 2 6 3 2" xfId="31104"/>
    <cellStyle name="Normal 10 3 2 6 3 2 2" xfId="31105"/>
    <cellStyle name="Normal 10 3 2 6 3 3" xfId="31106"/>
    <cellStyle name="Normal 10 3 2 6 4" xfId="31107"/>
    <cellStyle name="Normal 10 3 2 6 4 2" xfId="31108"/>
    <cellStyle name="Normal 10 3 2 6 5" xfId="31109"/>
    <cellStyle name="Normal 10 3 2 7" xfId="31110"/>
    <cellStyle name="Normal 10 3 2 7 2" xfId="31111"/>
    <cellStyle name="Normal 10 3 2 7 2 2" xfId="31112"/>
    <cellStyle name="Normal 10 3 2 7 2 2 2" xfId="31113"/>
    <cellStyle name="Normal 10 3 2 7 2 3" xfId="31114"/>
    <cellStyle name="Normal 10 3 2 7 3" xfId="31115"/>
    <cellStyle name="Normal 10 3 2 7 3 2" xfId="31116"/>
    <cellStyle name="Normal 10 3 2 7 4" xfId="31117"/>
    <cellStyle name="Normal 10 3 2 8" xfId="31118"/>
    <cellStyle name="Normal 10 3 2 8 2" xfId="31119"/>
    <cellStyle name="Normal 10 3 2 8 2 2" xfId="31120"/>
    <cellStyle name="Normal 10 3 2 8 3" xfId="31121"/>
    <cellStyle name="Normal 10 3 2 9" xfId="31122"/>
    <cellStyle name="Normal 10 3 2 9 2" xfId="31123"/>
    <cellStyle name="Normal 10 3 3" xfId="31124"/>
    <cellStyle name="Normal 10 3 3 10" xfId="31125"/>
    <cellStyle name="Normal 10 3 3 2" xfId="31126"/>
    <cellStyle name="Normal 10 3 3 2 2" xfId="31127"/>
    <cellStyle name="Normal 10 3 3 2 2 2" xfId="31128"/>
    <cellStyle name="Normal 10 3 3 2 2 2 2" xfId="31129"/>
    <cellStyle name="Normal 10 3 3 2 2 2 2 2" xfId="31130"/>
    <cellStyle name="Normal 10 3 3 2 2 2 2 2 2" xfId="31131"/>
    <cellStyle name="Normal 10 3 3 2 2 2 2 2 2 2" xfId="31132"/>
    <cellStyle name="Normal 10 3 3 2 2 2 2 2 3" xfId="31133"/>
    <cellStyle name="Normal 10 3 3 2 2 2 2 3" xfId="31134"/>
    <cellStyle name="Normal 10 3 3 2 2 2 2 3 2" xfId="31135"/>
    <cellStyle name="Normal 10 3 3 2 2 2 2 4" xfId="31136"/>
    <cellStyle name="Normal 10 3 3 2 2 2 3" xfId="31137"/>
    <cellStyle name="Normal 10 3 3 2 2 2 3 2" xfId="31138"/>
    <cellStyle name="Normal 10 3 3 2 2 2 3 2 2" xfId="31139"/>
    <cellStyle name="Normal 10 3 3 2 2 2 3 3" xfId="31140"/>
    <cellStyle name="Normal 10 3 3 2 2 2 4" xfId="31141"/>
    <cellStyle name="Normal 10 3 3 2 2 2 4 2" xfId="31142"/>
    <cellStyle name="Normal 10 3 3 2 2 2 5" xfId="31143"/>
    <cellStyle name="Normal 10 3 3 2 2 3" xfId="31144"/>
    <cellStyle name="Normal 10 3 3 2 2 3 2" xfId="31145"/>
    <cellStyle name="Normal 10 3 3 2 2 3 2 2" xfId="31146"/>
    <cellStyle name="Normal 10 3 3 2 2 3 2 2 2" xfId="31147"/>
    <cellStyle name="Normal 10 3 3 2 2 3 2 2 2 2" xfId="31148"/>
    <cellStyle name="Normal 10 3 3 2 2 3 2 2 3" xfId="31149"/>
    <cellStyle name="Normal 10 3 3 2 2 3 2 3" xfId="31150"/>
    <cellStyle name="Normal 10 3 3 2 2 3 2 3 2" xfId="31151"/>
    <cellStyle name="Normal 10 3 3 2 2 3 2 4" xfId="31152"/>
    <cellStyle name="Normal 10 3 3 2 2 3 3" xfId="31153"/>
    <cellStyle name="Normal 10 3 3 2 2 3 3 2" xfId="31154"/>
    <cellStyle name="Normal 10 3 3 2 2 3 3 2 2" xfId="31155"/>
    <cellStyle name="Normal 10 3 3 2 2 3 3 3" xfId="31156"/>
    <cellStyle name="Normal 10 3 3 2 2 3 4" xfId="31157"/>
    <cellStyle name="Normal 10 3 3 2 2 3 4 2" xfId="31158"/>
    <cellStyle name="Normal 10 3 3 2 2 3 5" xfId="31159"/>
    <cellStyle name="Normal 10 3 3 2 2 4" xfId="31160"/>
    <cellStyle name="Normal 10 3 3 2 2 4 2" xfId="31161"/>
    <cellStyle name="Normal 10 3 3 2 2 4 2 2" xfId="31162"/>
    <cellStyle name="Normal 10 3 3 2 2 4 2 2 2" xfId="31163"/>
    <cellStyle name="Normal 10 3 3 2 2 4 2 3" xfId="31164"/>
    <cellStyle name="Normal 10 3 3 2 2 4 3" xfId="31165"/>
    <cellStyle name="Normal 10 3 3 2 2 4 3 2" xfId="31166"/>
    <cellStyle name="Normal 10 3 3 2 2 4 4" xfId="31167"/>
    <cellStyle name="Normal 10 3 3 2 2 5" xfId="31168"/>
    <cellStyle name="Normal 10 3 3 2 2 5 2" xfId="31169"/>
    <cellStyle name="Normal 10 3 3 2 2 5 2 2" xfId="31170"/>
    <cellStyle name="Normal 10 3 3 2 2 5 3" xfId="31171"/>
    <cellStyle name="Normal 10 3 3 2 2 6" xfId="31172"/>
    <cellStyle name="Normal 10 3 3 2 2 6 2" xfId="31173"/>
    <cellStyle name="Normal 10 3 3 2 2 7" xfId="31174"/>
    <cellStyle name="Normal 10 3 3 2 3" xfId="31175"/>
    <cellStyle name="Normal 10 3 3 2 3 2" xfId="31176"/>
    <cellStyle name="Normal 10 3 3 2 3 2 2" xfId="31177"/>
    <cellStyle name="Normal 10 3 3 2 3 2 2 2" xfId="31178"/>
    <cellStyle name="Normal 10 3 3 2 3 2 2 2 2" xfId="31179"/>
    <cellStyle name="Normal 10 3 3 2 3 2 2 3" xfId="31180"/>
    <cellStyle name="Normal 10 3 3 2 3 2 3" xfId="31181"/>
    <cellStyle name="Normal 10 3 3 2 3 2 3 2" xfId="31182"/>
    <cellStyle name="Normal 10 3 3 2 3 2 4" xfId="31183"/>
    <cellStyle name="Normal 10 3 3 2 3 3" xfId="31184"/>
    <cellStyle name="Normal 10 3 3 2 3 3 2" xfId="31185"/>
    <cellStyle name="Normal 10 3 3 2 3 3 2 2" xfId="31186"/>
    <cellStyle name="Normal 10 3 3 2 3 3 3" xfId="31187"/>
    <cellStyle name="Normal 10 3 3 2 3 4" xfId="31188"/>
    <cellStyle name="Normal 10 3 3 2 3 4 2" xfId="31189"/>
    <cellStyle name="Normal 10 3 3 2 3 5" xfId="31190"/>
    <cellStyle name="Normal 10 3 3 2 4" xfId="31191"/>
    <cellStyle name="Normal 10 3 3 2 4 2" xfId="31192"/>
    <cellStyle name="Normal 10 3 3 2 4 2 2" xfId="31193"/>
    <cellStyle name="Normal 10 3 3 2 4 2 2 2" xfId="31194"/>
    <cellStyle name="Normal 10 3 3 2 4 2 2 2 2" xfId="31195"/>
    <cellStyle name="Normal 10 3 3 2 4 2 2 3" xfId="31196"/>
    <cellStyle name="Normal 10 3 3 2 4 2 3" xfId="31197"/>
    <cellStyle name="Normal 10 3 3 2 4 2 3 2" xfId="31198"/>
    <cellStyle name="Normal 10 3 3 2 4 2 4" xfId="31199"/>
    <cellStyle name="Normal 10 3 3 2 4 3" xfId="31200"/>
    <cellStyle name="Normal 10 3 3 2 4 3 2" xfId="31201"/>
    <cellStyle name="Normal 10 3 3 2 4 3 2 2" xfId="31202"/>
    <cellStyle name="Normal 10 3 3 2 4 3 3" xfId="31203"/>
    <cellStyle name="Normal 10 3 3 2 4 4" xfId="31204"/>
    <cellStyle name="Normal 10 3 3 2 4 4 2" xfId="31205"/>
    <cellStyle name="Normal 10 3 3 2 4 5" xfId="31206"/>
    <cellStyle name="Normal 10 3 3 2 5" xfId="31207"/>
    <cellStyle name="Normal 10 3 3 2 5 2" xfId="31208"/>
    <cellStyle name="Normal 10 3 3 2 5 2 2" xfId="31209"/>
    <cellStyle name="Normal 10 3 3 2 5 2 2 2" xfId="31210"/>
    <cellStyle name="Normal 10 3 3 2 5 2 3" xfId="31211"/>
    <cellStyle name="Normal 10 3 3 2 5 3" xfId="31212"/>
    <cellStyle name="Normal 10 3 3 2 5 3 2" xfId="31213"/>
    <cellStyle name="Normal 10 3 3 2 5 4" xfId="31214"/>
    <cellStyle name="Normal 10 3 3 2 6" xfId="31215"/>
    <cellStyle name="Normal 10 3 3 2 6 2" xfId="31216"/>
    <cellStyle name="Normal 10 3 3 2 6 2 2" xfId="31217"/>
    <cellStyle name="Normal 10 3 3 2 6 3" xfId="31218"/>
    <cellStyle name="Normal 10 3 3 2 7" xfId="31219"/>
    <cellStyle name="Normal 10 3 3 2 7 2" xfId="31220"/>
    <cellStyle name="Normal 10 3 3 2 8" xfId="31221"/>
    <cellStyle name="Normal 10 3 3 3" xfId="31222"/>
    <cellStyle name="Normal 10 3 3 3 2" xfId="31223"/>
    <cellStyle name="Normal 10 3 3 3 2 2" xfId="31224"/>
    <cellStyle name="Normal 10 3 3 3 2 2 2" xfId="31225"/>
    <cellStyle name="Normal 10 3 3 3 2 2 2 2" xfId="31226"/>
    <cellStyle name="Normal 10 3 3 3 2 2 2 2 2" xfId="31227"/>
    <cellStyle name="Normal 10 3 3 3 2 2 2 3" xfId="31228"/>
    <cellStyle name="Normal 10 3 3 3 2 2 3" xfId="31229"/>
    <cellStyle name="Normal 10 3 3 3 2 2 3 2" xfId="31230"/>
    <cellStyle name="Normal 10 3 3 3 2 2 4" xfId="31231"/>
    <cellStyle name="Normal 10 3 3 3 2 3" xfId="31232"/>
    <cellStyle name="Normal 10 3 3 3 2 3 2" xfId="31233"/>
    <cellStyle name="Normal 10 3 3 3 2 3 2 2" xfId="31234"/>
    <cellStyle name="Normal 10 3 3 3 2 3 3" xfId="31235"/>
    <cellStyle name="Normal 10 3 3 3 2 4" xfId="31236"/>
    <cellStyle name="Normal 10 3 3 3 2 4 2" xfId="31237"/>
    <cellStyle name="Normal 10 3 3 3 2 5" xfId="31238"/>
    <cellStyle name="Normal 10 3 3 3 3" xfId="31239"/>
    <cellStyle name="Normal 10 3 3 3 3 2" xfId="31240"/>
    <cellStyle name="Normal 10 3 3 3 3 2 2" xfId="31241"/>
    <cellStyle name="Normal 10 3 3 3 3 2 2 2" xfId="31242"/>
    <cellStyle name="Normal 10 3 3 3 3 2 2 2 2" xfId="31243"/>
    <cellStyle name="Normal 10 3 3 3 3 2 2 3" xfId="31244"/>
    <cellStyle name="Normal 10 3 3 3 3 2 3" xfId="31245"/>
    <cellStyle name="Normal 10 3 3 3 3 2 3 2" xfId="31246"/>
    <cellStyle name="Normal 10 3 3 3 3 2 4" xfId="31247"/>
    <cellStyle name="Normal 10 3 3 3 3 3" xfId="31248"/>
    <cellStyle name="Normal 10 3 3 3 3 3 2" xfId="31249"/>
    <cellStyle name="Normal 10 3 3 3 3 3 2 2" xfId="31250"/>
    <cellStyle name="Normal 10 3 3 3 3 3 3" xfId="31251"/>
    <cellStyle name="Normal 10 3 3 3 3 4" xfId="31252"/>
    <cellStyle name="Normal 10 3 3 3 3 4 2" xfId="31253"/>
    <cellStyle name="Normal 10 3 3 3 3 5" xfId="31254"/>
    <cellStyle name="Normal 10 3 3 3 4" xfId="31255"/>
    <cellStyle name="Normal 10 3 3 3 4 2" xfId="31256"/>
    <cellStyle name="Normal 10 3 3 3 4 2 2" xfId="31257"/>
    <cellStyle name="Normal 10 3 3 3 4 2 2 2" xfId="31258"/>
    <cellStyle name="Normal 10 3 3 3 4 2 3" xfId="31259"/>
    <cellStyle name="Normal 10 3 3 3 4 3" xfId="31260"/>
    <cellStyle name="Normal 10 3 3 3 4 3 2" xfId="31261"/>
    <cellStyle name="Normal 10 3 3 3 4 4" xfId="31262"/>
    <cellStyle name="Normal 10 3 3 3 5" xfId="31263"/>
    <cellStyle name="Normal 10 3 3 3 5 2" xfId="31264"/>
    <cellStyle name="Normal 10 3 3 3 5 2 2" xfId="31265"/>
    <cellStyle name="Normal 10 3 3 3 5 3" xfId="31266"/>
    <cellStyle name="Normal 10 3 3 3 6" xfId="31267"/>
    <cellStyle name="Normal 10 3 3 3 6 2" xfId="31268"/>
    <cellStyle name="Normal 10 3 3 3 7" xfId="31269"/>
    <cellStyle name="Normal 10 3 3 4" xfId="31270"/>
    <cellStyle name="Normal 10 3 3 4 2" xfId="31271"/>
    <cellStyle name="Normal 10 3 3 4 2 2" xfId="31272"/>
    <cellStyle name="Normal 10 3 3 4 2 2 2" xfId="31273"/>
    <cellStyle name="Normal 10 3 3 4 2 2 2 2" xfId="31274"/>
    <cellStyle name="Normal 10 3 3 4 2 2 3" xfId="31275"/>
    <cellStyle name="Normal 10 3 3 4 2 3" xfId="31276"/>
    <cellStyle name="Normal 10 3 3 4 2 3 2" xfId="31277"/>
    <cellStyle name="Normal 10 3 3 4 2 4" xfId="31278"/>
    <cellStyle name="Normal 10 3 3 4 3" xfId="31279"/>
    <cellStyle name="Normal 10 3 3 4 3 2" xfId="31280"/>
    <cellStyle name="Normal 10 3 3 4 3 2 2" xfId="31281"/>
    <cellStyle name="Normal 10 3 3 4 3 3" xfId="31282"/>
    <cellStyle name="Normal 10 3 3 4 4" xfId="31283"/>
    <cellStyle name="Normal 10 3 3 4 4 2" xfId="31284"/>
    <cellStyle name="Normal 10 3 3 4 5" xfId="31285"/>
    <cellStyle name="Normal 10 3 3 5" xfId="31286"/>
    <cellStyle name="Normal 10 3 3 5 2" xfId="31287"/>
    <cellStyle name="Normal 10 3 3 5 2 2" xfId="31288"/>
    <cellStyle name="Normal 10 3 3 5 2 2 2" xfId="31289"/>
    <cellStyle name="Normal 10 3 3 5 2 2 2 2" xfId="31290"/>
    <cellStyle name="Normal 10 3 3 5 2 2 3" xfId="31291"/>
    <cellStyle name="Normal 10 3 3 5 2 3" xfId="31292"/>
    <cellStyle name="Normal 10 3 3 5 2 3 2" xfId="31293"/>
    <cellStyle name="Normal 10 3 3 5 2 4" xfId="31294"/>
    <cellStyle name="Normal 10 3 3 5 3" xfId="31295"/>
    <cellStyle name="Normal 10 3 3 5 3 2" xfId="31296"/>
    <cellStyle name="Normal 10 3 3 5 3 2 2" xfId="31297"/>
    <cellStyle name="Normal 10 3 3 5 3 3" xfId="31298"/>
    <cellStyle name="Normal 10 3 3 5 4" xfId="31299"/>
    <cellStyle name="Normal 10 3 3 5 4 2" xfId="31300"/>
    <cellStyle name="Normal 10 3 3 5 5" xfId="31301"/>
    <cellStyle name="Normal 10 3 3 6" xfId="31302"/>
    <cellStyle name="Normal 10 3 3 6 2" xfId="31303"/>
    <cellStyle name="Normal 10 3 3 6 2 2" xfId="31304"/>
    <cellStyle name="Normal 10 3 3 6 2 2 2" xfId="31305"/>
    <cellStyle name="Normal 10 3 3 6 2 3" xfId="31306"/>
    <cellStyle name="Normal 10 3 3 6 3" xfId="31307"/>
    <cellStyle name="Normal 10 3 3 6 3 2" xfId="31308"/>
    <cellStyle name="Normal 10 3 3 6 4" xfId="31309"/>
    <cellStyle name="Normal 10 3 3 7" xfId="31310"/>
    <cellStyle name="Normal 10 3 3 7 2" xfId="31311"/>
    <cellStyle name="Normal 10 3 3 7 2 2" xfId="31312"/>
    <cellStyle name="Normal 10 3 3 7 3" xfId="31313"/>
    <cellStyle name="Normal 10 3 3 8" xfId="31314"/>
    <cellStyle name="Normal 10 3 3 8 2" xfId="31315"/>
    <cellStyle name="Normal 10 3 3 9" xfId="31316"/>
    <cellStyle name="Normal 10 3 3 9 2" xfId="31317"/>
    <cellStyle name="Normal 10 3 4" xfId="31318"/>
    <cellStyle name="Normal 10 3 4 2" xfId="31319"/>
    <cellStyle name="Normal 10 3 4 2 2" xfId="31320"/>
    <cellStyle name="Normal 10 3 4 2 2 2" xfId="31321"/>
    <cellStyle name="Normal 10 3 4 2 2 2 2" xfId="31322"/>
    <cellStyle name="Normal 10 3 4 2 2 2 2 2" xfId="31323"/>
    <cellStyle name="Normal 10 3 4 2 2 2 2 2 2" xfId="31324"/>
    <cellStyle name="Normal 10 3 4 2 2 2 2 3" xfId="31325"/>
    <cellStyle name="Normal 10 3 4 2 2 2 3" xfId="31326"/>
    <cellStyle name="Normal 10 3 4 2 2 2 3 2" xfId="31327"/>
    <cellStyle name="Normal 10 3 4 2 2 2 4" xfId="31328"/>
    <cellStyle name="Normal 10 3 4 2 2 3" xfId="31329"/>
    <cellStyle name="Normal 10 3 4 2 2 3 2" xfId="31330"/>
    <cellStyle name="Normal 10 3 4 2 2 3 2 2" xfId="31331"/>
    <cellStyle name="Normal 10 3 4 2 2 3 3" xfId="31332"/>
    <cellStyle name="Normal 10 3 4 2 2 4" xfId="31333"/>
    <cellStyle name="Normal 10 3 4 2 2 4 2" xfId="31334"/>
    <cellStyle name="Normal 10 3 4 2 2 5" xfId="31335"/>
    <cellStyle name="Normal 10 3 4 2 3" xfId="31336"/>
    <cellStyle name="Normal 10 3 4 2 3 2" xfId="31337"/>
    <cellStyle name="Normal 10 3 4 2 3 2 2" xfId="31338"/>
    <cellStyle name="Normal 10 3 4 2 3 2 2 2" xfId="31339"/>
    <cellStyle name="Normal 10 3 4 2 3 2 2 2 2" xfId="31340"/>
    <cellStyle name="Normal 10 3 4 2 3 2 2 3" xfId="31341"/>
    <cellStyle name="Normal 10 3 4 2 3 2 3" xfId="31342"/>
    <cellStyle name="Normal 10 3 4 2 3 2 3 2" xfId="31343"/>
    <cellStyle name="Normal 10 3 4 2 3 2 4" xfId="31344"/>
    <cellStyle name="Normal 10 3 4 2 3 3" xfId="31345"/>
    <cellStyle name="Normal 10 3 4 2 3 3 2" xfId="31346"/>
    <cellStyle name="Normal 10 3 4 2 3 3 2 2" xfId="31347"/>
    <cellStyle name="Normal 10 3 4 2 3 3 3" xfId="31348"/>
    <cellStyle name="Normal 10 3 4 2 3 4" xfId="31349"/>
    <cellStyle name="Normal 10 3 4 2 3 4 2" xfId="31350"/>
    <cellStyle name="Normal 10 3 4 2 3 5" xfId="31351"/>
    <cellStyle name="Normal 10 3 4 2 4" xfId="31352"/>
    <cellStyle name="Normal 10 3 4 2 4 2" xfId="31353"/>
    <cellStyle name="Normal 10 3 4 2 4 2 2" xfId="31354"/>
    <cellStyle name="Normal 10 3 4 2 4 2 2 2" xfId="31355"/>
    <cellStyle name="Normal 10 3 4 2 4 2 3" xfId="31356"/>
    <cellStyle name="Normal 10 3 4 2 4 3" xfId="31357"/>
    <cellStyle name="Normal 10 3 4 2 4 3 2" xfId="31358"/>
    <cellStyle name="Normal 10 3 4 2 4 4" xfId="31359"/>
    <cellStyle name="Normal 10 3 4 2 5" xfId="31360"/>
    <cellStyle name="Normal 10 3 4 2 5 2" xfId="31361"/>
    <cellStyle name="Normal 10 3 4 2 5 2 2" xfId="31362"/>
    <cellStyle name="Normal 10 3 4 2 5 3" xfId="31363"/>
    <cellStyle name="Normal 10 3 4 2 6" xfId="31364"/>
    <cellStyle name="Normal 10 3 4 2 6 2" xfId="31365"/>
    <cellStyle name="Normal 10 3 4 2 7" xfId="31366"/>
    <cellStyle name="Normal 10 3 4 3" xfId="31367"/>
    <cellStyle name="Normal 10 3 4 3 2" xfId="31368"/>
    <cellStyle name="Normal 10 3 4 3 2 2" xfId="31369"/>
    <cellStyle name="Normal 10 3 4 3 2 2 2" xfId="31370"/>
    <cellStyle name="Normal 10 3 4 3 2 2 2 2" xfId="31371"/>
    <cellStyle name="Normal 10 3 4 3 2 2 3" xfId="31372"/>
    <cellStyle name="Normal 10 3 4 3 2 3" xfId="31373"/>
    <cellStyle name="Normal 10 3 4 3 2 3 2" xfId="31374"/>
    <cellStyle name="Normal 10 3 4 3 2 4" xfId="31375"/>
    <cellStyle name="Normal 10 3 4 3 3" xfId="31376"/>
    <cellStyle name="Normal 10 3 4 3 3 2" xfId="31377"/>
    <cellStyle name="Normal 10 3 4 3 3 2 2" xfId="31378"/>
    <cellStyle name="Normal 10 3 4 3 3 3" xfId="31379"/>
    <cellStyle name="Normal 10 3 4 3 4" xfId="31380"/>
    <cellStyle name="Normal 10 3 4 3 4 2" xfId="31381"/>
    <cellStyle name="Normal 10 3 4 3 5" xfId="31382"/>
    <cellStyle name="Normal 10 3 4 4" xfId="31383"/>
    <cellStyle name="Normal 10 3 4 4 2" xfId="31384"/>
    <cellStyle name="Normal 10 3 4 4 2 2" xfId="31385"/>
    <cellStyle name="Normal 10 3 4 4 2 2 2" xfId="31386"/>
    <cellStyle name="Normal 10 3 4 4 2 2 2 2" xfId="31387"/>
    <cellStyle name="Normal 10 3 4 4 2 2 3" xfId="31388"/>
    <cellStyle name="Normal 10 3 4 4 2 3" xfId="31389"/>
    <cellStyle name="Normal 10 3 4 4 2 3 2" xfId="31390"/>
    <cellStyle name="Normal 10 3 4 4 2 4" xfId="31391"/>
    <cellStyle name="Normal 10 3 4 4 3" xfId="31392"/>
    <cellStyle name="Normal 10 3 4 4 3 2" xfId="31393"/>
    <cellStyle name="Normal 10 3 4 4 3 2 2" xfId="31394"/>
    <cellStyle name="Normal 10 3 4 4 3 3" xfId="31395"/>
    <cellStyle name="Normal 10 3 4 4 4" xfId="31396"/>
    <cellStyle name="Normal 10 3 4 4 4 2" xfId="31397"/>
    <cellStyle name="Normal 10 3 4 4 5" xfId="31398"/>
    <cellStyle name="Normal 10 3 4 5" xfId="31399"/>
    <cellStyle name="Normal 10 3 4 5 2" xfId="31400"/>
    <cellStyle name="Normal 10 3 4 5 2 2" xfId="31401"/>
    <cellStyle name="Normal 10 3 4 5 2 2 2" xfId="31402"/>
    <cellStyle name="Normal 10 3 4 5 2 3" xfId="31403"/>
    <cellStyle name="Normal 10 3 4 5 3" xfId="31404"/>
    <cellStyle name="Normal 10 3 4 5 3 2" xfId="31405"/>
    <cellStyle name="Normal 10 3 4 5 4" xfId="31406"/>
    <cellStyle name="Normal 10 3 4 6" xfId="31407"/>
    <cellStyle name="Normal 10 3 4 6 2" xfId="31408"/>
    <cellStyle name="Normal 10 3 4 6 2 2" xfId="31409"/>
    <cellStyle name="Normal 10 3 4 6 3" xfId="31410"/>
    <cellStyle name="Normal 10 3 4 7" xfId="31411"/>
    <cellStyle name="Normal 10 3 4 7 2" xfId="31412"/>
    <cellStyle name="Normal 10 3 4 8" xfId="31413"/>
    <cellStyle name="Normal 10 3 5" xfId="31414"/>
    <cellStyle name="Normal 10 3 5 2" xfId="31415"/>
    <cellStyle name="Normal 10 3 5 2 2" xfId="31416"/>
    <cellStyle name="Normal 10 3 5 2 2 2" xfId="31417"/>
    <cellStyle name="Normal 10 3 5 2 2 2 2" xfId="31418"/>
    <cellStyle name="Normal 10 3 5 2 2 2 2 2" xfId="31419"/>
    <cellStyle name="Normal 10 3 5 2 2 2 3" xfId="31420"/>
    <cellStyle name="Normal 10 3 5 2 2 3" xfId="31421"/>
    <cellStyle name="Normal 10 3 5 2 2 3 2" xfId="31422"/>
    <cellStyle name="Normal 10 3 5 2 2 4" xfId="31423"/>
    <cellStyle name="Normal 10 3 5 2 3" xfId="31424"/>
    <cellStyle name="Normal 10 3 5 2 3 2" xfId="31425"/>
    <cellStyle name="Normal 10 3 5 2 3 2 2" xfId="31426"/>
    <cellStyle name="Normal 10 3 5 2 3 3" xfId="31427"/>
    <cellStyle name="Normal 10 3 5 2 4" xfId="31428"/>
    <cellStyle name="Normal 10 3 5 2 4 2" xfId="31429"/>
    <cellStyle name="Normal 10 3 5 2 5" xfId="31430"/>
    <cellStyle name="Normal 10 3 5 3" xfId="31431"/>
    <cellStyle name="Normal 10 3 5 3 2" xfId="31432"/>
    <cellStyle name="Normal 10 3 5 3 2 2" xfId="31433"/>
    <cellStyle name="Normal 10 3 5 3 2 2 2" xfId="31434"/>
    <cellStyle name="Normal 10 3 5 3 2 2 2 2" xfId="31435"/>
    <cellStyle name="Normal 10 3 5 3 2 2 3" xfId="31436"/>
    <cellStyle name="Normal 10 3 5 3 2 3" xfId="31437"/>
    <cellStyle name="Normal 10 3 5 3 2 3 2" xfId="31438"/>
    <cellStyle name="Normal 10 3 5 3 2 4" xfId="31439"/>
    <cellStyle name="Normal 10 3 5 3 3" xfId="31440"/>
    <cellStyle name="Normal 10 3 5 3 3 2" xfId="31441"/>
    <cellStyle name="Normal 10 3 5 3 3 2 2" xfId="31442"/>
    <cellStyle name="Normal 10 3 5 3 3 3" xfId="31443"/>
    <cellStyle name="Normal 10 3 5 3 4" xfId="31444"/>
    <cellStyle name="Normal 10 3 5 3 4 2" xfId="31445"/>
    <cellStyle name="Normal 10 3 5 3 5" xfId="31446"/>
    <cellStyle name="Normal 10 3 5 4" xfId="31447"/>
    <cellStyle name="Normal 10 3 5 4 2" xfId="31448"/>
    <cellStyle name="Normal 10 3 5 4 2 2" xfId="31449"/>
    <cellStyle name="Normal 10 3 5 4 2 2 2" xfId="31450"/>
    <cellStyle name="Normal 10 3 5 4 2 3" xfId="31451"/>
    <cellStyle name="Normal 10 3 5 4 3" xfId="31452"/>
    <cellStyle name="Normal 10 3 5 4 3 2" xfId="31453"/>
    <cellStyle name="Normal 10 3 5 4 4" xfId="31454"/>
    <cellStyle name="Normal 10 3 5 5" xfId="31455"/>
    <cellStyle name="Normal 10 3 5 5 2" xfId="31456"/>
    <cellStyle name="Normal 10 3 5 5 2 2" xfId="31457"/>
    <cellStyle name="Normal 10 3 5 5 3" xfId="31458"/>
    <cellStyle name="Normal 10 3 5 6" xfId="31459"/>
    <cellStyle name="Normal 10 3 5 6 2" xfId="31460"/>
    <cellStyle name="Normal 10 3 5 7" xfId="31461"/>
    <cellStyle name="Normal 10 3 6" xfId="31462"/>
    <cellStyle name="Normal 10 3 6 2" xfId="31463"/>
    <cellStyle name="Normal 10 3 6 2 2" xfId="31464"/>
    <cellStyle name="Normal 10 3 6 2 2 2" xfId="31465"/>
    <cellStyle name="Normal 10 3 6 2 2 2 2" xfId="31466"/>
    <cellStyle name="Normal 10 3 6 2 2 3" xfId="31467"/>
    <cellStyle name="Normal 10 3 6 2 3" xfId="31468"/>
    <cellStyle name="Normal 10 3 6 2 3 2" xfId="31469"/>
    <cellStyle name="Normal 10 3 6 2 4" xfId="31470"/>
    <cellStyle name="Normal 10 3 6 3" xfId="31471"/>
    <cellStyle name="Normal 10 3 6 3 2" xfId="31472"/>
    <cellStyle name="Normal 10 3 6 3 2 2" xfId="31473"/>
    <cellStyle name="Normal 10 3 6 3 3" xfId="31474"/>
    <cellStyle name="Normal 10 3 6 4" xfId="31475"/>
    <cellStyle name="Normal 10 3 6 4 2" xfId="31476"/>
    <cellStyle name="Normal 10 3 6 5" xfId="31477"/>
    <cellStyle name="Normal 10 3 7" xfId="31478"/>
    <cellStyle name="Normal 10 3 7 2" xfId="31479"/>
    <cellStyle name="Normal 10 3 7 2 2" xfId="31480"/>
    <cellStyle name="Normal 10 3 7 2 2 2" xfId="31481"/>
    <cellStyle name="Normal 10 3 7 2 2 2 2" xfId="31482"/>
    <cellStyle name="Normal 10 3 7 2 2 3" xfId="31483"/>
    <cellStyle name="Normal 10 3 7 2 3" xfId="31484"/>
    <cellStyle name="Normal 10 3 7 2 3 2" xfId="31485"/>
    <cellStyle name="Normal 10 3 7 2 4" xfId="31486"/>
    <cellStyle name="Normal 10 3 7 3" xfId="31487"/>
    <cellStyle name="Normal 10 3 7 3 2" xfId="31488"/>
    <cellStyle name="Normal 10 3 7 3 2 2" xfId="31489"/>
    <cellStyle name="Normal 10 3 7 3 3" xfId="31490"/>
    <cellStyle name="Normal 10 3 7 4" xfId="31491"/>
    <cellStyle name="Normal 10 3 7 4 2" xfId="31492"/>
    <cellStyle name="Normal 10 3 7 5" xfId="31493"/>
    <cellStyle name="Normal 10 3 8" xfId="31494"/>
    <cellStyle name="Normal 10 3 8 2" xfId="31495"/>
    <cellStyle name="Normal 10 3 8 2 2" xfId="31496"/>
    <cellStyle name="Normal 10 3 8 2 2 2" xfId="31497"/>
    <cellStyle name="Normal 10 3 8 2 3" xfId="31498"/>
    <cellStyle name="Normal 10 3 8 3" xfId="31499"/>
    <cellStyle name="Normal 10 3 8 3 2" xfId="31500"/>
    <cellStyle name="Normal 10 3 8 4" xfId="31501"/>
    <cellStyle name="Normal 10 3 9" xfId="31502"/>
    <cellStyle name="Normal 10 3 9 2" xfId="31503"/>
    <cellStyle name="Normal 10 3 9 2 2" xfId="31504"/>
    <cellStyle name="Normal 10 3 9 3" xfId="31505"/>
    <cellStyle name="Normal 10 3_Plan Mi Comunidad  (05.04.10) Rv.03" xfId="31506"/>
    <cellStyle name="Normal 10 30" xfId="31507"/>
    <cellStyle name="Normal 10 31" xfId="31508"/>
    <cellStyle name="Normal 10 4" xfId="274"/>
    <cellStyle name="Normal 10 4 10" xfId="31510"/>
    <cellStyle name="Normal 10 4 10 2" xfId="31511"/>
    <cellStyle name="Normal 10 4 11" xfId="31512"/>
    <cellStyle name="Normal 10 4 12" xfId="31513"/>
    <cellStyle name="Normal 10 4 13" xfId="31509"/>
    <cellStyle name="Normal 10 4 2" xfId="31514"/>
    <cellStyle name="Normal 10 4 2 10" xfId="31515"/>
    <cellStyle name="Normal 10 4 2 11" xfId="31516"/>
    <cellStyle name="Normal 10 4 2 2" xfId="31517"/>
    <cellStyle name="Normal 10 4 2 2 2" xfId="31518"/>
    <cellStyle name="Normal 10 4 2 2 2 2" xfId="31519"/>
    <cellStyle name="Normal 10 4 2 2 2 2 2" xfId="31520"/>
    <cellStyle name="Normal 10 4 2 2 2 2 2 2" xfId="31521"/>
    <cellStyle name="Normal 10 4 2 2 2 2 2 2 2" xfId="31522"/>
    <cellStyle name="Normal 10 4 2 2 2 2 2 2 2 2" xfId="31523"/>
    <cellStyle name="Normal 10 4 2 2 2 2 2 2 3" xfId="31524"/>
    <cellStyle name="Normal 10 4 2 2 2 2 2 3" xfId="31525"/>
    <cellStyle name="Normal 10 4 2 2 2 2 2 3 2" xfId="31526"/>
    <cellStyle name="Normal 10 4 2 2 2 2 2 4" xfId="31527"/>
    <cellStyle name="Normal 10 4 2 2 2 2 3" xfId="31528"/>
    <cellStyle name="Normal 10 4 2 2 2 2 3 2" xfId="31529"/>
    <cellStyle name="Normal 10 4 2 2 2 2 3 2 2" xfId="31530"/>
    <cellStyle name="Normal 10 4 2 2 2 2 3 3" xfId="31531"/>
    <cellStyle name="Normal 10 4 2 2 2 2 4" xfId="31532"/>
    <cellStyle name="Normal 10 4 2 2 2 2 4 2" xfId="31533"/>
    <cellStyle name="Normal 10 4 2 2 2 2 5" xfId="31534"/>
    <cellStyle name="Normal 10 4 2 2 2 3" xfId="31535"/>
    <cellStyle name="Normal 10 4 2 2 2 3 2" xfId="31536"/>
    <cellStyle name="Normal 10 4 2 2 2 3 2 2" xfId="31537"/>
    <cellStyle name="Normal 10 4 2 2 2 3 2 2 2" xfId="31538"/>
    <cellStyle name="Normal 10 4 2 2 2 3 2 2 2 2" xfId="31539"/>
    <cellStyle name="Normal 10 4 2 2 2 3 2 2 3" xfId="31540"/>
    <cellStyle name="Normal 10 4 2 2 2 3 2 3" xfId="31541"/>
    <cellStyle name="Normal 10 4 2 2 2 3 2 3 2" xfId="31542"/>
    <cellStyle name="Normal 10 4 2 2 2 3 2 4" xfId="31543"/>
    <cellStyle name="Normal 10 4 2 2 2 3 3" xfId="31544"/>
    <cellStyle name="Normal 10 4 2 2 2 3 3 2" xfId="31545"/>
    <cellStyle name="Normal 10 4 2 2 2 3 3 2 2" xfId="31546"/>
    <cellStyle name="Normal 10 4 2 2 2 3 3 3" xfId="31547"/>
    <cellStyle name="Normal 10 4 2 2 2 3 4" xfId="31548"/>
    <cellStyle name="Normal 10 4 2 2 2 3 4 2" xfId="31549"/>
    <cellStyle name="Normal 10 4 2 2 2 3 5" xfId="31550"/>
    <cellStyle name="Normal 10 4 2 2 2 4" xfId="31551"/>
    <cellStyle name="Normal 10 4 2 2 2 4 2" xfId="31552"/>
    <cellStyle name="Normal 10 4 2 2 2 4 2 2" xfId="31553"/>
    <cellStyle name="Normal 10 4 2 2 2 4 2 2 2" xfId="31554"/>
    <cellStyle name="Normal 10 4 2 2 2 4 2 3" xfId="31555"/>
    <cellStyle name="Normal 10 4 2 2 2 4 3" xfId="31556"/>
    <cellStyle name="Normal 10 4 2 2 2 4 3 2" xfId="31557"/>
    <cellStyle name="Normal 10 4 2 2 2 4 4" xfId="31558"/>
    <cellStyle name="Normal 10 4 2 2 2 5" xfId="31559"/>
    <cellStyle name="Normal 10 4 2 2 2 5 2" xfId="31560"/>
    <cellStyle name="Normal 10 4 2 2 2 5 2 2" xfId="31561"/>
    <cellStyle name="Normal 10 4 2 2 2 5 3" xfId="31562"/>
    <cellStyle name="Normal 10 4 2 2 2 6" xfId="31563"/>
    <cellStyle name="Normal 10 4 2 2 2 6 2" xfId="31564"/>
    <cellStyle name="Normal 10 4 2 2 2 7" xfId="31565"/>
    <cellStyle name="Normal 10 4 2 2 3" xfId="31566"/>
    <cellStyle name="Normal 10 4 2 2 3 2" xfId="31567"/>
    <cellStyle name="Normal 10 4 2 2 3 2 2" xfId="31568"/>
    <cellStyle name="Normal 10 4 2 2 3 2 2 2" xfId="31569"/>
    <cellStyle name="Normal 10 4 2 2 3 2 2 2 2" xfId="31570"/>
    <cellStyle name="Normal 10 4 2 2 3 2 2 3" xfId="31571"/>
    <cellStyle name="Normal 10 4 2 2 3 2 3" xfId="31572"/>
    <cellStyle name="Normal 10 4 2 2 3 2 3 2" xfId="31573"/>
    <cellStyle name="Normal 10 4 2 2 3 2 4" xfId="31574"/>
    <cellStyle name="Normal 10 4 2 2 3 3" xfId="31575"/>
    <cellStyle name="Normal 10 4 2 2 3 3 2" xfId="31576"/>
    <cellStyle name="Normal 10 4 2 2 3 3 2 2" xfId="31577"/>
    <cellStyle name="Normal 10 4 2 2 3 3 3" xfId="31578"/>
    <cellStyle name="Normal 10 4 2 2 3 4" xfId="31579"/>
    <cellStyle name="Normal 10 4 2 2 3 4 2" xfId="31580"/>
    <cellStyle name="Normal 10 4 2 2 3 5" xfId="31581"/>
    <cellStyle name="Normal 10 4 2 2 4" xfId="31582"/>
    <cellStyle name="Normal 10 4 2 2 4 2" xfId="31583"/>
    <cellStyle name="Normal 10 4 2 2 4 2 2" xfId="31584"/>
    <cellStyle name="Normal 10 4 2 2 4 2 2 2" xfId="31585"/>
    <cellStyle name="Normal 10 4 2 2 4 2 2 2 2" xfId="31586"/>
    <cellStyle name="Normal 10 4 2 2 4 2 2 3" xfId="31587"/>
    <cellStyle name="Normal 10 4 2 2 4 2 3" xfId="31588"/>
    <cellStyle name="Normal 10 4 2 2 4 2 3 2" xfId="31589"/>
    <cellStyle name="Normal 10 4 2 2 4 2 4" xfId="31590"/>
    <cellStyle name="Normal 10 4 2 2 4 3" xfId="31591"/>
    <cellStyle name="Normal 10 4 2 2 4 3 2" xfId="31592"/>
    <cellStyle name="Normal 10 4 2 2 4 3 2 2" xfId="31593"/>
    <cellStyle name="Normal 10 4 2 2 4 3 3" xfId="31594"/>
    <cellStyle name="Normal 10 4 2 2 4 4" xfId="31595"/>
    <cellStyle name="Normal 10 4 2 2 4 4 2" xfId="31596"/>
    <cellStyle name="Normal 10 4 2 2 4 5" xfId="31597"/>
    <cellStyle name="Normal 10 4 2 2 5" xfId="31598"/>
    <cellStyle name="Normal 10 4 2 2 5 2" xfId="31599"/>
    <cellStyle name="Normal 10 4 2 2 5 2 2" xfId="31600"/>
    <cellStyle name="Normal 10 4 2 2 5 2 2 2" xfId="31601"/>
    <cellStyle name="Normal 10 4 2 2 5 2 3" xfId="31602"/>
    <cellStyle name="Normal 10 4 2 2 5 3" xfId="31603"/>
    <cellStyle name="Normal 10 4 2 2 5 3 2" xfId="31604"/>
    <cellStyle name="Normal 10 4 2 2 5 4" xfId="31605"/>
    <cellStyle name="Normal 10 4 2 2 6" xfId="31606"/>
    <cellStyle name="Normal 10 4 2 2 6 2" xfId="31607"/>
    <cellStyle name="Normal 10 4 2 2 6 2 2" xfId="31608"/>
    <cellStyle name="Normal 10 4 2 2 6 3" xfId="31609"/>
    <cellStyle name="Normal 10 4 2 2 7" xfId="31610"/>
    <cellStyle name="Normal 10 4 2 2 7 2" xfId="31611"/>
    <cellStyle name="Normal 10 4 2 2 8" xfId="31612"/>
    <cellStyle name="Normal 10 4 2 3" xfId="31613"/>
    <cellStyle name="Normal 10 4 2 3 2" xfId="31614"/>
    <cellStyle name="Normal 10 4 2 3 2 2" xfId="31615"/>
    <cellStyle name="Normal 10 4 2 3 2 2 2" xfId="31616"/>
    <cellStyle name="Normal 10 4 2 3 2 2 2 2" xfId="31617"/>
    <cellStyle name="Normal 10 4 2 3 2 2 2 2 2" xfId="31618"/>
    <cellStyle name="Normal 10 4 2 3 2 2 2 3" xfId="31619"/>
    <cellStyle name="Normal 10 4 2 3 2 2 3" xfId="31620"/>
    <cellStyle name="Normal 10 4 2 3 2 2 3 2" xfId="31621"/>
    <cellStyle name="Normal 10 4 2 3 2 2 4" xfId="31622"/>
    <cellStyle name="Normal 10 4 2 3 2 3" xfId="31623"/>
    <cellStyle name="Normal 10 4 2 3 2 3 2" xfId="31624"/>
    <cellStyle name="Normal 10 4 2 3 2 3 2 2" xfId="31625"/>
    <cellStyle name="Normal 10 4 2 3 2 3 3" xfId="31626"/>
    <cellStyle name="Normal 10 4 2 3 2 4" xfId="31627"/>
    <cellStyle name="Normal 10 4 2 3 2 4 2" xfId="31628"/>
    <cellStyle name="Normal 10 4 2 3 2 5" xfId="31629"/>
    <cellStyle name="Normal 10 4 2 3 3" xfId="31630"/>
    <cellStyle name="Normal 10 4 2 3 3 2" xfId="31631"/>
    <cellStyle name="Normal 10 4 2 3 3 2 2" xfId="31632"/>
    <cellStyle name="Normal 10 4 2 3 3 2 2 2" xfId="31633"/>
    <cellStyle name="Normal 10 4 2 3 3 2 2 2 2" xfId="31634"/>
    <cellStyle name="Normal 10 4 2 3 3 2 2 3" xfId="31635"/>
    <cellStyle name="Normal 10 4 2 3 3 2 3" xfId="31636"/>
    <cellStyle name="Normal 10 4 2 3 3 2 3 2" xfId="31637"/>
    <cellStyle name="Normal 10 4 2 3 3 2 4" xfId="31638"/>
    <cellStyle name="Normal 10 4 2 3 3 3" xfId="31639"/>
    <cellStyle name="Normal 10 4 2 3 3 3 2" xfId="31640"/>
    <cellStyle name="Normal 10 4 2 3 3 3 2 2" xfId="31641"/>
    <cellStyle name="Normal 10 4 2 3 3 3 3" xfId="31642"/>
    <cellStyle name="Normal 10 4 2 3 3 4" xfId="31643"/>
    <cellStyle name="Normal 10 4 2 3 3 4 2" xfId="31644"/>
    <cellStyle name="Normal 10 4 2 3 3 5" xfId="31645"/>
    <cellStyle name="Normal 10 4 2 3 4" xfId="31646"/>
    <cellStyle name="Normal 10 4 2 3 4 2" xfId="31647"/>
    <cellStyle name="Normal 10 4 2 3 4 2 2" xfId="31648"/>
    <cellStyle name="Normal 10 4 2 3 4 2 2 2" xfId="31649"/>
    <cellStyle name="Normal 10 4 2 3 4 2 3" xfId="31650"/>
    <cellStyle name="Normal 10 4 2 3 4 3" xfId="31651"/>
    <cellStyle name="Normal 10 4 2 3 4 3 2" xfId="31652"/>
    <cellStyle name="Normal 10 4 2 3 4 4" xfId="31653"/>
    <cellStyle name="Normal 10 4 2 3 5" xfId="31654"/>
    <cellStyle name="Normal 10 4 2 3 5 2" xfId="31655"/>
    <cellStyle name="Normal 10 4 2 3 5 2 2" xfId="31656"/>
    <cellStyle name="Normal 10 4 2 3 5 3" xfId="31657"/>
    <cellStyle name="Normal 10 4 2 3 6" xfId="31658"/>
    <cellStyle name="Normal 10 4 2 3 6 2" xfId="31659"/>
    <cellStyle name="Normal 10 4 2 3 7" xfId="31660"/>
    <cellStyle name="Normal 10 4 2 4" xfId="31661"/>
    <cellStyle name="Normal 10 4 2 4 2" xfId="31662"/>
    <cellStyle name="Normal 10 4 2 4 2 2" xfId="31663"/>
    <cellStyle name="Normal 10 4 2 4 2 2 2" xfId="31664"/>
    <cellStyle name="Normal 10 4 2 4 2 2 2 2" xfId="31665"/>
    <cellStyle name="Normal 10 4 2 4 2 2 3" xfId="31666"/>
    <cellStyle name="Normal 10 4 2 4 2 3" xfId="31667"/>
    <cellStyle name="Normal 10 4 2 4 2 3 2" xfId="31668"/>
    <cellStyle name="Normal 10 4 2 4 2 4" xfId="31669"/>
    <cellStyle name="Normal 10 4 2 4 3" xfId="31670"/>
    <cellStyle name="Normal 10 4 2 4 3 2" xfId="31671"/>
    <cellStyle name="Normal 10 4 2 4 3 2 2" xfId="31672"/>
    <cellStyle name="Normal 10 4 2 4 3 3" xfId="31673"/>
    <cellStyle name="Normal 10 4 2 4 4" xfId="31674"/>
    <cellStyle name="Normal 10 4 2 4 4 2" xfId="31675"/>
    <cellStyle name="Normal 10 4 2 4 5" xfId="31676"/>
    <cellStyle name="Normal 10 4 2 5" xfId="31677"/>
    <cellStyle name="Normal 10 4 2 5 2" xfId="31678"/>
    <cellStyle name="Normal 10 4 2 5 2 2" xfId="31679"/>
    <cellStyle name="Normal 10 4 2 5 2 2 2" xfId="31680"/>
    <cellStyle name="Normal 10 4 2 5 2 2 2 2" xfId="31681"/>
    <cellStyle name="Normal 10 4 2 5 2 2 3" xfId="31682"/>
    <cellStyle name="Normal 10 4 2 5 2 3" xfId="31683"/>
    <cellStyle name="Normal 10 4 2 5 2 3 2" xfId="31684"/>
    <cellStyle name="Normal 10 4 2 5 2 4" xfId="31685"/>
    <cellStyle name="Normal 10 4 2 5 3" xfId="31686"/>
    <cellStyle name="Normal 10 4 2 5 3 2" xfId="31687"/>
    <cellStyle name="Normal 10 4 2 5 3 2 2" xfId="31688"/>
    <cellStyle name="Normal 10 4 2 5 3 3" xfId="31689"/>
    <cellStyle name="Normal 10 4 2 5 4" xfId="31690"/>
    <cellStyle name="Normal 10 4 2 5 4 2" xfId="31691"/>
    <cellStyle name="Normal 10 4 2 5 5" xfId="31692"/>
    <cellStyle name="Normal 10 4 2 6" xfId="31693"/>
    <cellStyle name="Normal 10 4 2 6 2" xfId="31694"/>
    <cellStyle name="Normal 10 4 2 6 2 2" xfId="31695"/>
    <cellStyle name="Normal 10 4 2 6 2 2 2" xfId="31696"/>
    <cellStyle name="Normal 10 4 2 6 2 3" xfId="31697"/>
    <cellStyle name="Normal 10 4 2 6 3" xfId="31698"/>
    <cellStyle name="Normal 10 4 2 6 3 2" xfId="31699"/>
    <cellStyle name="Normal 10 4 2 6 4" xfId="31700"/>
    <cellStyle name="Normal 10 4 2 7" xfId="31701"/>
    <cellStyle name="Normal 10 4 2 7 2" xfId="31702"/>
    <cellStyle name="Normal 10 4 2 7 2 2" xfId="31703"/>
    <cellStyle name="Normal 10 4 2 7 3" xfId="31704"/>
    <cellStyle name="Normal 10 4 2 8" xfId="31705"/>
    <cellStyle name="Normal 10 4 2 8 2" xfId="31706"/>
    <cellStyle name="Normal 10 4 2 9" xfId="31707"/>
    <cellStyle name="Normal 10 4 2 9 2" xfId="31708"/>
    <cellStyle name="Normal 10 4 3" xfId="31709"/>
    <cellStyle name="Normal 10 4 3 2" xfId="31710"/>
    <cellStyle name="Normal 10 4 3 2 2" xfId="31711"/>
    <cellStyle name="Normal 10 4 3 2 2 2" xfId="31712"/>
    <cellStyle name="Normal 10 4 3 2 2 2 2" xfId="31713"/>
    <cellStyle name="Normal 10 4 3 2 2 2 2 2" xfId="31714"/>
    <cellStyle name="Normal 10 4 3 2 2 2 2 2 2" xfId="31715"/>
    <cellStyle name="Normal 10 4 3 2 2 2 2 3" xfId="31716"/>
    <cellStyle name="Normal 10 4 3 2 2 2 3" xfId="31717"/>
    <cellStyle name="Normal 10 4 3 2 2 2 3 2" xfId="31718"/>
    <cellStyle name="Normal 10 4 3 2 2 2 4" xfId="31719"/>
    <cellStyle name="Normal 10 4 3 2 2 3" xfId="31720"/>
    <cellStyle name="Normal 10 4 3 2 2 3 2" xfId="31721"/>
    <cellStyle name="Normal 10 4 3 2 2 3 2 2" xfId="31722"/>
    <cellStyle name="Normal 10 4 3 2 2 3 3" xfId="31723"/>
    <cellStyle name="Normal 10 4 3 2 2 4" xfId="31724"/>
    <cellStyle name="Normal 10 4 3 2 2 4 2" xfId="31725"/>
    <cellStyle name="Normal 10 4 3 2 2 5" xfId="31726"/>
    <cellStyle name="Normal 10 4 3 2 3" xfId="31727"/>
    <cellStyle name="Normal 10 4 3 2 3 2" xfId="31728"/>
    <cellStyle name="Normal 10 4 3 2 3 2 2" xfId="31729"/>
    <cellStyle name="Normal 10 4 3 2 3 2 2 2" xfId="31730"/>
    <cellStyle name="Normal 10 4 3 2 3 2 2 2 2" xfId="31731"/>
    <cellStyle name="Normal 10 4 3 2 3 2 2 3" xfId="31732"/>
    <cellStyle name="Normal 10 4 3 2 3 2 3" xfId="31733"/>
    <cellStyle name="Normal 10 4 3 2 3 2 3 2" xfId="31734"/>
    <cellStyle name="Normal 10 4 3 2 3 2 4" xfId="31735"/>
    <cellStyle name="Normal 10 4 3 2 3 3" xfId="31736"/>
    <cellStyle name="Normal 10 4 3 2 3 3 2" xfId="31737"/>
    <cellStyle name="Normal 10 4 3 2 3 3 2 2" xfId="31738"/>
    <cellStyle name="Normal 10 4 3 2 3 3 3" xfId="31739"/>
    <cellStyle name="Normal 10 4 3 2 3 4" xfId="31740"/>
    <cellStyle name="Normal 10 4 3 2 3 4 2" xfId="31741"/>
    <cellStyle name="Normal 10 4 3 2 3 5" xfId="31742"/>
    <cellStyle name="Normal 10 4 3 2 4" xfId="31743"/>
    <cellStyle name="Normal 10 4 3 2 4 2" xfId="31744"/>
    <cellStyle name="Normal 10 4 3 2 4 2 2" xfId="31745"/>
    <cellStyle name="Normal 10 4 3 2 4 2 2 2" xfId="31746"/>
    <cellStyle name="Normal 10 4 3 2 4 2 3" xfId="31747"/>
    <cellStyle name="Normal 10 4 3 2 4 3" xfId="31748"/>
    <cellStyle name="Normal 10 4 3 2 4 3 2" xfId="31749"/>
    <cellStyle name="Normal 10 4 3 2 4 4" xfId="31750"/>
    <cellStyle name="Normal 10 4 3 2 5" xfId="31751"/>
    <cellStyle name="Normal 10 4 3 2 5 2" xfId="31752"/>
    <cellStyle name="Normal 10 4 3 2 5 2 2" xfId="31753"/>
    <cellStyle name="Normal 10 4 3 2 5 3" xfId="31754"/>
    <cellStyle name="Normal 10 4 3 2 6" xfId="31755"/>
    <cellStyle name="Normal 10 4 3 2 6 2" xfId="31756"/>
    <cellStyle name="Normal 10 4 3 2 7" xfId="31757"/>
    <cellStyle name="Normal 10 4 3 3" xfId="31758"/>
    <cellStyle name="Normal 10 4 3 3 2" xfId="31759"/>
    <cellStyle name="Normal 10 4 3 3 2 2" xfId="31760"/>
    <cellStyle name="Normal 10 4 3 3 2 2 2" xfId="31761"/>
    <cellStyle name="Normal 10 4 3 3 2 2 2 2" xfId="31762"/>
    <cellStyle name="Normal 10 4 3 3 2 2 3" xfId="31763"/>
    <cellStyle name="Normal 10 4 3 3 2 3" xfId="31764"/>
    <cellStyle name="Normal 10 4 3 3 2 3 2" xfId="31765"/>
    <cellStyle name="Normal 10 4 3 3 2 4" xfId="31766"/>
    <cellStyle name="Normal 10 4 3 3 3" xfId="31767"/>
    <cellStyle name="Normal 10 4 3 3 3 2" xfId="31768"/>
    <cellStyle name="Normal 10 4 3 3 3 2 2" xfId="31769"/>
    <cellStyle name="Normal 10 4 3 3 3 3" xfId="31770"/>
    <cellStyle name="Normal 10 4 3 3 4" xfId="31771"/>
    <cellStyle name="Normal 10 4 3 3 4 2" xfId="31772"/>
    <cellStyle name="Normal 10 4 3 3 5" xfId="31773"/>
    <cellStyle name="Normal 10 4 3 4" xfId="31774"/>
    <cellStyle name="Normal 10 4 3 4 2" xfId="31775"/>
    <cellStyle name="Normal 10 4 3 4 2 2" xfId="31776"/>
    <cellStyle name="Normal 10 4 3 4 2 2 2" xfId="31777"/>
    <cellStyle name="Normal 10 4 3 4 2 2 2 2" xfId="31778"/>
    <cellStyle name="Normal 10 4 3 4 2 2 3" xfId="31779"/>
    <cellStyle name="Normal 10 4 3 4 2 3" xfId="31780"/>
    <cellStyle name="Normal 10 4 3 4 2 3 2" xfId="31781"/>
    <cellStyle name="Normal 10 4 3 4 2 4" xfId="31782"/>
    <cellStyle name="Normal 10 4 3 4 3" xfId="31783"/>
    <cellStyle name="Normal 10 4 3 4 3 2" xfId="31784"/>
    <cellStyle name="Normal 10 4 3 4 3 2 2" xfId="31785"/>
    <cellStyle name="Normal 10 4 3 4 3 3" xfId="31786"/>
    <cellStyle name="Normal 10 4 3 4 4" xfId="31787"/>
    <cellStyle name="Normal 10 4 3 4 4 2" xfId="31788"/>
    <cellStyle name="Normal 10 4 3 4 5" xfId="31789"/>
    <cellStyle name="Normal 10 4 3 5" xfId="31790"/>
    <cellStyle name="Normal 10 4 3 5 2" xfId="31791"/>
    <cellStyle name="Normal 10 4 3 5 2 2" xfId="31792"/>
    <cellStyle name="Normal 10 4 3 5 2 2 2" xfId="31793"/>
    <cellStyle name="Normal 10 4 3 5 2 3" xfId="31794"/>
    <cellStyle name="Normal 10 4 3 5 3" xfId="31795"/>
    <cellStyle name="Normal 10 4 3 5 3 2" xfId="31796"/>
    <cellStyle name="Normal 10 4 3 5 4" xfId="31797"/>
    <cellStyle name="Normal 10 4 3 6" xfId="31798"/>
    <cellStyle name="Normal 10 4 3 6 2" xfId="31799"/>
    <cellStyle name="Normal 10 4 3 6 2 2" xfId="31800"/>
    <cellStyle name="Normal 10 4 3 6 3" xfId="31801"/>
    <cellStyle name="Normal 10 4 3 7" xfId="31802"/>
    <cellStyle name="Normal 10 4 3 7 2" xfId="31803"/>
    <cellStyle name="Normal 10 4 3 8" xfId="31804"/>
    <cellStyle name="Normal 10 4 4" xfId="31805"/>
    <cellStyle name="Normal 10 4 4 2" xfId="31806"/>
    <cellStyle name="Normal 10 4 4 2 2" xfId="31807"/>
    <cellStyle name="Normal 10 4 4 2 2 2" xfId="31808"/>
    <cellStyle name="Normal 10 4 4 2 2 2 2" xfId="31809"/>
    <cellStyle name="Normal 10 4 4 2 2 2 2 2" xfId="31810"/>
    <cellStyle name="Normal 10 4 4 2 2 2 3" xfId="31811"/>
    <cellStyle name="Normal 10 4 4 2 2 3" xfId="31812"/>
    <cellStyle name="Normal 10 4 4 2 2 3 2" xfId="31813"/>
    <cellStyle name="Normal 10 4 4 2 2 4" xfId="31814"/>
    <cellStyle name="Normal 10 4 4 2 3" xfId="31815"/>
    <cellStyle name="Normal 10 4 4 2 3 2" xfId="31816"/>
    <cellStyle name="Normal 10 4 4 2 3 2 2" xfId="31817"/>
    <cellStyle name="Normal 10 4 4 2 3 3" xfId="31818"/>
    <cellStyle name="Normal 10 4 4 2 4" xfId="31819"/>
    <cellStyle name="Normal 10 4 4 2 4 2" xfId="31820"/>
    <cellStyle name="Normal 10 4 4 2 5" xfId="31821"/>
    <cellStyle name="Normal 10 4 4 3" xfId="31822"/>
    <cellStyle name="Normal 10 4 4 3 2" xfId="31823"/>
    <cellStyle name="Normal 10 4 4 3 2 2" xfId="31824"/>
    <cellStyle name="Normal 10 4 4 3 2 2 2" xfId="31825"/>
    <cellStyle name="Normal 10 4 4 3 2 2 2 2" xfId="31826"/>
    <cellStyle name="Normal 10 4 4 3 2 2 3" xfId="31827"/>
    <cellStyle name="Normal 10 4 4 3 2 3" xfId="31828"/>
    <cellStyle name="Normal 10 4 4 3 2 3 2" xfId="31829"/>
    <cellStyle name="Normal 10 4 4 3 2 4" xfId="31830"/>
    <cellStyle name="Normal 10 4 4 3 3" xfId="31831"/>
    <cellStyle name="Normal 10 4 4 3 3 2" xfId="31832"/>
    <cellStyle name="Normal 10 4 4 3 3 2 2" xfId="31833"/>
    <cellStyle name="Normal 10 4 4 3 3 3" xfId="31834"/>
    <cellStyle name="Normal 10 4 4 3 4" xfId="31835"/>
    <cellStyle name="Normal 10 4 4 3 4 2" xfId="31836"/>
    <cellStyle name="Normal 10 4 4 3 5" xfId="31837"/>
    <cellStyle name="Normal 10 4 4 4" xfId="31838"/>
    <cellStyle name="Normal 10 4 4 4 2" xfId="31839"/>
    <cellStyle name="Normal 10 4 4 4 2 2" xfId="31840"/>
    <cellStyle name="Normal 10 4 4 4 2 2 2" xfId="31841"/>
    <cellStyle name="Normal 10 4 4 4 2 3" xfId="31842"/>
    <cellStyle name="Normal 10 4 4 4 3" xfId="31843"/>
    <cellStyle name="Normal 10 4 4 4 3 2" xfId="31844"/>
    <cellStyle name="Normal 10 4 4 4 4" xfId="31845"/>
    <cellStyle name="Normal 10 4 4 5" xfId="31846"/>
    <cellStyle name="Normal 10 4 4 5 2" xfId="31847"/>
    <cellStyle name="Normal 10 4 4 5 2 2" xfId="31848"/>
    <cellStyle name="Normal 10 4 4 5 3" xfId="31849"/>
    <cellStyle name="Normal 10 4 4 6" xfId="31850"/>
    <cellStyle name="Normal 10 4 4 6 2" xfId="31851"/>
    <cellStyle name="Normal 10 4 4 7" xfId="31852"/>
    <cellStyle name="Normal 10 4 5" xfId="31853"/>
    <cellStyle name="Normal 10 4 5 2" xfId="31854"/>
    <cellStyle name="Normal 10 4 5 2 2" xfId="31855"/>
    <cellStyle name="Normal 10 4 5 2 2 2" xfId="31856"/>
    <cellStyle name="Normal 10 4 5 2 2 2 2" xfId="31857"/>
    <cellStyle name="Normal 10 4 5 2 2 3" xfId="31858"/>
    <cellStyle name="Normal 10 4 5 2 3" xfId="31859"/>
    <cellStyle name="Normal 10 4 5 2 3 2" xfId="31860"/>
    <cellStyle name="Normal 10 4 5 2 4" xfId="31861"/>
    <cellStyle name="Normal 10 4 5 3" xfId="31862"/>
    <cellStyle name="Normal 10 4 5 3 2" xfId="31863"/>
    <cellStyle name="Normal 10 4 5 3 2 2" xfId="31864"/>
    <cellStyle name="Normal 10 4 5 3 3" xfId="31865"/>
    <cellStyle name="Normal 10 4 5 4" xfId="31866"/>
    <cellStyle name="Normal 10 4 5 4 2" xfId="31867"/>
    <cellStyle name="Normal 10 4 5 5" xfId="31868"/>
    <cellStyle name="Normal 10 4 6" xfId="31869"/>
    <cellStyle name="Normal 10 4 6 2" xfId="31870"/>
    <cellStyle name="Normal 10 4 6 2 2" xfId="31871"/>
    <cellStyle name="Normal 10 4 6 2 2 2" xfId="31872"/>
    <cellStyle name="Normal 10 4 6 2 2 2 2" xfId="31873"/>
    <cellStyle name="Normal 10 4 6 2 2 3" xfId="31874"/>
    <cellStyle name="Normal 10 4 6 2 3" xfId="31875"/>
    <cellStyle name="Normal 10 4 6 2 3 2" xfId="31876"/>
    <cellStyle name="Normal 10 4 6 2 4" xfId="31877"/>
    <cellStyle name="Normal 10 4 6 3" xfId="31878"/>
    <cellStyle name="Normal 10 4 6 3 2" xfId="31879"/>
    <cellStyle name="Normal 10 4 6 3 2 2" xfId="31880"/>
    <cellStyle name="Normal 10 4 6 3 3" xfId="31881"/>
    <cellStyle name="Normal 10 4 6 4" xfId="31882"/>
    <cellStyle name="Normal 10 4 6 4 2" xfId="31883"/>
    <cellStyle name="Normal 10 4 6 5" xfId="31884"/>
    <cellStyle name="Normal 10 4 7" xfId="31885"/>
    <cellStyle name="Normal 10 4 7 2" xfId="31886"/>
    <cellStyle name="Normal 10 4 7 2 2" xfId="31887"/>
    <cellStyle name="Normal 10 4 7 2 2 2" xfId="31888"/>
    <cellStyle name="Normal 10 4 7 2 3" xfId="31889"/>
    <cellStyle name="Normal 10 4 7 3" xfId="31890"/>
    <cellStyle name="Normal 10 4 7 3 2" xfId="31891"/>
    <cellStyle name="Normal 10 4 7 4" xfId="31892"/>
    <cellStyle name="Normal 10 4 8" xfId="31893"/>
    <cellStyle name="Normal 10 4 8 2" xfId="31894"/>
    <cellStyle name="Normal 10 4 8 2 2" xfId="31895"/>
    <cellStyle name="Normal 10 4 8 3" xfId="31896"/>
    <cellStyle name="Normal 10 4 9" xfId="31897"/>
    <cellStyle name="Normal 10 4 9 2" xfId="31898"/>
    <cellStyle name="Normal 10 5" xfId="31899"/>
    <cellStyle name="Normal 10 5 10" xfId="31900"/>
    <cellStyle name="Normal 10 5 11" xfId="31901"/>
    <cellStyle name="Normal 10 5 2" xfId="31902"/>
    <cellStyle name="Normal 10 5 2 2" xfId="31903"/>
    <cellStyle name="Normal 10 5 2 2 2" xfId="31904"/>
    <cellStyle name="Normal 10 5 2 2 2 2" xfId="31905"/>
    <cellStyle name="Normal 10 5 2 2 2 2 2" xfId="31906"/>
    <cellStyle name="Normal 10 5 2 2 2 2 2 2" xfId="31907"/>
    <cellStyle name="Normal 10 5 2 2 2 2 2 2 2" xfId="31908"/>
    <cellStyle name="Normal 10 5 2 2 2 2 2 3" xfId="31909"/>
    <cellStyle name="Normal 10 5 2 2 2 2 3" xfId="31910"/>
    <cellStyle name="Normal 10 5 2 2 2 2 3 2" xfId="31911"/>
    <cellStyle name="Normal 10 5 2 2 2 2 4" xfId="31912"/>
    <cellStyle name="Normal 10 5 2 2 2 3" xfId="31913"/>
    <cellStyle name="Normal 10 5 2 2 2 3 2" xfId="31914"/>
    <cellStyle name="Normal 10 5 2 2 2 3 2 2" xfId="31915"/>
    <cellStyle name="Normal 10 5 2 2 2 3 3" xfId="31916"/>
    <cellStyle name="Normal 10 5 2 2 2 4" xfId="31917"/>
    <cellStyle name="Normal 10 5 2 2 2 4 2" xfId="31918"/>
    <cellStyle name="Normal 10 5 2 2 2 5" xfId="31919"/>
    <cellStyle name="Normal 10 5 2 2 3" xfId="31920"/>
    <cellStyle name="Normal 10 5 2 2 3 2" xfId="31921"/>
    <cellStyle name="Normal 10 5 2 2 3 2 2" xfId="31922"/>
    <cellStyle name="Normal 10 5 2 2 3 2 2 2" xfId="31923"/>
    <cellStyle name="Normal 10 5 2 2 3 2 2 2 2" xfId="31924"/>
    <cellStyle name="Normal 10 5 2 2 3 2 2 3" xfId="31925"/>
    <cellStyle name="Normal 10 5 2 2 3 2 3" xfId="31926"/>
    <cellStyle name="Normal 10 5 2 2 3 2 3 2" xfId="31927"/>
    <cellStyle name="Normal 10 5 2 2 3 2 4" xfId="31928"/>
    <cellStyle name="Normal 10 5 2 2 3 3" xfId="31929"/>
    <cellStyle name="Normal 10 5 2 2 3 3 2" xfId="31930"/>
    <cellStyle name="Normal 10 5 2 2 3 3 2 2" xfId="31931"/>
    <cellStyle name="Normal 10 5 2 2 3 3 3" xfId="31932"/>
    <cellStyle name="Normal 10 5 2 2 3 4" xfId="31933"/>
    <cellStyle name="Normal 10 5 2 2 3 4 2" xfId="31934"/>
    <cellStyle name="Normal 10 5 2 2 3 5" xfId="31935"/>
    <cellStyle name="Normal 10 5 2 2 4" xfId="31936"/>
    <cellStyle name="Normal 10 5 2 2 4 2" xfId="31937"/>
    <cellStyle name="Normal 10 5 2 2 4 2 2" xfId="31938"/>
    <cellStyle name="Normal 10 5 2 2 4 2 2 2" xfId="31939"/>
    <cellStyle name="Normal 10 5 2 2 4 2 3" xfId="31940"/>
    <cellStyle name="Normal 10 5 2 2 4 3" xfId="31941"/>
    <cellStyle name="Normal 10 5 2 2 4 3 2" xfId="31942"/>
    <cellStyle name="Normal 10 5 2 2 4 4" xfId="31943"/>
    <cellStyle name="Normal 10 5 2 2 5" xfId="31944"/>
    <cellStyle name="Normal 10 5 2 2 5 2" xfId="31945"/>
    <cellStyle name="Normal 10 5 2 2 5 2 2" xfId="31946"/>
    <cellStyle name="Normal 10 5 2 2 5 3" xfId="31947"/>
    <cellStyle name="Normal 10 5 2 2 6" xfId="31948"/>
    <cellStyle name="Normal 10 5 2 2 6 2" xfId="31949"/>
    <cellStyle name="Normal 10 5 2 2 7" xfId="31950"/>
    <cellStyle name="Normal 10 5 2 2 8" xfId="31951"/>
    <cellStyle name="Normal 10 5 2 3" xfId="31952"/>
    <cellStyle name="Normal 10 5 2 3 2" xfId="31953"/>
    <cellStyle name="Normal 10 5 2 3 2 2" xfId="31954"/>
    <cellStyle name="Normal 10 5 2 3 2 2 2" xfId="31955"/>
    <cellStyle name="Normal 10 5 2 3 2 2 2 2" xfId="31956"/>
    <cellStyle name="Normal 10 5 2 3 2 2 3" xfId="31957"/>
    <cellStyle name="Normal 10 5 2 3 2 3" xfId="31958"/>
    <cellStyle name="Normal 10 5 2 3 2 3 2" xfId="31959"/>
    <cellStyle name="Normal 10 5 2 3 2 4" xfId="31960"/>
    <cellStyle name="Normal 10 5 2 3 3" xfId="31961"/>
    <cellStyle name="Normal 10 5 2 3 3 2" xfId="31962"/>
    <cellStyle name="Normal 10 5 2 3 3 2 2" xfId="31963"/>
    <cellStyle name="Normal 10 5 2 3 3 3" xfId="31964"/>
    <cellStyle name="Normal 10 5 2 3 4" xfId="31965"/>
    <cellStyle name="Normal 10 5 2 3 4 2" xfId="31966"/>
    <cellStyle name="Normal 10 5 2 3 5" xfId="31967"/>
    <cellStyle name="Normal 10 5 2 4" xfId="31968"/>
    <cellStyle name="Normal 10 5 2 4 2" xfId="31969"/>
    <cellStyle name="Normal 10 5 2 4 2 2" xfId="31970"/>
    <cellStyle name="Normal 10 5 2 4 2 2 2" xfId="31971"/>
    <cellStyle name="Normal 10 5 2 4 2 2 2 2" xfId="31972"/>
    <cellStyle name="Normal 10 5 2 4 2 2 3" xfId="31973"/>
    <cellStyle name="Normal 10 5 2 4 2 3" xfId="31974"/>
    <cellStyle name="Normal 10 5 2 4 2 3 2" xfId="31975"/>
    <cellStyle name="Normal 10 5 2 4 2 4" xfId="31976"/>
    <cellStyle name="Normal 10 5 2 4 3" xfId="31977"/>
    <cellStyle name="Normal 10 5 2 4 3 2" xfId="31978"/>
    <cellStyle name="Normal 10 5 2 4 3 2 2" xfId="31979"/>
    <cellStyle name="Normal 10 5 2 4 3 3" xfId="31980"/>
    <cellStyle name="Normal 10 5 2 4 4" xfId="31981"/>
    <cellStyle name="Normal 10 5 2 4 4 2" xfId="31982"/>
    <cellStyle name="Normal 10 5 2 4 5" xfId="31983"/>
    <cellStyle name="Normal 10 5 2 5" xfId="31984"/>
    <cellStyle name="Normal 10 5 2 5 2" xfId="31985"/>
    <cellStyle name="Normal 10 5 2 5 2 2" xfId="31986"/>
    <cellStyle name="Normal 10 5 2 5 2 2 2" xfId="31987"/>
    <cellStyle name="Normal 10 5 2 5 2 3" xfId="31988"/>
    <cellStyle name="Normal 10 5 2 5 3" xfId="31989"/>
    <cellStyle name="Normal 10 5 2 5 3 2" xfId="31990"/>
    <cellStyle name="Normal 10 5 2 5 4" xfId="31991"/>
    <cellStyle name="Normal 10 5 2 6" xfId="31992"/>
    <cellStyle name="Normal 10 5 2 6 2" xfId="31993"/>
    <cellStyle name="Normal 10 5 2 6 2 2" xfId="31994"/>
    <cellStyle name="Normal 10 5 2 6 3" xfId="31995"/>
    <cellStyle name="Normal 10 5 2 7" xfId="31996"/>
    <cellStyle name="Normal 10 5 2 7 2" xfId="31997"/>
    <cellStyle name="Normal 10 5 2 8" xfId="31998"/>
    <cellStyle name="Normal 10 5 2 9" xfId="31999"/>
    <cellStyle name="Normal 10 5 3" xfId="32000"/>
    <cellStyle name="Normal 10 5 3 2" xfId="32001"/>
    <cellStyle name="Normal 10 5 3 2 2" xfId="32002"/>
    <cellStyle name="Normal 10 5 3 2 2 2" xfId="32003"/>
    <cellStyle name="Normal 10 5 3 2 2 2 2" xfId="32004"/>
    <cellStyle name="Normal 10 5 3 2 2 2 2 2" xfId="32005"/>
    <cellStyle name="Normal 10 5 3 2 2 2 3" xfId="32006"/>
    <cellStyle name="Normal 10 5 3 2 2 3" xfId="32007"/>
    <cellStyle name="Normal 10 5 3 2 2 3 2" xfId="32008"/>
    <cellStyle name="Normal 10 5 3 2 2 4" xfId="32009"/>
    <cellStyle name="Normal 10 5 3 2 3" xfId="32010"/>
    <cellStyle name="Normal 10 5 3 2 3 2" xfId="32011"/>
    <cellStyle name="Normal 10 5 3 2 3 2 2" xfId="32012"/>
    <cellStyle name="Normal 10 5 3 2 3 3" xfId="32013"/>
    <cellStyle name="Normal 10 5 3 2 4" xfId="32014"/>
    <cellStyle name="Normal 10 5 3 2 4 2" xfId="32015"/>
    <cellStyle name="Normal 10 5 3 2 5" xfId="32016"/>
    <cellStyle name="Normal 10 5 3 3" xfId="32017"/>
    <cellStyle name="Normal 10 5 3 3 2" xfId="32018"/>
    <cellStyle name="Normal 10 5 3 3 2 2" xfId="32019"/>
    <cellStyle name="Normal 10 5 3 3 2 2 2" xfId="32020"/>
    <cellStyle name="Normal 10 5 3 3 2 2 2 2" xfId="32021"/>
    <cellStyle name="Normal 10 5 3 3 2 2 3" xfId="32022"/>
    <cellStyle name="Normal 10 5 3 3 2 3" xfId="32023"/>
    <cellStyle name="Normal 10 5 3 3 2 3 2" xfId="32024"/>
    <cellStyle name="Normal 10 5 3 3 2 4" xfId="32025"/>
    <cellStyle name="Normal 10 5 3 3 3" xfId="32026"/>
    <cellStyle name="Normal 10 5 3 3 3 2" xfId="32027"/>
    <cellStyle name="Normal 10 5 3 3 3 2 2" xfId="32028"/>
    <cellStyle name="Normal 10 5 3 3 3 3" xfId="32029"/>
    <cellStyle name="Normal 10 5 3 3 4" xfId="32030"/>
    <cellStyle name="Normal 10 5 3 3 4 2" xfId="32031"/>
    <cellStyle name="Normal 10 5 3 3 5" xfId="32032"/>
    <cellStyle name="Normal 10 5 3 4" xfId="32033"/>
    <cellStyle name="Normal 10 5 3 4 2" xfId="32034"/>
    <cellStyle name="Normal 10 5 3 4 2 2" xfId="32035"/>
    <cellStyle name="Normal 10 5 3 4 2 2 2" xfId="32036"/>
    <cellStyle name="Normal 10 5 3 4 2 3" xfId="32037"/>
    <cellStyle name="Normal 10 5 3 4 3" xfId="32038"/>
    <cellStyle name="Normal 10 5 3 4 3 2" xfId="32039"/>
    <cellStyle name="Normal 10 5 3 4 4" xfId="32040"/>
    <cellStyle name="Normal 10 5 3 5" xfId="32041"/>
    <cellStyle name="Normal 10 5 3 5 2" xfId="32042"/>
    <cellStyle name="Normal 10 5 3 5 2 2" xfId="32043"/>
    <cellStyle name="Normal 10 5 3 5 3" xfId="32044"/>
    <cellStyle name="Normal 10 5 3 6" xfId="32045"/>
    <cellStyle name="Normal 10 5 3 6 2" xfId="32046"/>
    <cellStyle name="Normal 10 5 3 7" xfId="32047"/>
    <cellStyle name="Normal 10 5 3 8" xfId="32048"/>
    <cellStyle name="Normal 10 5 4" xfId="32049"/>
    <cellStyle name="Normal 10 5 4 2" xfId="32050"/>
    <cellStyle name="Normal 10 5 4 2 2" xfId="32051"/>
    <cellStyle name="Normal 10 5 4 2 2 2" xfId="32052"/>
    <cellStyle name="Normal 10 5 4 2 2 2 2" xfId="32053"/>
    <cellStyle name="Normal 10 5 4 2 2 3" xfId="32054"/>
    <cellStyle name="Normal 10 5 4 2 3" xfId="32055"/>
    <cellStyle name="Normal 10 5 4 2 3 2" xfId="32056"/>
    <cellStyle name="Normal 10 5 4 2 4" xfId="32057"/>
    <cellStyle name="Normal 10 5 4 3" xfId="32058"/>
    <cellStyle name="Normal 10 5 4 3 2" xfId="32059"/>
    <cellStyle name="Normal 10 5 4 3 2 2" xfId="32060"/>
    <cellStyle name="Normal 10 5 4 3 3" xfId="32061"/>
    <cellStyle name="Normal 10 5 4 4" xfId="32062"/>
    <cellStyle name="Normal 10 5 4 4 2" xfId="32063"/>
    <cellStyle name="Normal 10 5 4 5" xfId="32064"/>
    <cellStyle name="Normal 10 5 5" xfId="32065"/>
    <cellStyle name="Normal 10 5 5 2" xfId="32066"/>
    <cellStyle name="Normal 10 5 5 2 2" xfId="32067"/>
    <cellStyle name="Normal 10 5 5 2 2 2" xfId="32068"/>
    <cellStyle name="Normal 10 5 5 2 2 2 2" xfId="32069"/>
    <cellStyle name="Normal 10 5 5 2 2 3" xfId="32070"/>
    <cellStyle name="Normal 10 5 5 2 3" xfId="32071"/>
    <cellStyle name="Normal 10 5 5 2 3 2" xfId="32072"/>
    <cellStyle name="Normal 10 5 5 2 4" xfId="32073"/>
    <cellStyle name="Normal 10 5 5 3" xfId="32074"/>
    <cellStyle name="Normal 10 5 5 3 2" xfId="32075"/>
    <cellStyle name="Normal 10 5 5 3 2 2" xfId="32076"/>
    <cellStyle name="Normal 10 5 5 3 3" xfId="32077"/>
    <cellStyle name="Normal 10 5 5 4" xfId="32078"/>
    <cellStyle name="Normal 10 5 5 4 2" xfId="32079"/>
    <cellStyle name="Normal 10 5 5 5" xfId="32080"/>
    <cellStyle name="Normal 10 5 6" xfId="32081"/>
    <cellStyle name="Normal 10 5 6 2" xfId="32082"/>
    <cellStyle name="Normal 10 5 6 2 2" xfId="32083"/>
    <cellStyle name="Normal 10 5 6 2 2 2" xfId="32084"/>
    <cellStyle name="Normal 10 5 6 2 3" xfId="32085"/>
    <cellStyle name="Normal 10 5 6 3" xfId="32086"/>
    <cellStyle name="Normal 10 5 6 3 2" xfId="32087"/>
    <cellStyle name="Normal 10 5 6 4" xfId="32088"/>
    <cellStyle name="Normal 10 5 7" xfId="32089"/>
    <cellStyle name="Normal 10 5 7 2" xfId="32090"/>
    <cellStyle name="Normal 10 5 7 2 2" xfId="32091"/>
    <cellStyle name="Normal 10 5 7 3" xfId="32092"/>
    <cellStyle name="Normal 10 5 8" xfId="32093"/>
    <cellStyle name="Normal 10 5 8 2" xfId="32094"/>
    <cellStyle name="Normal 10 5 9" xfId="32095"/>
    <cellStyle name="Normal 10 5 9 2" xfId="32096"/>
    <cellStyle name="Normal 10 6" xfId="32097"/>
    <cellStyle name="Normal 10 6 2" xfId="32098"/>
    <cellStyle name="Normal 10 6 2 2" xfId="32099"/>
    <cellStyle name="Normal 10 6 2 2 2" xfId="32100"/>
    <cellStyle name="Normal 10 6 2 2 2 2" xfId="32101"/>
    <cellStyle name="Normal 10 6 2 2 2 2 2" xfId="32102"/>
    <cellStyle name="Normal 10 6 2 2 2 2 2 2" xfId="32103"/>
    <cellStyle name="Normal 10 6 2 2 2 2 3" xfId="32104"/>
    <cellStyle name="Normal 10 6 2 2 2 3" xfId="32105"/>
    <cellStyle name="Normal 10 6 2 2 2 3 2" xfId="32106"/>
    <cellStyle name="Normal 10 6 2 2 2 4" xfId="32107"/>
    <cellStyle name="Normal 10 6 2 2 3" xfId="32108"/>
    <cellStyle name="Normal 10 6 2 2 3 2" xfId="32109"/>
    <cellStyle name="Normal 10 6 2 2 3 2 2" xfId="32110"/>
    <cellStyle name="Normal 10 6 2 2 3 3" xfId="32111"/>
    <cellStyle name="Normal 10 6 2 2 4" xfId="32112"/>
    <cellStyle name="Normal 10 6 2 2 4 2" xfId="32113"/>
    <cellStyle name="Normal 10 6 2 2 5" xfId="32114"/>
    <cellStyle name="Normal 10 6 2 3" xfId="32115"/>
    <cellStyle name="Normal 10 6 2 3 2" xfId="32116"/>
    <cellStyle name="Normal 10 6 2 3 2 2" xfId="32117"/>
    <cellStyle name="Normal 10 6 2 3 2 2 2" xfId="32118"/>
    <cellStyle name="Normal 10 6 2 3 2 2 2 2" xfId="32119"/>
    <cellStyle name="Normal 10 6 2 3 2 2 3" xfId="32120"/>
    <cellStyle name="Normal 10 6 2 3 2 3" xfId="32121"/>
    <cellStyle name="Normal 10 6 2 3 2 3 2" xfId="32122"/>
    <cellStyle name="Normal 10 6 2 3 2 4" xfId="32123"/>
    <cellStyle name="Normal 10 6 2 3 3" xfId="32124"/>
    <cellStyle name="Normal 10 6 2 3 3 2" xfId="32125"/>
    <cellStyle name="Normal 10 6 2 3 3 2 2" xfId="32126"/>
    <cellStyle name="Normal 10 6 2 3 3 3" xfId="32127"/>
    <cellStyle name="Normal 10 6 2 3 4" xfId="32128"/>
    <cellStyle name="Normal 10 6 2 3 4 2" xfId="32129"/>
    <cellStyle name="Normal 10 6 2 3 5" xfId="32130"/>
    <cellStyle name="Normal 10 6 2 4" xfId="32131"/>
    <cellStyle name="Normal 10 6 2 4 2" xfId="32132"/>
    <cellStyle name="Normal 10 6 2 4 2 2" xfId="32133"/>
    <cellStyle name="Normal 10 6 2 4 2 2 2" xfId="32134"/>
    <cellStyle name="Normal 10 6 2 4 2 3" xfId="32135"/>
    <cellStyle name="Normal 10 6 2 4 3" xfId="32136"/>
    <cellStyle name="Normal 10 6 2 4 3 2" xfId="32137"/>
    <cellStyle name="Normal 10 6 2 4 4" xfId="32138"/>
    <cellStyle name="Normal 10 6 2 5" xfId="32139"/>
    <cellStyle name="Normal 10 6 2 5 2" xfId="32140"/>
    <cellStyle name="Normal 10 6 2 5 2 2" xfId="32141"/>
    <cellStyle name="Normal 10 6 2 5 3" xfId="32142"/>
    <cellStyle name="Normal 10 6 2 6" xfId="32143"/>
    <cellStyle name="Normal 10 6 2 6 2" xfId="32144"/>
    <cellStyle name="Normal 10 6 2 7" xfId="32145"/>
    <cellStyle name="Normal 10 6 2 8" xfId="32146"/>
    <cellStyle name="Normal 10 6 3" xfId="32147"/>
    <cellStyle name="Normal 10 6 3 2" xfId="32148"/>
    <cellStyle name="Normal 10 6 3 2 2" xfId="32149"/>
    <cellStyle name="Normal 10 6 3 2 2 2" xfId="32150"/>
    <cellStyle name="Normal 10 6 3 2 2 2 2" xfId="32151"/>
    <cellStyle name="Normal 10 6 3 2 2 3" xfId="32152"/>
    <cellStyle name="Normal 10 6 3 2 3" xfId="32153"/>
    <cellStyle name="Normal 10 6 3 2 3 2" xfId="32154"/>
    <cellStyle name="Normal 10 6 3 2 4" xfId="32155"/>
    <cellStyle name="Normal 10 6 3 3" xfId="32156"/>
    <cellStyle name="Normal 10 6 3 3 2" xfId="32157"/>
    <cellStyle name="Normal 10 6 3 3 2 2" xfId="32158"/>
    <cellStyle name="Normal 10 6 3 3 3" xfId="32159"/>
    <cellStyle name="Normal 10 6 3 4" xfId="32160"/>
    <cellStyle name="Normal 10 6 3 4 2" xfId="32161"/>
    <cellStyle name="Normal 10 6 3 5" xfId="32162"/>
    <cellStyle name="Normal 10 6 4" xfId="32163"/>
    <cellStyle name="Normal 10 6 4 2" xfId="32164"/>
    <cellStyle name="Normal 10 6 4 2 2" xfId="32165"/>
    <cellStyle name="Normal 10 6 4 2 2 2" xfId="32166"/>
    <cellStyle name="Normal 10 6 4 2 2 2 2" xfId="32167"/>
    <cellStyle name="Normal 10 6 4 2 2 3" xfId="32168"/>
    <cellStyle name="Normal 10 6 4 2 3" xfId="32169"/>
    <cellStyle name="Normal 10 6 4 2 3 2" xfId="32170"/>
    <cellStyle name="Normal 10 6 4 2 4" xfId="32171"/>
    <cellStyle name="Normal 10 6 4 3" xfId="32172"/>
    <cellStyle name="Normal 10 6 4 3 2" xfId="32173"/>
    <cellStyle name="Normal 10 6 4 3 2 2" xfId="32174"/>
    <cellStyle name="Normal 10 6 4 3 3" xfId="32175"/>
    <cellStyle name="Normal 10 6 4 4" xfId="32176"/>
    <cellStyle name="Normal 10 6 4 4 2" xfId="32177"/>
    <cellStyle name="Normal 10 6 4 5" xfId="32178"/>
    <cellStyle name="Normal 10 6 5" xfId="32179"/>
    <cellStyle name="Normal 10 6 5 2" xfId="32180"/>
    <cellStyle name="Normal 10 6 5 2 2" xfId="32181"/>
    <cellStyle name="Normal 10 6 5 2 2 2" xfId="32182"/>
    <cellStyle name="Normal 10 6 5 2 3" xfId="32183"/>
    <cellStyle name="Normal 10 6 5 3" xfId="32184"/>
    <cellStyle name="Normal 10 6 5 3 2" xfId="32185"/>
    <cellStyle name="Normal 10 6 5 4" xfId="32186"/>
    <cellStyle name="Normal 10 6 6" xfId="32187"/>
    <cellStyle name="Normal 10 6 6 2" xfId="32188"/>
    <cellStyle name="Normal 10 6 6 2 2" xfId="32189"/>
    <cellStyle name="Normal 10 6 6 3" xfId="32190"/>
    <cellStyle name="Normal 10 6 7" xfId="32191"/>
    <cellStyle name="Normal 10 6 7 2" xfId="32192"/>
    <cellStyle name="Normal 10 6 8" xfId="32193"/>
    <cellStyle name="Normal 10 6 9" xfId="32194"/>
    <cellStyle name="Normal 10 7" xfId="32195"/>
    <cellStyle name="Normal 10 7 2" xfId="32196"/>
    <cellStyle name="Normal 10 7 2 2" xfId="32197"/>
    <cellStyle name="Normal 10 7 2 2 2" xfId="32198"/>
    <cellStyle name="Normal 10 7 2 2 2 2" xfId="32199"/>
    <cellStyle name="Normal 10 7 2 2 2 2 2" xfId="32200"/>
    <cellStyle name="Normal 10 7 2 2 2 3" xfId="32201"/>
    <cellStyle name="Normal 10 7 2 2 3" xfId="32202"/>
    <cellStyle name="Normal 10 7 2 2 3 2" xfId="32203"/>
    <cellStyle name="Normal 10 7 2 2 4" xfId="32204"/>
    <cellStyle name="Normal 10 7 2 3" xfId="32205"/>
    <cellStyle name="Normal 10 7 2 3 2" xfId="32206"/>
    <cellStyle name="Normal 10 7 2 3 2 2" xfId="32207"/>
    <cellStyle name="Normal 10 7 2 3 3" xfId="32208"/>
    <cellStyle name="Normal 10 7 2 4" xfId="32209"/>
    <cellStyle name="Normal 10 7 2 4 2" xfId="32210"/>
    <cellStyle name="Normal 10 7 2 5" xfId="32211"/>
    <cellStyle name="Normal 10 7 2 6" xfId="32212"/>
    <cellStyle name="Normal 10 7 3" xfId="32213"/>
    <cellStyle name="Normal 10 7 3 2" xfId="32214"/>
    <cellStyle name="Normal 10 7 3 2 2" xfId="32215"/>
    <cellStyle name="Normal 10 7 3 2 2 2" xfId="32216"/>
    <cellStyle name="Normal 10 7 3 2 2 2 2" xfId="32217"/>
    <cellStyle name="Normal 10 7 3 2 2 3" xfId="32218"/>
    <cellStyle name="Normal 10 7 3 2 3" xfId="32219"/>
    <cellStyle name="Normal 10 7 3 2 3 2" xfId="32220"/>
    <cellStyle name="Normal 10 7 3 2 4" xfId="32221"/>
    <cellStyle name="Normal 10 7 3 3" xfId="32222"/>
    <cellStyle name="Normal 10 7 3 3 2" xfId="32223"/>
    <cellStyle name="Normal 10 7 3 3 2 2" xfId="32224"/>
    <cellStyle name="Normal 10 7 3 3 3" xfId="32225"/>
    <cellStyle name="Normal 10 7 3 4" xfId="32226"/>
    <cellStyle name="Normal 10 7 3 4 2" xfId="32227"/>
    <cellStyle name="Normal 10 7 3 5" xfId="32228"/>
    <cellStyle name="Normal 10 7 4" xfId="32229"/>
    <cellStyle name="Normal 10 7 4 2" xfId="32230"/>
    <cellStyle name="Normal 10 7 4 2 2" xfId="32231"/>
    <cellStyle name="Normal 10 7 4 2 2 2" xfId="32232"/>
    <cellStyle name="Normal 10 7 4 2 3" xfId="32233"/>
    <cellStyle name="Normal 10 7 4 3" xfId="32234"/>
    <cellStyle name="Normal 10 7 4 3 2" xfId="32235"/>
    <cellStyle name="Normal 10 7 4 4" xfId="32236"/>
    <cellStyle name="Normal 10 7 5" xfId="32237"/>
    <cellStyle name="Normal 10 7 5 2" xfId="32238"/>
    <cellStyle name="Normal 10 7 5 2 2" xfId="32239"/>
    <cellStyle name="Normal 10 7 5 3" xfId="32240"/>
    <cellStyle name="Normal 10 7 6" xfId="32241"/>
    <cellStyle name="Normal 10 7 6 2" xfId="32242"/>
    <cellStyle name="Normal 10 7 7" xfId="32243"/>
    <cellStyle name="Normal 10 7 8" xfId="32244"/>
    <cellStyle name="Normal 10 8" xfId="32245"/>
    <cellStyle name="Normal 10 8 2" xfId="32246"/>
    <cellStyle name="Normal 10 8 3" xfId="32247"/>
    <cellStyle name="Normal 10 9" xfId="32248"/>
    <cellStyle name="Normal 10 9 2" xfId="32249"/>
    <cellStyle name="Normal 10 9 2 2" xfId="32250"/>
    <cellStyle name="Normal 10 9 2 2 2" xfId="32251"/>
    <cellStyle name="Normal 10 9 2 2 2 2" xfId="32252"/>
    <cellStyle name="Normal 10 9 2 2 3" xfId="32253"/>
    <cellStyle name="Normal 10 9 2 3" xfId="32254"/>
    <cellStyle name="Normal 10 9 2 3 2" xfId="32255"/>
    <cellStyle name="Normal 10 9 2 4" xfId="32256"/>
    <cellStyle name="Normal 10 9 2 5" xfId="32257"/>
    <cellStyle name="Normal 10 9 3" xfId="32258"/>
    <cellStyle name="Normal 10 9 3 2" xfId="32259"/>
    <cellStyle name="Normal 10 9 3 2 2" xfId="32260"/>
    <cellStyle name="Normal 10 9 3 3" xfId="32261"/>
    <cellStyle name="Normal 10 9 4" xfId="32262"/>
    <cellStyle name="Normal 10 9 4 2" xfId="32263"/>
    <cellStyle name="Normal 10 9 5" xfId="32264"/>
    <cellStyle name="Normal 10 9 6" xfId="32265"/>
    <cellStyle name="Normal 10_comunidad" xfId="32266"/>
    <cellStyle name="Normal 100" xfId="32267"/>
    <cellStyle name="Normal 100 2" xfId="32268"/>
    <cellStyle name="Normal 101" xfId="32269"/>
    <cellStyle name="Normal 101 2" xfId="32270"/>
    <cellStyle name="Normal 102" xfId="32271"/>
    <cellStyle name="Normal 102 2" xfId="32272"/>
    <cellStyle name="Normal 103" xfId="32273"/>
    <cellStyle name="Normal 103 2" xfId="32274"/>
    <cellStyle name="Normal 104" xfId="32275"/>
    <cellStyle name="Normal 104 2" xfId="32276"/>
    <cellStyle name="Normal 105" xfId="32277"/>
    <cellStyle name="Normal 105 2" xfId="32278"/>
    <cellStyle name="Normal 106" xfId="32279"/>
    <cellStyle name="Normal 106 2" xfId="32280"/>
    <cellStyle name="Normal 107" xfId="32281"/>
    <cellStyle name="Normal 107 2" xfId="32282"/>
    <cellStyle name="Normal 108" xfId="32283"/>
    <cellStyle name="Normal 108 2" xfId="32284"/>
    <cellStyle name="Normal 109" xfId="32285"/>
    <cellStyle name="Normal 109 2" xfId="32286"/>
    <cellStyle name="Normal 11" xfId="106"/>
    <cellStyle name="Normal 11 10" xfId="32288"/>
    <cellStyle name="Normal 11 10 2" xfId="32289"/>
    <cellStyle name="Normal 11 10 2 2" xfId="32290"/>
    <cellStyle name="Normal 11 10 2 2 2" xfId="32291"/>
    <cellStyle name="Normal 11 10 2 2 2 2" xfId="32292"/>
    <cellStyle name="Normal 11 10 2 2 3" xfId="32293"/>
    <cellStyle name="Normal 11 10 2 3" xfId="32294"/>
    <cellStyle name="Normal 11 10 2 3 2" xfId="32295"/>
    <cellStyle name="Normal 11 10 2 4" xfId="32296"/>
    <cellStyle name="Normal 11 10 3" xfId="32297"/>
    <cellStyle name="Normal 11 10 3 2" xfId="32298"/>
    <cellStyle name="Normal 11 10 3 2 2" xfId="32299"/>
    <cellStyle name="Normal 11 10 3 3" xfId="32300"/>
    <cellStyle name="Normal 11 10 4" xfId="32301"/>
    <cellStyle name="Normal 11 10 4 2" xfId="32302"/>
    <cellStyle name="Normal 11 10 5" xfId="32303"/>
    <cellStyle name="Normal 11 11" xfId="32304"/>
    <cellStyle name="Normal 11 11 2" xfId="32305"/>
    <cellStyle name="Normal 11 11 2 2" xfId="32306"/>
    <cellStyle name="Normal 11 11 2 2 2" xfId="32307"/>
    <cellStyle name="Normal 11 11 2 3" xfId="32308"/>
    <cellStyle name="Normal 11 11 3" xfId="32309"/>
    <cellStyle name="Normal 11 11 3 2" xfId="32310"/>
    <cellStyle name="Normal 11 11 4" xfId="32311"/>
    <cellStyle name="Normal 11 12" xfId="32312"/>
    <cellStyle name="Normal 11 12 2" xfId="32313"/>
    <cellStyle name="Normal 11 12 2 2" xfId="32314"/>
    <cellStyle name="Normal 11 12 3" xfId="32315"/>
    <cellStyle name="Normal 11 13" xfId="32316"/>
    <cellStyle name="Normal 11 13 2" xfId="32317"/>
    <cellStyle name="Normal 11 14" xfId="32318"/>
    <cellStyle name="Normal 11 14 2" xfId="32319"/>
    <cellStyle name="Normal 11 15" xfId="32320"/>
    <cellStyle name="Normal 11 16" xfId="32321"/>
    <cellStyle name="Normal 11 17" xfId="32322"/>
    <cellStyle name="Normal 11 18" xfId="32287"/>
    <cellStyle name="Normal 11 19" xfId="32323"/>
    <cellStyle name="Normal 11 2" xfId="186"/>
    <cellStyle name="Normal 11 2 10" xfId="32324"/>
    <cellStyle name="Normal 11 2 10 2" xfId="32325"/>
    <cellStyle name="Normal 11 2 10 2 2" xfId="32326"/>
    <cellStyle name="Normal 11 2 10 3" xfId="32327"/>
    <cellStyle name="Normal 11 2 11" xfId="32328"/>
    <cellStyle name="Normal 11 2 11 2" xfId="32329"/>
    <cellStyle name="Normal 11 2 12" xfId="32330"/>
    <cellStyle name="Normal 11 2 12 2" xfId="32331"/>
    <cellStyle name="Normal 11 2 13" xfId="32332"/>
    <cellStyle name="Normal 11 2 14" xfId="32333"/>
    <cellStyle name="Normal 11 2 15" xfId="32334"/>
    <cellStyle name="Normal 11 2 2" xfId="32335"/>
    <cellStyle name="Normal 11 2 2 10" xfId="32336"/>
    <cellStyle name="Normal 11 2 2 10 2" xfId="32337"/>
    <cellStyle name="Normal 11 2 2 11" xfId="32338"/>
    <cellStyle name="Normal 11 2 2 11 2" xfId="32339"/>
    <cellStyle name="Normal 11 2 2 12" xfId="32340"/>
    <cellStyle name="Normal 11 2 2 13" xfId="32341"/>
    <cellStyle name="Normal 11 2 2 2" xfId="32342"/>
    <cellStyle name="Normal 11 2 2 2 10" xfId="32343"/>
    <cellStyle name="Normal 11 2 2 2 10 2" xfId="32344"/>
    <cellStyle name="Normal 11 2 2 2 11" xfId="32345"/>
    <cellStyle name="Normal 11 2 2 2 12" xfId="32346"/>
    <cellStyle name="Normal 11 2 2 2 2" xfId="32347"/>
    <cellStyle name="Normal 11 2 2 2 2 10" xfId="32348"/>
    <cellStyle name="Normal 11 2 2 2 2 2" xfId="32349"/>
    <cellStyle name="Normal 11 2 2 2 2 2 2" xfId="32350"/>
    <cellStyle name="Normal 11 2 2 2 2 2 2 2" xfId="32351"/>
    <cellStyle name="Normal 11 2 2 2 2 2 2 2 2" xfId="32352"/>
    <cellStyle name="Normal 11 2 2 2 2 2 2 2 2 2" xfId="32353"/>
    <cellStyle name="Normal 11 2 2 2 2 2 2 2 2 2 2" xfId="32354"/>
    <cellStyle name="Normal 11 2 2 2 2 2 2 2 2 2 2 2" xfId="32355"/>
    <cellStyle name="Normal 11 2 2 2 2 2 2 2 2 2 3" xfId="32356"/>
    <cellStyle name="Normal 11 2 2 2 2 2 2 2 2 3" xfId="32357"/>
    <cellStyle name="Normal 11 2 2 2 2 2 2 2 2 3 2" xfId="32358"/>
    <cellStyle name="Normal 11 2 2 2 2 2 2 2 2 4" xfId="32359"/>
    <cellStyle name="Normal 11 2 2 2 2 2 2 2 3" xfId="32360"/>
    <cellStyle name="Normal 11 2 2 2 2 2 2 2 3 2" xfId="32361"/>
    <cellStyle name="Normal 11 2 2 2 2 2 2 2 3 2 2" xfId="32362"/>
    <cellStyle name="Normal 11 2 2 2 2 2 2 2 3 3" xfId="32363"/>
    <cellStyle name="Normal 11 2 2 2 2 2 2 2 4" xfId="32364"/>
    <cellStyle name="Normal 11 2 2 2 2 2 2 2 4 2" xfId="32365"/>
    <cellStyle name="Normal 11 2 2 2 2 2 2 2 5" xfId="32366"/>
    <cellStyle name="Normal 11 2 2 2 2 2 2 3" xfId="32367"/>
    <cellStyle name="Normal 11 2 2 2 2 2 2 3 2" xfId="32368"/>
    <cellStyle name="Normal 11 2 2 2 2 2 2 3 2 2" xfId="32369"/>
    <cellStyle name="Normal 11 2 2 2 2 2 2 3 2 2 2" xfId="32370"/>
    <cellStyle name="Normal 11 2 2 2 2 2 2 3 2 2 2 2" xfId="32371"/>
    <cellStyle name="Normal 11 2 2 2 2 2 2 3 2 2 3" xfId="32372"/>
    <cellStyle name="Normal 11 2 2 2 2 2 2 3 2 3" xfId="32373"/>
    <cellStyle name="Normal 11 2 2 2 2 2 2 3 2 3 2" xfId="32374"/>
    <cellStyle name="Normal 11 2 2 2 2 2 2 3 2 4" xfId="32375"/>
    <cellStyle name="Normal 11 2 2 2 2 2 2 3 3" xfId="32376"/>
    <cellStyle name="Normal 11 2 2 2 2 2 2 3 3 2" xfId="32377"/>
    <cellStyle name="Normal 11 2 2 2 2 2 2 3 3 2 2" xfId="32378"/>
    <cellStyle name="Normal 11 2 2 2 2 2 2 3 3 3" xfId="32379"/>
    <cellStyle name="Normal 11 2 2 2 2 2 2 3 4" xfId="32380"/>
    <cellStyle name="Normal 11 2 2 2 2 2 2 3 4 2" xfId="32381"/>
    <cellStyle name="Normal 11 2 2 2 2 2 2 3 5" xfId="32382"/>
    <cellStyle name="Normal 11 2 2 2 2 2 2 4" xfId="32383"/>
    <cellStyle name="Normal 11 2 2 2 2 2 2 4 2" xfId="32384"/>
    <cellStyle name="Normal 11 2 2 2 2 2 2 4 2 2" xfId="32385"/>
    <cellStyle name="Normal 11 2 2 2 2 2 2 4 2 2 2" xfId="32386"/>
    <cellStyle name="Normal 11 2 2 2 2 2 2 4 2 3" xfId="32387"/>
    <cellStyle name="Normal 11 2 2 2 2 2 2 4 3" xfId="32388"/>
    <cellStyle name="Normal 11 2 2 2 2 2 2 4 3 2" xfId="32389"/>
    <cellStyle name="Normal 11 2 2 2 2 2 2 4 4" xfId="32390"/>
    <cellStyle name="Normal 11 2 2 2 2 2 2 5" xfId="32391"/>
    <cellStyle name="Normal 11 2 2 2 2 2 2 5 2" xfId="32392"/>
    <cellStyle name="Normal 11 2 2 2 2 2 2 5 2 2" xfId="32393"/>
    <cellStyle name="Normal 11 2 2 2 2 2 2 5 3" xfId="32394"/>
    <cellStyle name="Normal 11 2 2 2 2 2 2 6" xfId="32395"/>
    <cellStyle name="Normal 11 2 2 2 2 2 2 6 2" xfId="32396"/>
    <cellStyle name="Normal 11 2 2 2 2 2 2 7" xfId="32397"/>
    <cellStyle name="Normal 11 2 2 2 2 2 3" xfId="32398"/>
    <cellStyle name="Normal 11 2 2 2 2 2 3 2" xfId="32399"/>
    <cellStyle name="Normal 11 2 2 2 2 2 3 2 2" xfId="32400"/>
    <cellStyle name="Normal 11 2 2 2 2 2 3 2 2 2" xfId="32401"/>
    <cellStyle name="Normal 11 2 2 2 2 2 3 2 2 2 2" xfId="32402"/>
    <cellStyle name="Normal 11 2 2 2 2 2 3 2 2 3" xfId="32403"/>
    <cellStyle name="Normal 11 2 2 2 2 2 3 2 3" xfId="32404"/>
    <cellStyle name="Normal 11 2 2 2 2 2 3 2 3 2" xfId="32405"/>
    <cellStyle name="Normal 11 2 2 2 2 2 3 2 4" xfId="32406"/>
    <cellStyle name="Normal 11 2 2 2 2 2 3 3" xfId="32407"/>
    <cellStyle name="Normal 11 2 2 2 2 2 3 3 2" xfId="32408"/>
    <cellStyle name="Normal 11 2 2 2 2 2 3 3 2 2" xfId="32409"/>
    <cellStyle name="Normal 11 2 2 2 2 2 3 3 3" xfId="32410"/>
    <cellStyle name="Normal 11 2 2 2 2 2 3 4" xfId="32411"/>
    <cellStyle name="Normal 11 2 2 2 2 2 3 4 2" xfId="32412"/>
    <cellStyle name="Normal 11 2 2 2 2 2 3 5" xfId="32413"/>
    <cellStyle name="Normal 11 2 2 2 2 2 4" xfId="32414"/>
    <cellStyle name="Normal 11 2 2 2 2 2 4 2" xfId="32415"/>
    <cellStyle name="Normal 11 2 2 2 2 2 4 2 2" xfId="32416"/>
    <cellStyle name="Normal 11 2 2 2 2 2 4 2 2 2" xfId="32417"/>
    <cellStyle name="Normal 11 2 2 2 2 2 4 2 2 2 2" xfId="32418"/>
    <cellStyle name="Normal 11 2 2 2 2 2 4 2 2 3" xfId="32419"/>
    <cellStyle name="Normal 11 2 2 2 2 2 4 2 3" xfId="32420"/>
    <cellStyle name="Normal 11 2 2 2 2 2 4 2 3 2" xfId="32421"/>
    <cellStyle name="Normal 11 2 2 2 2 2 4 2 4" xfId="32422"/>
    <cellStyle name="Normal 11 2 2 2 2 2 4 3" xfId="32423"/>
    <cellStyle name="Normal 11 2 2 2 2 2 4 3 2" xfId="32424"/>
    <cellStyle name="Normal 11 2 2 2 2 2 4 3 2 2" xfId="32425"/>
    <cellStyle name="Normal 11 2 2 2 2 2 4 3 3" xfId="32426"/>
    <cellStyle name="Normal 11 2 2 2 2 2 4 4" xfId="32427"/>
    <cellStyle name="Normal 11 2 2 2 2 2 4 4 2" xfId="32428"/>
    <cellStyle name="Normal 11 2 2 2 2 2 4 5" xfId="32429"/>
    <cellStyle name="Normal 11 2 2 2 2 2 5" xfId="32430"/>
    <cellStyle name="Normal 11 2 2 2 2 2 5 2" xfId="32431"/>
    <cellStyle name="Normal 11 2 2 2 2 2 5 2 2" xfId="32432"/>
    <cellStyle name="Normal 11 2 2 2 2 2 5 2 2 2" xfId="32433"/>
    <cellStyle name="Normal 11 2 2 2 2 2 5 2 3" xfId="32434"/>
    <cellStyle name="Normal 11 2 2 2 2 2 5 3" xfId="32435"/>
    <cellStyle name="Normal 11 2 2 2 2 2 5 3 2" xfId="32436"/>
    <cellStyle name="Normal 11 2 2 2 2 2 5 4" xfId="32437"/>
    <cellStyle name="Normal 11 2 2 2 2 2 6" xfId="32438"/>
    <cellStyle name="Normal 11 2 2 2 2 2 6 2" xfId="32439"/>
    <cellStyle name="Normal 11 2 2 2 2 2 6 2 2" xfId="32440"/>
    <cellStyle name="Normal 11 2 2 2 2 2 6 3" xfId="32441"/>
    <cellStyle name="Normal 11 2 2 2 2 2 7" xfId="32442"/>
    <cellStyle name="Normal 11 2 2 2 2 2 7 2" xfId="32443"/>
    <cellStyle name="Normal 11 2 2 2 2 2 8" xfId="32444"/>
    <cellStyle name="Normal 11 2 2 2 2 3" xfId="32445"/>
    <cellStyle name="Normal 11 2 2 2 2 3 2" xfId="32446"/>
    <cellStyle name="Normal 11 2 2 2 2 3 2 2" xfId="32447"/>
    <cellStyle name="Normal 11 2 2 2 2 3 2 2 2" xfId="32448"/>
    <cellStyle name="Normal 11 2 2 2 2 3 2 2 2 2" xfId="32449"/>
    <cellStyle name="Normal 11 2 2 2 2 3 2 2 2 2 2" xfId="32450"/>
    <cellStyle name="Normal 11 2 2 2 2 3 2 2 2 3" xfId="32451"/>
    <cellStyle name="Normal 11 2 2 2 2 3 2 2 3" xfId="32452"/>
    <cellStyle name="Normal 11 2 2 2 2 3 2 2 3 2" xfId="32453"/>
    <cellStyle name="Normal 11 2 2 2 2 3 2 2 4" xfId="32454"/>
    <cellStyle name="Normal 11 2 2 2 2 3 2 3" xfId="32455"/>
    <cellStyle name="Normal 11 2 2 2 2 3 2 3 2" xfId="32456"/>
    <cellStyle name="Normal 11 2 2 2 2 3 2 3 2 2" xfId="32457"/>
    <cellStyle name="Normal 11 2 2 2 2 3 2 3 3" xfId="32458"/>
    <cellStyle name="Normal 11 2 2 2 2 3 2 4" xfId="32459"/>
    <cellStyle name="Normal 11 2 2 2 2 3 2 4 2" xfId="32460"/>
    <cellStyle name="Normal 11 2 2 2 2 3 2 5" xfId="32461"/>
    <cellStyle name="Normal 11 2 2 2 2 3 3" xfId="32462"/>
    <cellStyle name="Normal 11 2 2 2 2 3 3 2" xfId="32463"/>
    <cellStyle name="Normal 11 2 2 2 2 3 3 2 2" xfId="32464"/>
    <cellStyle name="Normal 11 2 2 2 2 3 3 2 2 2" xfId="32465"/>
    <cellStyle name="Normal 11 2 2 2 2 3 3 2 2 2 2" xfId="32466"/>
    <cellStyle name="Normal 11 2 2 2 2 3 3 2 2 3" xfId="32467"/>
    <cellStyle name="Normal 11 2 2 2 2 3 3 2 3" xfId="32468"/>
    <cellStyle name="Normal 11 2 2 2 2 3 3 2 3 2" xfId="32469"/>
    <cellStyle name="Normal 11 2 2 2 2 3 3 2 4" xfId="32470"/>
    <cellStyle name="Normal 11 2 2 2 2 3 3 3" xfId="32471"/>
    <cellStyle name="Normal 11 2 2 2 2 3 3 3 2" xfId="32472"/>
    <cellStyle name="Normal 11 2 2 2 2 3 3 3 2 2" xfId="32473"/>
    <cellStyle name="Normal 11 2 2 2 2 3 3 3 3" xfId="32474"/>
    <cellStyle name="Normal 11 2 2 2 2 3 3 4" xfId="32475"/>
    <cellStyle name="Normal 11 2 2 2 2 3 3 4 2" xfId="32476"/>
    <cellStyle name="Normal 11 2 2 2 2 3 3 5" xfId="32477"/>
    <cellStyle name="Normal 11 2 2 2 2 3 4" xfId="32478"/>
    <cellStyle name="Normal 11 2 2 2 2 3 4 2" xfId="32479"/>
    <cellStyle name="Normal 11 2 2 2 2 3 4 2 2" xfId="32480"/>
    <cellStyle name="Normal 11 2 2 2 2 3 4 2 2 2" xfId="32481"/>
    <cellStyle name="Normal 11 2 2 2 2 3 4 2 3" xfId="32482"/>
    <cellStyle name="Normal 11 2 2 2 2 3 4 3" xfId="32483"/>
    <cellStyle name="Normal 11 2 2 2 2 3 4 3 2" xfId="32484"/>
    <cellStyle name="Normal 11 2 2 2 2 3 4 4" xfId="32485"/>
    <cellStyle name="Normal 11 2 2 2 2 3 5" xfId="32486"/>
    <cellStyle name="Normal 11 2 2 2 2 3 5 2" xfId="32487"/>
    <cellStyle name="Normal 11 2 2 2 2 3 5 2 2" xfId="32488"/>
    <cellStyle name="Normal 11 2 2 2 2 3 5 3" xfId="32489"/>
    <cellStyle name="Normal 11 2 2 2 2 3 6" xfId="32490"/>
    <cellStyle name="Normal 11 2 2 2 2 3 6 2" xfId="32491"/>
    <cellStyle name="Normal 11 2 2 2 2 3 7" xfId="32492"/>
    <cellStyle name="Normal 11 2 2 2 2 4" xfId="32493"/>
    <cellStyle name="Normal 11 2 2 2 2 4 2" xfId="32494"/>
    <cellStyle name="Normal 11 2 2 2 2 4 2 2" xfId="32495"/>
    <cellStyle name="Normal 11 2 2 2 2 4 2 2 2" xfId="32496"/>
    <cellStyle name="Normal 11 2 2 2 2 4 2 2 2 2" xfId="32497"/>
    <cellStyle name="Normal 11 2 2 2 2 4 2 2 3" xfId="32498"/>
    <cellStyle name="Normal 11 2 2 2 2 4 2 3" xfId="32499"/>
    <cellStyle name="Normal 11 2 2 2 2 4 2 3 2" xfId="32500"/>
    <cellStyle name="Normal 11 2 2 2 2 4 2 4" xfId="32501"/>
    <cellStyle name="Normal 11 2 2 2 2 4 3" xfId="32502"/>
    <cellStyle name="Normal 11 2 2 2 2 4 3 2" xfId="32503"/>
    <cellStyle name="Normal 11 2 2 2 2 4 3 2 2" xfId="32504"/>
    <cellStyle name="Normal 11 2 2 2 2 4 3 3" xfId="32505"/>
    <cellStyle name="Normal 11 2 2 2 2 4 4" xfId="32506"/>
    <cellStyle name="Normal 11 2 2 2 2 4 4 2" xfId="32507"/>
    <cellStyle name="Normal 11 2 2 2 2 4 5" xfId="32508"/>
    <cellStyle name="Normal 11 2 2 2 2 5" xfId="32509"/>
    <cellStyle name="Normal 11 2 2 2 2 5 2" xfId="32510"/>
    <cellStyle name="Normal 11 2 2 2 2 5 2 2" xfId="32511"/>
    <cellStyle name="Normal 11 2 2 2 2 5 2 2 2" xfId="32512"/>
    <cellStyle name="Normal 11 2 2 2 2 5 2 2 2 2" xfId="32513"/>
    <cellStyle name="Normal 11 2 2 2 2 5 2 2 3" xfId="32514"/>
    <cellStyle name="Normal 11 2 2 2 2 5 2 3" xfId="32515"/>
    <cellStyle name="Normal 11 2 2 2 2 5 2 3 2" xfId="32516"/>
    <cellStyle name="Normal 11 2 2 2 2 5 2 4" xfId="32517"/>
    <cellStyle name="Normal 11 2 2 2 2 5 3" xfId="32518"/>
    <cellStyle name="Normal 11 2 2 2 2 5 3 2" xfId="32519"/>
    <cellStyle name="Normal 11 2 2 2 2 5 3 2 2" xfId="32520"/>
    <cellStyle name="Normal 11 2 2 2 2 5 3 3" xfId="32521"/>
    <cellStyle name="Normal 11 2 2 2 2 5 4" xfId="32522"/>
    <cellStyle name="Normal 11 2 2 2 2 5 4 2" xfId="32523"/>
    <cellStyle name="Normal 11 2 2 2 2 5 5" xfId="32524"/>
    <cellStyle name="Normal 11 2 2 2 2 6" xfId="32525"/>
    <cellStyle name="Normal 11 2 2 2 2 6 2" xfId="32526"/>
    <cellStyle name="Normal 11 2 2 2 2 6 2 2" xfId="32527"/>
    <cellStyle name="Normal 11 2 2 2 2 6 2 2 2" xfId="32528"/>
    <cellStyle name="Normal 11 2 2 2 2 6 2 3" xfId="32529"/>
    <cellStyle name="Normal 11 2 2 2 2 6 3" xfId="32530"/>
    <cellStyle name="Normal 11 2 2 2 2 6 3 2" xfId="32531"/>
    <cellStyle name="Normal 11 2 2 2 2 6 4" xfId="32532"/>
    <cellStyle name="Normal 11 2 2 2 2 7" xfId="32533"/>
    <cellStyle name="Normal 11 2 2 2 2 7 2" xfId="32534"/>
    <cellStyle name="Normal 11 2 2 2 2 7 2 2" xfId="32535"/>
    <cellStyle name="Normal 11 2 2 2 2 7 3" xfId="32536"/>
    <cellStyle name="Normal 11 2 2 2 2 8" xfId="32537"/>
    <cellStyle name="Normal 11 2 2 2 2 8 2" xfId="32538"/>
    <cellStyle name="Normal 11 2 2 2 2 9" xfId="32539"/>
    <cellStyle name="Normal 11 2 2 2 2 9 2" xfId="32540"/>
    <cellStyle name="Normal 11 2 2 2 3" xfId="32541"/>
    <cellStyle name="Normal 11 2 2 2 3 2" xfId="32542"/>
    <cellStyle name="Normal 11 2 2 2 3 2 2" xfId="32543"/>
    <cellStyle name="Normal 11 2 2 2 3 2 2 2" xfId="32544"/>
    <cellStyle name="Normal 11 2 2 2 3 2 2 2 2" xfId="32545"/>
    <cellStyle name="Normal 11 2 2 2 3 2 2 2 2 2" xfId="32546"/>
    <cellStyle name="Normal 11 2 2 2 3 2 2 2 2 2 2" xfId="32547"/>
    <cellStyle name="Normal 11 2 2 2 3 2 2 2 2 3" xfId="32548"/>
    <cellStyle name="Normal 11 2 2 2 3 2 2 2 3" xfId="32549"/>
    <cellStyle name="Normal 11 2 2 2 3 2 2 2 3 2" xfId="32550"/>
    <cellStyle name="Normal 11 2 2 2 3 2 2 2 4" xfId="32551"/>
    <cellStyle name="Normal 11 2 2 2 3 2 2 3" xfId="32552"/>
    <cellStyle name="Normal 11 2 2 2 3 2 2 3 2" xfId="32553"/>
    <cellStyle name="Normal 11 2 2 2 3 2 2 3 2 2" xfId="32554"/>
    <cellStyle name="Normal 11 2 2 2 3 2 2 3 3" xfId="32555"/>
    <cellStyle name="Normal 11 2 2 2 3 2 2 4" xfId="32556"/>
    <cellStyle name="Normal 11 2 2 2 3 2 2 4 2" xfId="32557"/>
    <cellStyle name="Normal 11 2 2 2 3 2 2 5" xfId="32558"/>
    <cellStyle name="Normal 11 2 2 2 3 2 3" xfId="32559"/>
    <cellStyle name="Normal 11 2 2 2 3 2 3 2" xfId="32560"/>
    <cellStyle name="Normal 11 2 2 2 3 2 3 2 2" xfId="32561"/>
    <cellStyle name="Normal 11 2 2 2 3 2 3 2 2 2" xfId="32562"/>
    <cellStyle name="Normal 11 2 2 2 3 2 3 2 2 2 2" xfId="32563"/>
    <cellStyle name="Normal 11 2 2 2 3 2 3 2 2 3" xfId="32564"/>
    <cellStyle name="Normal 11 2 2 2 3 2 3 2 3" xfId="32565"/>
    <cellStyle name="Normal 11 2 2 2 3 2 3 2 3 2" xfId="32566"/>
    <cellStyle name="Normal 11 2 2 2 3 2 3 2 4" xfId="32567"/>
    <cellStyle name="Normal 11 2 2 2 3 2 3 3" xfId="32568"/>
    <cellStyle name="Normal 11 2 2 2 3 2 3 3 2" xfId="32569"/>
    <cellStyle name="Normal 11 2 2 2 3 2 3 3 2 2" xfId="32570"/>
    <cellStyle name="Normal 11 2 2 2 3 2 3 3 3" xfId="32571"/>
    <cellStyle name="Normal 11 2 2 2 3 2 3 4" xfId="32572"/>
    <cellStyle name="Normal 11 2 2 2 3 2 3 4 2" xfId="32573"/>
    <cellStyle name="Normal 11 2 2 2 3 2 3 5" xfId="32574"/>
    <cellStyle name="Normal 11 2 2 2 3 2 4" xfId="32575"/>
    <cellStyle name="Normal 11 2 2 2 3 2 4 2" xfId="32576"/>
    <cellStyle name="Normal 11 2 2 2 3 2 4 2 2" xfId="32577"/>
    <cellStyle name="Normal 11 2 2 2 3 2 4 2 2 2" xfId="32578"/>
    <cellStyle name="Normal 11 2 2 2 3 2 4 2 3" xfId="32579"/>
    <cellStyle name="Normal 11 2 2 2 3 2 4 3" xfId="32580"/>
    <cellStyle name="Normal 11 2 2 2 3 2 4 3 2" xfId="32581"/>
    <cellStyle name="Normal 11 2 2 2 3 2 4 4" xfId="32582"/>
    <cellStyle name="Normal 11 2 2 2 3 2 5" xfId="32583"/>
    <cellStyle name="Normal 11 2 2 2 3 2 5 2" xfId="32584"/>
    <cellStyle name="Normal 11 2 2 2 3 2 5 2 2" xfId="32585"/>
    <cellStyle name="Normal 11 2 2 2 3 2 5 3" xfId="32586"/>
    <cellStyle name="Normal 11 2 2 2 3 2 6" xfId="32587"/>
    <cellStyle name="Normal 11 2 2 2 3 2 6 2" xfId="32588"/>
    <cellStyle name="Normal 11 2 2 2 3 2 7" xfId="32589"/>
    <cellStyle name="Normal 11 2 2 2 3 3" xfId="32590"/>
    <cellStyle name="Normal 11 2 2 2 3 3 2" xfId="32591"/>
    <cellStyle name="Normal 11 2 2 2 3 3 2 2" xfId="32592"/>
    <cellStyle name="Normal 11 2 2 2 3 3 2 2 2" xfId="32593"/>
    <cellStyle name="Normal 11 2 2 2 3 3 2 2 2 2" xfId="32594"/>
    <cellStyle name="Normal 11 2 2 2 3 3 2 2 3" xfId="32595"/>
    <cellStyle name="Normal 11 2 2 2 3 3 2 3" xfId="32596"/>
    <cellStyle name="Normal 11 2 2 2 3 3 2 3 2" xfId="32597"/>
    <cellStyle name="Normal 11 2 2 2 3 3 2 4" xfId="32598"/>
    <cellStyle name="Normal 11 2 2 2 3 3 3" xfId="32599"/>
    <cellStyle name="Normal 11 2 2 2 3 3 3 2" xfId="32600"/>
    <cellStyle name="Normal 11 2 2 2 3 3 3 2 2" xfId="32601"/>
    <cellStyle name="Normal 11 2 2 2 3 3 3 3" xfId="32602"/>
    <cellStyle name="Normal 11 2 2 2 3 3 4" xfId="32603"/>
    <cellStyle name="Normal 11 2 2 2 3 3 4 2" xfId="32604"/>
    <cellStyle name="Normal 11 2 2 2 3 3 5" xfId="32605"/>
    <cellStyle name="Normal 11 2 2 2 3 4" xfId="32606"/>
    <cellStyle name="Normal 11 2 2 2 3 4 2" xfId="32607"/>
    <cellStyle name="Normal 11 2 2 2 3 4 2 2" xfId="32608"/>
    <cellStyle name="Normal 11 2 2 2 3 4 2 2 2" xfId="32609"/>
    <cellStyle name="Normal 11 2 2 2 3 4 2 2 2 2" xfId="32610"/>
    <cellStyle name="Normal 11 2 2 2 3 4 2 2 3" xfId="32611"/>
    <cellStyle name="Normal 11 2 2 2 3 4 2 3" xfId="32612"/>
    <cellStyle name="Normal 11 2 2 2 3 4 2 3 2" xfId="32613"/>
    <cellStyle name="Normal 11 2 2 2 3 4 2 4" xfId="32614"/>
    <cellStyle name="Normal 11 2 2 2 3 4 3" xfId="32615"/>
    <cellStyle name="Normal 11 2 2 2 3 4 3 2" xfId="32616"/>
    <cellStyle name="Normal 11 2 2 2 3 4 3 2 2" xfId="32617"/>
    <cellStyle name="Normal 11 2 2 2 3 4 3 3" xfId="32618"/>
    <cellStyle name="Normal 11 2 2 2 3 4 4" xfId="32619"/>
    <cellStyle name="Normal 11 2 2 2 3 4 4 2" xfId="32620"/>
    <cellStyle name="Normal 11 2 2 2 3 4 5" xfId="32621"/>
    <cellStyle name="Normal 11 2 2 2 3 5" xfId="32622"/>
    <cellStyle name="Normal 11 2 2 2 3 5 2" xfId="32623"/>
    <cellStyle name="Normal 11 2 2 2 3 5 2 2" xfId="32624"/>
    <cellStyle name="Normal 11 2 2 2 3 5 2 2 2" xfId="32625"/>
    <cellStyle name="Normal 11 2 2 2 3 5 2 3" xfId="32626"/>
    <cellStyle name="Normal 11 2 2 2 3 5 3" xfId="32627"/>
    <cellStyle name="Normal 11 2 2 2 3 5 3 2" xfId="32628"/>
    <cellStyle name="Normal 11 2 2 2 3 5 4" xfId="32629"/>
    <cellStyle name="Normal 11 2 2 2 3 6" xfId="32630"/>
    <cellStyle name="Normal 11 2 2 2 3 6 2" xfId="32631"/>
    <cellStyle name="Normal 11 2 2 2 3 6 2 2" xfId="32632"/>
    <cellStyle name="Normal 11 2 2 2 3 6 3" xfId="32633"/>
    <cellStyle name="Normal 11 2 2 2 3 7" xfId="32634"/>
    <cellStyle name="Normal 11 2 2 2 3 7 2" xfId="32635"/>
    <cellStyle name="Normal 11 2 2 2 3 8" xfId="32636"/>
    <cellStyle name="Normal 11 2 2 2 4" xfId="32637"/>
    <cellStyle name="Normal 11 2 2 2 4 2" xfId="32638"/>
    <cellStyle name="Normal 11 2 2 2 4 2 2" xfId="32639"/>
    <cellStyle name="Normal 11 2 2 2 4 2 2 2" xfId="32640"/>
    <cellStyle name="Normal 11 2 2 2 4 2 2 2 2" xfId="32641"/>
    <cellStyle name="Normal 11 2 2 2 4 2 2 2 2 2" xfId="32642"/>
    <cellStyle name="Normal 11 2 2 2 4 2 2 2 3" xfId="32643"/>
    <cellStyle name="Normal 11 2 2 2 4 2 2 3" xfId="32644"/>
    <cellStyle name="Normal 11 2 2 2 4 2 2 3 2" xfId="32645"/>
    <cellStyle name="Normal 11 2 2 2 4 2 2 4" xfId="32646"/>
    <cellStyle name="Normal 11 2 2 2 4 2 3" xfId="32647"/>
    <cellStyle name="Normal 11 2 2 2 4 2 3 2" xfId="32648"/>
    <cellStyle name="Normal 11 2 2 2 4 2 3 2 2" xfId="32649"/>
    <cellStyle name="Normal 11 2 2 2 4 2 3 3" xfId="32650"/>
    <cellStyle name="Normal 11 2 2 2 4 2 4" xfId="32651"/>
    <cellStyle name="Normal 11 2 2 2 4 2 4 2" xfId="32652"/>
    <cellStyle name="Normal 11 2 2 2 4 2 5" xfId="32653"/>
    <cellStyle name="Normal 11 2 2 2 4 3" xfId="32654"/>
    <cellStyle name="Normal 11 2 2 2 4 3 2" xfId="32655"/>
    <cellStyle name="Normal 11 2 2 2 4 3 2 2" xfId="32656"/>
    <cellStyle name="Normal 11 2 2 2 4 3 2 2 2" xfId="32657"/>
    <cellStyle name="Normal 11 2 2 2 4 3 2 2 2 2" xfId="32658"/>
    <cellStyle name="Normal 11 2 2 2 4 3 2 2 3" xfId="32659"/>
    <cellStyle name="Normal 11 2 2 2 4 3 2 3" xfId="32660"/>
    <cellStyle name="Normal 11 2 2 2 4 3 2 3 2" xfId="32661"/>
    <cellStyle name="Normal 11 2 2 2 4 3 2 4" xfId="32662"/>
    <cellStyle name="Normal 11 2 2 2 4 3 3" xfId="32663"/>
    <cellStyle name="Normal 11 2 2 2 4 3 3 2" xfId="32664"/>
    <cellStyle name="Normal 11 2 2 2 4 3 3 2 2" xfId="32665"/>
    <cellStyle name="Normal 11 2 2 2 4 3 3 3" xfId="32666"/>
    <cellStyle name="Normal 11 2 2 2 4 3 4" xfId="32667"/>
    <cellStyle name="Normal 11 2 2 2 4 3 4 2" xfId="32668"/>
    <cellStyle name="Normal 11 2 2 2 4 3 5" xfId="32669"/>
    <cellStyle name="Normal 11 2 2 2 4 4" xfId="32670"/>
    <cellStyle name="Normal 11 2 2 2 4 4 2" xfId="32671"/>
    <cellStyle name="Normal 11 2 2 2 4 4 2 2" xfId="32672"/>
    <cellStyle name="Normal 11 2 2 2 4 4 2 2 2" xfId="32673"/>
    <cellStyle name="Normal 11 2 2 2 4 4 2 3" xfId="32674"/>
    <cellStyle name="Normal 11 2 2 2 4 4 3" xfId="32675"/>
    <cellStyle name="Normal 11 2 2 2 4 4 3 2" xfId="32676"/>
    <cellStyle name="Normal 11 2 2 2 4 4 4" xfId="32677"/>
    <cellStyle name="Normal 11 2 2 2 4 5" xfId="32678"/>
    <cellStyle name="Normal 11 2 2 2 4 5 2" xfId="32679"/>
    <cellStyle name="Normal 11 2 2 2 4 5 2 2" xfId="32680"/>
    <cellStyle name="Normal 11 2 2 2 4 5 3" xfId="32681"/>
    <cellStyle name="Normal 11 2 2 2 4 6" xfId="32682"/>
    <cellStyle name="Normal 11 2 2 2 4 6 2" xfId="32683"/>
    <cellStyle name="Normal 11 2 2 2 4 7" xfId="32684"/>
    <cellStyle name="Normal 11 2 2 2 5" xfId="32685"/>
    <cellStyle name="Normal 11 2 2 2 5 2" xfId="32686"/>
    <cellStyle name="Normal 11 2 2 2 5 2 2" xfId="32687"/>
    <cellStyle name="Normal 11 2 2 2 5 2 2 2" xfId="32688"/>
    <cellStyle name="Normal 11 2 2 2 5 2 2 2 2" xfId="32689"/>
    <cellStyle name="Normal 11 2 2 2 5 2 2 3" xfId="32690"/>
    <cellStyle name="Normal 11 2 2 2 5 2 3" xfId="32691"/>
    <cellStyle name="Normal 11 2 2 2 5 2 3 2" xfId="32692"/>
    <cellStyle name="Normal 11 2 2 2 5 2 4" xfId="32693"/>
    <cellStyle name="Normal 11 2 2 2 5 3" xfId="32694"/>
    <cellStyle name="Normal 11 2 2 2 5 3 2" xfId="32695"/>
    <cellStyle name="Normal 11 2 2 2 5 3 2 2" xfId="32696"/>
    <cellStyle name="Normal 11 2 2 2 5 3 3" xfId="32697"/>
    <cellStyle name="Normal 11 2 2 2 5 4" xfId="32698"/>
    <cellStyle name="Normal 11 2 2 2 5 4 2" xfId="32699"/>
    <cellStyle name="Normal 11 2 2 2 5 5" xfId="32700"/>
    <cellStyle name="Normal 11 2 2 2 6" xfId="32701"/>
    <cellStyle name="Normal 11 2 2 2 6 2" xfId="32702"/>
    <cellStyle name="Normal 11 2 2 2 6 2 2" xfId="32703"/>
    <cellStyle name="Normal 11 2 2 2 6 2 2 2" xfId="32704"/>
    <cellStyle name="Normal 11 2 2 2 6 2 2 2 2" xfId="32705"/>
    <cellStyle name="Normal 11 2 2 2 6 2 2 3" xfId="32706"/>
    <cellStyle name="Normal 11 2 2 2 6 2 3" xfId="32707"/>
    <cellStyle name="Normal 11 2 2 2 6 2 3 2" xfId="32708"/>
    <cellStyle name="Normal 11 2 2 2 6 2 4" xfId="32709"/>
    <cellStyle name="Normal 11 2 2 2 6 3" xfId="32710"/>
    <cellStyle name="Normal 11 2 2 2 6 3 2" xfId="32711"/>
    <cellStyle name="Normal 11 2 2 2 6 3 2 2" xfId="32712"/>
    <cellStyle name="Normal 11 2 2 2 6 3 3" xfId="32713"/>
    <cellStyle name="Normal 11 2 2 2 6 4" xfId="32714"/>
    <cellStyle name="Normal 11 2 2 2 6 4 2" xfId="32715"/>
    <cellStyle name="Normal 11 2 2 2 6 5" xfId="32716"/>
    <cellStyle name="Normal 11 2 2 2 7" xfId="32717"/>
    <cellStyle name="Normal 11 2 2 2 7 2" xfId="32718"/>
    <cellStyle name="Normal 11 2 2 2 7 2 2" xfId="32719"/>
    <cellStyle name="Normal 11 2 2 2 7 2 2 2" xfId="32720"/>
    <cellStyle name="Normal 11 2 2 2 7 2 3" xfId="32721"/>
    <cellStyle name="Normal 11 2 2 2 7 3" xfId="32722"/>
    <cellStyle name="Normal 11 2 2 2 7 3 2" xfId="32723"/>
    <cellStyle name="Normal 11 2 2 2 7 4" xfId="32724"/>
    <cellStyle name="Normal 11 2 2 2 8" xfId="32725"/>
    <cellStyle name="Normal 11 2 2 2 8 2" xfId="32726"/>
    <cellStyle name="Normal 11 2 2 2 8 2 2" xfId="32727"/>
    <cellStyle name="Normal 11 2 2 2 8 3" xfId="32728"/>
    <cellStyle name="Normal 11 2 2 2 9" xfId="32729"/>
    <cellStyle name="Normal 11 2 2 2 9 2" xfId="32730"/>
    <cellStyle name="Normal 11 2 2 3" xfId="32731"/>
    <cellStyle name="Normal 11 2 2 3 10" xfId="32732"/>
    <cellStyle name="Normal 11 2 2 3 2" xfId="32733"/>
    <cellStyle name="Normal 11 2 2 3 2 2" xfId="32734"/>
    <cellStyle name="Normal 11 2 2 3 2 2 2" xfId="32735"/>
    <cellStyle name="Normal 11 2 2 3 2 2 2 2" xfId="32736"/>
    <cellStyle name="Normal 11 2 2 3 2 2 2 2 2" xfId="32737"/>
    <cellStyle name="Normal 11 2 2 3 2 2 2 2 2 2" xfId="32738"/>
    <cellStyle name="Normal 11 2 2 3 2 2 2 2 2 2 2" xfId="32739"/>
    <cellStyle name="Normal 11 2 2 3 2 2 2 2 2 3" xfId="32740"/>
    <cellStyle name="Normal 11 2 2 3 2 2 2 2 3" xfId="32741"/>
    <cellStyle name="Normal 11 2 2 3 2 2 2 2 3 2" xfId="32742"/>
    <cellStyle name="Normal 11 2 2 3 2 2 2 2 4" xfId="32743"/>
    <cellStyle name="Normal 11 2 2 3 2 2 2 3" xfId="32744"/>
    <cellStyle name="Normal 11 2 2 3 2 2 2 3 2" xfId="32745"/>
    <cellStyle name="Normal 11 2 2 3 2 2 2 3 2 2" xfId="32746"/>
    <cellStyle name="Normal 11 2 2 3 2 2 2 3 3" xfId="32747"/>
    <cellStyle name="Normal 11 2 2 3 2 2 2 4" xfId="32748"/>
    <cellStyle name="Normal 11 2 2 3 2 2 2 4 2" xfId="32749"/>
    <cellStyle name="Normal 11 2 2 3 2 2 2 5" xfId="32750"/>
    <cellStyle name="Normal 11 2 2 3 2 2 3" xfId="32751"/>
    <cellStyle name="Normal 11 2 2 3 2 2 3 2" xfId="32752"/>
    <cellStyle name="Normal 11 2 2 3 2 2 3 2 2" xfId="32753"/>
    <cellStyle name="Normal 11 2 2 3 2 2 3 2 2 2" xfId="32754"/>
    <cellStyle name="Normal 11 2 2 3 2 2 3 2 2 2 2" xfId="32755"/>
    <cellStyle name="Normal 11 2 2 3 2 2 3 2 2 3" xfId="32756"/>
    <cellStyle name="Normal 11 2 2 3 2 2 3 2 3" xfId="32757"/>
    <cellStyle name="Normal 11 2 2 3 2 2 3 2 3 2" xfId="32758"/>
    <cellStyle name="Normal 11 2 2 3 2 2 3 2 4" xfId="32759"/>
    <cellStyle name="Normal 11 2 2 3 2 2 3 3" xfId="32760"/>
    <cellStyle name="Normal 11 2 2 3 2 2 3 3 2" xfId="32761"/>
    <cellStyle name="Normal 11 2 2 3 2 2 3 3 2 2" xfId="32762"/>
    <cellStyle name="Normal 11 2 2 3 2 2 3 3 3" xfId="32763"/>
    <cellStyle name="Normal 11 2 2 3 2 2 3 4" xfId="32764"/>
    <cellStyle name="Normal 11 2 2 3 2 2 3 4 2" xfId="32765"/>
    <cellStyle name="Normal 11 2 2 3 2 2 3 5" xfId="32766"/>
    <cellStyle name="Normal 11 2 2 3 2 2 4" xfId="32767"/>
    <cellStyle name="Normal 11 2 2 3 2 2 4 2" xfId="32768"/>
    <cellStyle name="Normal 11 2 2 3 2 2 4 2 2" xfId="32769"/>
    <cellStyle name="Normal 11 2 2 3 2 2 4 2 2 2" xfId="32770"/>
    <cellStyle name="Normal 11 2 2 3 2 2 4 2 3" xfId="32771"/>
    <cellStyle name="Normal 11 2 2 3 2 2 4 3" xfId="32772"/>
    <cellStyle name="Normal 11 2 2 3 2 2 4 3 2" xfId="32773"/>
    <cellStyle name="Normal 11 2 2 3 2 2 4 4" xfId="32774"/>
    <cellStyle name="Normal 11 2 2 3 2 2 5" xfId="32775"/>
    <cellStyle name="Normal 11 2 2 3 2 2 5 2" xfId="32776"/>
    <cellStyle name="Normal 11 2 2 3 2 2 5 2 2" xfId="32777"/>
    <cellStyle name="Normal 11 2 2 3 2 2 5 3" xfId="32778"/>
    <cellStyle name="Normal 11 2 2 3 2 2 6" xfId="32779"/>
    <cellStyle name="Normal 11 2 2 3 2 2 6 2" xfId="32780"/>
    <cellStyle name="Normal 11 2 2 3 2 2 7" xfId="32781"/>
    <cellStyle name="Normal 11 2 2 3 2 3" xfId="32782"/>
    <cellStyle name="Normal 11 2 2 3 2 3 2" xfId="32783"/>
    <cellStyle name="Normal 11 2 2 3 2 3 2 2" xfId="32784"/>
    <cellStyle name="Normal 11 2 2 3 2 3 2 2 2" xfId="32785"/>
    <cellStyle name="Normal 11 2 2 3 2 3 2 2 2 2" xfId="32786"/>
    <cellStyle name="Normal 11 2 2 3 2 3 2 2 3" xfId="32787"/>
    <cellStyle name="Normal 11 2 2 3 2 3 2 3" xfId="32788"/>
    <cellStyle name="Normal 11 2 2 3 2 3 2 3 2" xfId="32789"/>
    <cellStyle name="Normal 11 2 2 3 2 3 2 4" xfId="32790"/>
    <cellStyle name="Normal 11 2 2 3 2 3 3" xfId="32791"/>
    <cellStyle name="Normal 11 2 2 3 2 3 3 2" xfId="32792"/>
    <cellStyle name="Normal 11 2 2 3 2 3 3 2 2" xfId="32793"/>
    <cellStyle name="Normal 11 2 2 3 2 3 3 3" xfId="32794"/>
    <cellStyle name="Normal 11 2 2 3 2 3 4" xfId="32795"/>
    <cellStyle name="Normal 11 2 2 3 2 3 4 2" xfId="32796"/>
    <cellStyle name="Normal 11 2 2 3 2 3 5" xfId="32797"/>
    <cellStyle name="Normal 11 2 2 3 2 4" xfId="32798"/>
    <cellStyle name="Normal 11 2 2 3 2 4 2" xfId="32799"/>
    <cellStyle name="Normal 11 2 2 3 2 4 2 2" xfId="32800"/>
    <cellStyle name="Normal 11 2 2 3 2 4 2 2 2" xfId="32801"/>
    <cellStyle name="Normal 11 2 2 3 2 4 2 2 2 2" xfId="32802"/>
    <cellStyle name="Normal 11 2 2 3 2 4 2 2 3" xfId="32803"/>
    <cellStyle name="Normal 11 2 2 3 2 4 2 3" xfId="32804"/>
    <cellStyle name="Normal 11 2 2 3 2 4 2 3 2" xfId="32805"/>
    <cellStyle name="Normal 11 2 2 3 2 4 2 4" xfId="32806"/>
    <cellStyle name="Normal 11 2 2 3 2 4 3" xfId="32807"/>
    <cellStyle name="Normal 11 2 2 3 2 4 3 2" xfId="32808"/>
    <cellStyle name="Normal 11 2 2 3 2 4 3 2 2" xfId="32809"/>
    <cellStyle name="Normal 11 2 2 3 2 4 3 3" xfId="32810"/>
    <cellStyle name="Normal 11 2 2 3 2 4 4" xfId="32811"/>
    <cellStyle name="Normal 11 2 2 3 2 4 4 2" xfId="32812"/>
    <cellStyle name="Normal 11 2 2 3 2 4 5" xfId="32813"/>
    <cellStyle name="Normal 11 2 2 3 2 5" xfId="32814"/>
    <cellStyle name="Normal 11 2 2 3 2 5 2" xfId="32815"/>
    <cellStyle name="Normal 11 2 2 3 2 5 2 2" xfId="32816"/>
    <cellStyle name="Normal 11 2 2 3 2 5 2 2 2" xfId="32817"/>
    <cellStyle name="Normal 11 2 2 3 2 5 2 3" xfId="32818"/>
    <cellStyle name="Normal 11 2 2 3 2 5 3" xfId="32819"/>
    <cellStyle name="Normal 11 2 2 3 2 5 3 2" xfId="32820"/>
    <cellStyle name="Normal 11 2 2 3 2 5 4" xfId="32821"/>
    <cellStyle name="Normal 11 2 2 3 2 6" xfId="32822"/>
    <cellStyle name="Normal 11 2 2 3 2 6 2" xfId="32823"/>
    <cellStyle name="Normal 11 2 2 3 2 6 2 2" xfId="32824"/>
    <cellStyle name="Normal 11 2 2 3 2 6 3" xfId="32825"/>
    <cellStyle name="Normal 11 2 2 3 2 7" xfId="32826"/>
    <cellStyle name="Normal 11 2 2 3 2 7 2" xfId="32827"/>
    <cellStyle name="Normal 11 2 2 3 2 8" xfId="32828"/>
    <cellStyle name="Normal 11 2 2 3 3" xfId="32829"/>
    <cellStyle name="Normal 11 2 2 3 3 2" xfId="32830"/>
    <cellStyle name="Normal 11 2 2 3 3 2 2" xfId="32831"/>
    <cellStyle name="Normal 11 2 2 3 3 2 2 2" xfId="32832"/>
    <cellStyle name="Normal 11 2 2 3 3 2 2 2 2" xfId="32833"/>
    <cellStyle name="Normal 11 2 2 3 3 2 2 2 2 2" xfId="32834"/>
    <cellStyle name="Normal 11 2 2 3 3 2 2 2 3" xfId="32835"/>
    <cellStyle name="Normal 11 2 2 3 3 2 2 3" xfId="32836"/>
    <cellStyle name="Normal 11 2 2 3 3 2 2 3 2" xfId="32837"/>
    <cellStyle name="Normal 11 2 2 3 3 2 2 4" xfId="32838"/>
    <cellStyle name="Normal 11 2 2 3 3 2 3" xfId="32839"/>
    <cellStyle name="Normal 11 2 2 3 3 2 3 2" xfId="32840"/>
    <cellStyle name="Normal 11 2 2 3 3 2 3 2 2" xfId="32841"/>
    <cellStyle name="Normal 11 2 2 3 3 2 3 3" xfId="32842"/>
    <cellStyle name="Normal 11 2 2 3 3 2 4" xfId="32843"/>
    <cellStyle name="Normal 11 2 2 3 3 2 4 2" xfId="32844"/>
    <cellStyle name="Normal 11 2 2 3 3 2 5" xfId="32845"/>
    <cellStyle name="Normal 11 2 2 3 3 3" xfId="32846"/>
    <cellStyle name="Normal 11 2 2 3 3 3 2" xfId="32847"/>
    <cellStyle name="Normal 11 2 2 3 3 3 2 2" xfId="32848"/>
    <cellStyle name="Normal 11 2 2 3 3 3 2 2 2" xfId="32849"/>
    <cellStyle name="Normal 11 2 2 3 3 3 2 2 2 2" xfId="32850"/>
    <cellStyle name="Normal 11 2 2 3 3 3 2 2 3" xfId="32851"/>
    <cellStyle name="Normal 11 2 2 3 3 3 2 3" xfId="32852"/>
    <cellStyle name="Normal 11 2 2 3 3 3 2 3 2" xfId="32853"/>
    <cellStyle name="Normal 11 2 2 3 3 3 2 4" xfId="32854"/>
    <cellStyle name="Normal 11 2 2 3 3 3 3" xfId="32855"/>
    <cellStyle name="Normal 11 2 2 3 3 3 3 2" xfId="32856"/>
    <cellStyle name="Normal 11 2 2 3 3 3 3 2 2" xfId="32857"/>
    <cellStyle name="Normal 11 2 2 3 3 3 3 3" xfId="32858"/>
    <cellStyle name="Normal 11 2 2 3 3 3 4" xfId="32859"/>
    <cellStyle name="Normal 11 2 2 3 3 3 4 2" xfId="32860"/>
    <cellStyle name="Normal 11 2 2 3 3 3 5" xfId="32861"/>
    <cellStyle name="Normal 11 2 2 3 3 4" xfId="32862"/>
    <cellStyle name="Normal 11 2 2 3 3 4 2" xfId="32863"/>
    <cellStyle name="Normal 11 2 2 3 3 4 2 2" xfId="32864"/>
    <cellStyle name="Normal 11 2 2 3 3 4 2 2 2" xfId="32865"/>
    <cellStyle name="Normal 11 2 2 3 3 4 2 3" xfId="32866"/>
    <cellStyle name="Normal 11 2 2 3 3 4 3" xfId="32867"/>
    <cellStyle name="Normal 11 2 2 3 3 4 3 2" xfId="32868"/>
    <cellStyle name="Normal 11 2 2 3 3 4 4" xfId="32869"/>
    <cellStyle name="Normal 11 2 2 3 3 5" xfId="32870"/>
    <cellStyle name="Normal 11 2 2 3 3 5 2" xfId="32871"/>
    <cellStyle name="Normal 11 2 2 3 3 5 2 2" xfId="32872"/>
    <cellStyle name="Normal 11 2 2 3 3 5 3" xfId="32873"/>
    <cellStyle name="Normal 11 2 2 3 3 6" xfId="32874"/>
    <cellStyle name="Normal 11 2 2 3 3 6 2" xfId="32875"/>
    <cellStyle name="Normal 11 2 2 3 3 7" xfId="32876"/>
    <cellStyle name="Normal 11 2 2 3 4" xfId="32877"/>
    <cellStyle name="Normal 11 2 2 3 4 2" xfId="32878"/>
    <cellStyle name="Normal 11 2 2 3 4 2 2" xfId="32879"/>
    <cellStyle name="Normal 11 2 2 3 4 2 2 2" xfId="32880"/>
    <cellStyle name="Normal 11 2 2 3 4 2 2 2 2" xfId="32881"/>
    <cellStyle name="Normal 11 2 2 3 4 2 2 3" xfId="32882"/>
    <cellStyle name="Normal 11 2 2 3 4 2 3" xfId="32883"/>
    <cellStyle name="Normal 11 2 2 3 4 2 3 2" xfId="32884"/>
    <cellStyle name="Normal 11 2 2 3 4 2 4" xfId="32885"/>
    <cellStyle name="Normal 11 2 2 3 4 3" xfId="32886"/>
    <cellStyle name="Normal 11 2 2 3 4 3 2" xfId="32887"/>
    <cellStyle name="Normal 11 2 2 3 4 3 2 2" xfId="32888"/>
    <cellStyle name="Normal 11 2 2 3 4 3 3" xfId="32889"/>
    <cellStyle name="Normal 11 2 2 3 4 4" xfId="32890"/>
    <cellStyle name="Normal 11 2 2 3 4 4 2" xfId="32891"/>
    <cellStyle name="Normal 11 2 2 3 4 5" xfId="32892"/>
    <cellStyle name="Normal 11 2 2 3 5" xfId="32893"/>
    <cellStyle name="Normal 11 2 2 3 5 2" xfId="32894"/>
    <cellStyle name="Normal 11 2 2 3 5 2 2" xfId="32895"/>
    <cellStyle name="Normal 11 2 2 3 5 2 2 2" xfId="32896"/>
    <cellStyle name="Normal 11 2 2 3 5 2 2 2 2" xfId="32897"/>
    <cellStyle name="Normal 11 2 2 3 5 2 2 3" xfId="32898"/>
    <cellStyle name="Normal 11 2 2 3 5 2 3" xfId="32899"/>
    <cellStyle name="Normal 11 2 2 3 5 2 3 2" xfId="32900"/>
    <cellStyle name="Normal 11 2 2 3 5 2 4" xfId="32901"/>
    <cellStyle name="Normal 11 2 2 3 5 3" xfId="32902"/>
    <cellStyle name="Normal 11 2 2 3 5 3 2" xfId="32903"/>
    <cellStyle name="Normal 11 2 2 3 5 3 2 2" xfId="32904"/>
    <cellStyle name="Normal 11 2 2 3 5 3 3" xfId="32905"/>
    <cellStyle name="Normal 11 2 2 3 5 4" xfId="32906"/>
    <cellStyle name="Normal 11 2 2 3 5 4 2" xfId="32907"/>
    <cellStyle name="Normal 11 2 2 3 5 5" xfId="32908"/>
    <cellStyle name="Normal 11 2 2 3 6" xfId="32909"/>
    <cellStyle name="Normal 11 2 2 3 6 2" xfId="32910"/>
    <cellStyle name="Normal 11 2 2 3 6 2 2" xfId="32911"/>
    <cellStyle name="Normal 11 2 2 3 6 2 2 2" xfId="32912"/>
    <cellStyle name="Normal 11 2 2 3 6 2 3" xfId="32913"/>
    <cellStyle name="Normal 11 2 2 3 6 3" xfId="32914"/>
    <cellStyle name="Normal 11 2 2 3 6 3 2" xfId="32915"/>
    <cellStyle name="Normal 11 2 2 3 6 4" xfId="32916"/>
    <cellStyle name="Normal 11 2 2 3 7" xfId="32917"/>
    <cellStyle name="Normal 11 2 2 3 7 2" xfId="32918"/>
    <cellStyle name="Normal 11 2 2 3 7 2 2" xfId="32919"/>
    <cellStyle name="Normal 11 2 2 3 7 3" xfId="32920"/>
    <cellStyle name="Normal 11 2 2 3 8" xfId="32921"/>
    <cellStyle name="Normal 11 2 2 3 8 2" xfId="32922"/>
    <cellStyle name="Normal 11 2 2 3 9" xfId="32923"/>
    <cellStyle name="Normal 11 2 2 3 9 2" xfId="32924"/>
    <cellStyle name="Normal 11 2 2 4" xfId="32925"/>
    <cellStyle name="Normal 11 2 2 4 2" xfId="32926"/>
    <cellStyle name="Normal 11 2 2 4 2 2" xfId="32927"/>
    <cellStyle name="Normal 11 2 2 4 2 2 2" xfId="32928"/>
    <cellStyle name="Normal 11 2 2 4 2 2 2 2" xfId="32929"/>
    <cellStyle name="Normal 11 2 2 4 2 2 2 2 2" xfId="32930"/>
    <cellStyle name="Normal 11 2 2 4 2 2 2 2 2 2" xfId="32931"/>
    <cellStyle name="Normal 11 2 2 4 2 2 2 2 3" xfId="32932"/>
    <cellStyle name="Normal 11 2 2 4 2 2 2 3" xfId="32933"/>
    <cellStyle name="Normal 11 2 2 4 2 2 2 3 2" xfId="32934"/>
    <cellStyle name="Normal 11 2 2 4 2 2 2 4" xfId="32935"/>
    <cellStyle name="Normal 11 2 2 4 2 2 3" xfId="32936"/>
    <cellStyle name="Normal 11 2 2 4 2 2 3 2" xfId="32937"/>
    <cellStyle name="Normal 11 2 2 4 2 2 3 2 2" xfId="32938"/>
    <cellStyle name="Normal 11 2 2 4 2 2 3 3" xfId="32939"/>
    <cellStyle name="Normal 11 2 2 4 2 2 4" xfId="32940"/>
    <cellStyle name="Normal 11 2 2 4 2 2 4 2" xfId="32941"/>
    <cellStyle name="Normal 11 2 2 4 2 2 5" xfId="32942"/>
    <cellStyle name="Normal 11 2 2 4 2 3" xfId="32943"/>
    <cellStyle name="Normal 11 2 2 4 2 3 2" xfId="32944"/>
    <cellStyle name="Normal 11 2 2 4 2 3 2 2" xfId="32945"/>
    <cellStyle name="Normal 11 2 2 4 2 3 2 2 2" xfId="32946"/>
    <cellStyle name="Normal 11 2 2 4 2 3 2 2 2 2" xfId="32947"/>
    <cellStyle name="Normal 11 2 2 4 2 3 2 2 3" xfId="32948"/>
    <cellStyle name="Normal 11 2 2 4 2 3 2 3" xfId="32949"/>
    <cellStyle name="Normal 11 2 2 4 2 3 2 3 2" xfId="32950"/>
    <cellStyle name="Normal 11 2 2 4 2 3 2 4" xfId="32951"/>
    <cellStyle name="Normal 11 2 2 4 2 3 3" xfId="32952"/>
    <cellStyle name="Normal 11 2 2 4 2 3 3 2" xfId="32953"/>
    <cellStyle name="Normal 11 2 2 4 2 3 3 2 2" xfId="32954"/>
    <cellStyle name="Normal 11 2 2 4 2 3 3 3" xfId="32955"/>
    <cellStyle name="Normal 11 2 2 4 2 3 4" xfId="32956"/>
    <cellStyle name="Normal 11 2 2 4 2 3 4 2" xfId="32957"/>
    <cellStyle name="Normal 11 2 2 4 2 3 5" xfId="32958"/>
    <cellStyle name="Normal 11 2 2 4 2 4" xfId="32959"/>
    <cellStyle name="Normal 11 2 2 4 2 4 2" xfId="32960"/>
    <cellStyle name="Normal 11 2 2 4 2 4 2 2" xfId="32961"/>
    <cellStyle name="Normal 11 2 2 4 2 4 2 2 2" xfId="32962"/>
    <cellStyle name="Normal 11 2 2 4 2 4 2 3" xfId="32963"/>
    <cellStyle name="Normal 11 2 2 4 2 4 3" xfId="32964"/>
    <cellStyle name="Normal 11 2 2 4 2 4 3 2" xfId="32965"/>
    <cellStyle name="Normal 11 2 2 4 2 4 4" xfId="32966"/>
    <cellStyle name="Normal 11 2 2 4 2 5" xfId="32967"/>
    <cellStyle name="Normal 11 2 2 4 2 5 2" xfId="32968"/>
    <cellStyle name="Normal 11 2 2 4 2 5 2 2" xfId="32969"/>
    <cellStyle name="Normal 11 2 2 4 2 5 3" xfId="32970"/>
    <cellStyle name="Normal 11 2 2 4 2 6" xfId="32971"/>
    <cellStyle name="Normal 11 2 2 4 2 6 2" xfId="32972"/>
    <cellStyle name="Normal 11 2 2 4 2 7" xfId="32973"/>
    <cellStyle name="Normal 11 2 2 4 3" xfId="32974"/>
    <cellStyle name="Normal 11 2 2 4 3 2" xfId="32975"/>
    <cellStyle name="Normal 11 2 2 4 3 2 2" xfId="32976"/>
    <cellStyle name="Normal 11 2 2 4 3 2 2 2" xfId="32977"/>
    <cellStyle name="Normal 11 2 2 4 3 2 2 2 2" xfId="32978"/>
    <cellStyle name="Normal 11 2 2 4 3 2 2 3" xfId="32979"/>
    <cellStyle name="Normal 11 2 2 4 3 2 3" xfId="32980"/>
    <cellStyle name="Normal 11 2 2 4 3 2 3 2" xfId="32981"/>
    <cellStyle name="Normal 11 2 2 4 3 2 4" xfId="32982"/>
    <cellStyle name="Normal 11 2 2 4 3 3" xfId="32983"/>
    <cellStyle name="Normal 11 2 2 4 3 3 2" xfId="32984"/>
    <cellStyle name="Normal 11 2 2 4 3 3 2 2" xfId="32985"/>
    <cellStyle name="Normal 11 2 2 4 3 3 3" xfId="32986"/>
    <cellStyle name="Normal 11 2 2 4 3 4" xfId="32987"/>
    <cellStyle name="Normal 11 2 2 4 3 4 2" xfId="32988"/>
    <cellStyle name="Normal 11 2 2 4 3 5" xfId="32989"/>
    <cellStyle name="Normal 11 2 2 4 4" xfId="32990"/>
    <cellStyle name="Normal 11 2 2 4 4 2" xfId="32991"/>
    <cellStyle name="Normal 11 2 2 4 4 2 2" xfId="32992"/>
    <cellStyle name="Normal 11 2 2 4 4 2 2 2" xfId="32993"/>
    <cellStyle name="Normal 11 2 2 4 4 2 2 2 2" xfId="32994"/>
    <cellStyle name="Normal 11 2 2 4 4 2 2 3" xfId="32995"/>
    <cellStyle name="Normal 11 2 2 4 4 2 3" xfId="32996"/>
    <cellStyle name="Normal 11 2 2 4 4 2 3 2" xfId="32997"/>
    <cellStyle name="Normal 11 2 2 4 4 2 4" xfId="32998"/>
    <cellStyle name="Normal 11 2 2 4 4 3" xfId="32999"/>
    <cellStyle name="Normal 11 2 2 4 4 3 2" xfId="33000"/>
    <cellStyle name="Normal 11 2 2 4 4 3 2 2" xfId="33001"/>
    <cellStyle name="Normal 11 2 2 4 4 3 3" xfId="33002"/>
    <cellStyle name="Normal 11 2 2 4 4 4" xfId="33003"/>
    <cellStyle name="Normal 11 2 2 4 4 4 2" xfId="33004"/>
    <cellStyle name="Normal 11 2 2 4 4 5" xfId="33005"/>
    <cellStyle name="Normal 11 2 2 4 5" xfId="33006"/>
    <cellStyle name="Normal 11 2 2 4 5 2" xfId="33007"/>
    <cellStyle name="Normal 11 2 2 4 5 2 2" xfId="33008"/>
    <cellStyle name="Normal 11 2 2 4 5 2 2 2" xfId="33009"/>
    <cellStyle name="Normal 11 2 2 4 5 2 3" xfId="33010"/>
    <cellStyle name="Normal 11 2 2 4 5 3" xfId="33011"/>
    <cellStyle name="Normal 11 2 2 4 5 3 2" xfId="33012"/>
    <cellStyle name="Normal 11 2 2 4 5 4" xfId="33013"/>
    <cellStyle name="Normal 11 2 2 4 6" xfId="33014"/>
    <cellStyle name="Normal 11 2 2 4 6 2" xfId="33015"/>
    <cellStyle name="Normal 11 2 2 4 6 2 2" xfId="33016"/>
    <cellStyle name="Normal 11 2 2 4 6 3" xfId="33017"/>
    <cellStyle name="Normal 11 2 2 4 7" xfId="33018"/>
    <cellStyle name="Normal 11 2 2 4 7 2" xfId="33019"/>
    <cellStyle name="Normal 11 2 2 4 8" xfId="33020"/>
    <cellStyle name="Normal 11 2 2 5" xfId="33021"/>
    <cellStyle name="Normal 11 2 2 5 2" xfId="33022"/>
    <cellStyle name="Normal 11 2 2 5 2 2" xfId="33023"/>
    <cellStyle name="Normal 11 2 2 5 2 2 2" xfId="33024"/>
    <cellStyle name="Normal 11 2 2 5 2 2 2 2" xfId="33025"/>
    <cellStyle name="Normal 11 2 2 5 2 2 2 2 2" xfId="33026"/>
    <cellStyle name="Normal 11 2 2 5 2 2 2 3" xfId="33027"/>
    <cellStyle name="Normal 11 2 2 5 2 2 3" xfId="33028"/>
    <cellStyle name="Normal 11 2 2 5 2 2 3 2" xfId="33029"/>
    <cellStyle name="Normal 11 2 2 5 2 2 4" xfId="33030"/>
    <cellStyle name="Normal 11 2 2 5 2 3" xfId="33031"/>
    <cellStyle name="Normal 11 2 2 5 2 3 2" xfId="33032"/>
    <cellStyle name="Normal 11 2 2 5 2 3 2 2" xfId="33033"/>
    <cellStyle name="Normal 11 2 2 5 2 3 3" xfId="33034"/>
    <cellStyle name="Normal 11 2 2 5 2 4" xfId="33035"/>
    <cellStyle name="Normal 11 2 2 5 2 4 2" xfId="33036"/>
    <cellStyle name="Normal 11 2 2 5 2 5" xfId="33037"/>
    <cellStyle name="Normal 11 2 2 5 3" xfId="33038"/>
    <cellStyle name="Normal 11 2 2 5 3 2" xfId="33039"/>
    <cellStyle name="Normal 11 2 2 5 3 2 2" xfId="33040"/>
    <cellStyle name="Normal 11 2 2 5 3 2 2 2" xfId="33041"/>
    <cellStyle name="Normal 11 2 2 5 3 2 2 2 2" xfId="33042"/>
    <cellStyle name="Normal 11 2 2 5 3 2 2 3" xfId="33043"/>
    <cellStyle name="Normal 11 2 2 5 3 2 3" xfId="33044"/>
    <cellStyle name="Normal 11 2 2 5 3 2 3 2" xfId="33045"/>
    <cellStyle name="Normal 11 2 2 5 3 2 4" xfId="33046"/>
    <cellStyle name="Normal 11 2 2 5 3 3" xfId="33047"/>
    <cellStyle name="Normal 11 2 2 5 3 3 2" xfId="33048"/>
    <cellStyle name="Normal 11 2 2 5 3 3 2 2" xfId="33049"/>
    <cellStyle name="Normal 11 2 2 5 3 3 3" xfId="33050"/>
    <cellStyle name="Normal 11 2 2 5 3 4" xfId="33051"/>
    <cellStyle name="Normal 11 2 2 5 3 4 2" xfId="33052"/>
    <cellStyle name="Normal 11 2 2 5 3 5" xfId="33053"/>
    <cellStyle name="Normal 11 2 2 5 4" xfId="33054"/>
    <cellStyle name="Normal 11 2 2 5 4 2" xfId="33055"/>
    <cellStyle name="Normal 11 2 2 5 4 2 2" xfId="33056"/>
    <cellStyle name="Normal 11 2 2 5 4 2 2 2" xfId="33057"/>
    <cellStyle name="Normal 11 2 2 5 4 2 3" xfId="33058"/>
    <cellStyle name="Normal 11 2 2 5 4 3" xfId="33059"/>
    <cellStyle name="Normal 11 2 2 5 4 3 2" xfId="33060"/>
    <cellStyle name="Normal 11 2 2 5 4 4" xfId="33061"/>
    <cellStyle name="Normal 11 2 2 5 5" xfId="33062"/>
    <cellStyle name="Normal 11 2 2 5 5 2" xfId="33063"/>
    <cellStyle name="Normal 11 2 2 5 5 2 2" xfId="33064"/>
    <cellStyle name="Normal 11 2 2 5 5 3" xfId="33065"/>
    <cellStyle name="Normal 11 2 2 5 6" xfId="33066"/>
    <cellStyle name="Normal 11 2 2 5 6 2" xfId="33067"/>
    <cellStyle name="Normal 11 2 2 5 7" xfId="33068"/>
    <cellStyle name="Normal 11 2 2 6" xfId="33069"/>
    <cellStyle name="Normal 11 2 2 6 2" xfId="33070"/>
    <cellStyle name="Normal 11 2 2 6 2 2" xfId="33071"/>
    <cellStyle name="Normal 11 2 2 6 2 2 2" xfId="33072"/>
    <cellStyle name="Normal 11 2 2 6 2 2 2 2" xfId="33073"/>
    <cellStyle name="Normal 11 2 2 6 2 2 3" xfId="33074"/>
    <cellStyle name="Normal 11 2 2 6 2 3" xfId="33075"/>
    <cellStyle name="Normal 11 2 2 6 2 3 2" xfId="33076"/>
    <cellStyle name="Normal 11 2 2 6 2 4" xfId="33077"/>
    <cellStyle name="Normal 11 2 2 6 3" xfId="33078"/>
    <cellStyle name="Normal 11 2 2 6 3 2" xfId="33079"/>
    <cellStyle name="Normal 11 2 2 6 3 2 2" xfId="33080"/>
    <cellStyle name="Normal 11 2 2 6 3 3" xfId="33081"/>
    <cellStyle name="Normal 11 2 2 6 4" xfId="33082"/>
    <cellStyle name="Normal 11 2 2 6 4 2" xfId="33083"/>
    <cellStyle name="Normal 11 2 2 6 5" xfId="33084"/>
    <cellStyle name="Normal 11 2 2 7" xfId="33085"/>
    <cellStyle name="Normal 11 2 2 7 2" xfId="33086"/>
    <cellStyle name="Normal 11 2 2 7 2 2" xfId="33087"/>
    <cellStyle name="Normal 11 2 2 7 2 2 2" xfId="33088"/>
    <cellStyle name="Normal 11 2 2 7 2 2 2 2" xfId="33089"/>
    <cellStyle name="Normal 11 2 2 7 2 2 3" xfId="33090"/>
    <cellStyle name="Normal 11 2 2 7 2 3" xfId="33091"/>
    <cellStyle name="Normal 11 2 2 7 2 3 2" xfId="33092"/>
    <cellStyle name="Normal 11 2 2 7 2 4" xfId="33093"/>
    <cellStyle name="Normal 11 2 2 7 3" xfId="33094"/>
    <cellStyle name="Normal 11 2 2 7 3 2" xfId="33095"/>
    <cellStyle name="Normal 11 2 2 7 3 2 2" xfId="33096"/>
    <cellStyle name="Normal 11 2 2 7 3 3" xfId="33097"/>
    <cellStyle name="Normal 11 2 2 7 4" xfId="33098"/>
    <cellStyle name="Normal 11 2 2 7 4 2" xfId="33099"/>
    <cellStyle name="Normal 11 2 2 7 5" xfId="33100"/>
    <cellStyle name="Normal 11 2 2 8" xfId="33101"/>
    <cellStyle name="Normal 11 2 2 8 2" xfId="33102"/>
    <cellStyle name="Normal 11 2 2 8 2 2" xfId="33103"/>
    <cellStyle name="Normal 11 2 2 8 2 2 2" xfId="33104"/>
    <cellStyle name="Normal 11 2 2 8 2 3" xfId="33105"/>
    <cellStyle name="Normal 11 2 2 8 3" xfId="33106"/>
    <cellStyle name="Normal 11 2 2 8 3 2" xfId="33107"/>
    <cellStyle name="Normal 11 2 2 8 4" xfId="33108"/>
    <cellStyle name="Normal 11 2 2 9" xfId="33109"/>
    <cellStyle name="Normal 11 2 2 9 2" xfId="33110"/>
    <cellStyle name="Normal 11 2 2 9 2 2" xfId="33111"/>
    <cellStyle name="Normal 11 2 2 9 3" xfId="33112"/>
    <cellStyle name="Normal 11 2 3" xfId="33113"/>
    <cellStyle name="Normal 11 2 3 10" xfId="33114"/>
    <cellStyle name="Normal 11 2 3 10 2" xfId="33115"/>
    <cellStyle name="Normal 11 2 3 11" xfId="33116"/>
    <cellStyle name="Normal 11 2 3 12" xfId="33117"/>
    <cellStyle name="Normal 11 2 3 2" xfId="33118"/>
    <cellStyle name="Normal 11 2 3 2 10" xfId="33119"/>
    <cellStyle name="Normal 11 2 3 2 2" xfId="33120"/>
    <cellStyle name="Normal 11 2 3 2 2 2" xfId="33121"/>
    <cellStyle name="Normal 11 2 3 2 2 2 2" xfId="33122"/>
    <cellStyle name="Normal 11 2 3 2 2 2 2 2" xfId="33123"/>
    <cellStyle name="Normal 11 2 3 2 2 2 2 2 2" xfId="33124"/>
    <cellStyle name="Normal 11 2 3 2 2 2 2 2 2 2" xfId="33125"/>
    <cellStyle name="Normal 11 2 3 2 2 2 2 2 2 2 2" xfId="33126"/>
    <cellStyle name="Normal 11 2 3 2 2 2 2 2 2 3" xfId="33127"/>
    <cellStyle name="Normal 11 2 3 2 2 2 2 2 3" xfId="33128"/>
    <cellStyle name="Normal 11 2 3 2 2 2 2 2 3 2" xfId="33129"/>
    <cellStyle name="Normal 11 2 3 2 2 2 2 2 4" xfId="33130"/>
    <cellStyle name="Normal 11 2 3 2 2 2 2 3" xfId="33131"/>
    <cellStyle name="Normal 11 2 3 2 2 2 2 3 2" xfId="33132"/>
    <cellStyle name="Normal 11 2 3 2 2 2 2 3 2 2" xfId="33133"/>
    <cellStyle name="Normal 11 2 3 2 2 2 2 3 3" xfId="33134"/>
    <cellStyle name="Normal 11 2 3 2 2 2 2 4" xfId="33135"/>
    <cellStyle name="Normal 11 2 3 2 2 2 2 4 2" xfId="33136"/>
    <cellStyle name="Normal 11 2 3 2 2 2 2 5" xfId="33137"/>
    <cellStyle name="Normal 11 2 3 2 2 2 3" xfId="33138"/>
    <cellStyle name="Normal 11 2 3 2 2 2 3 2" xfId="33139"/>
    <cellStyle name="Normal 11 2 3 2 2 2 3 2 2" xfId="33140"/>
    <cellStyle name="Normal 11 2 3 2 2 2 3 2 2 2" xfId="33141"/>
    <cellStyle name="Normal 11 2 3 2 2 2 3 2 2 2 2" xfId="33142"/>
    <cellStyle name="Normal 11 2 3 2 2 2 3 2 2 3" xfId="33143"/>
    <cellStyle name="Normal 11 2 3 2 2 2 3 2 3" xfId="33144"/>
    <cellStyle name="Normal 11 2 3 2 2 2 3 2 3 2" xfId="33145"/>
    <cellStyle name="Normal 11 2 3 2 2 2 3 2 4" xfId="33146"/>
    <cellStyle name="Normal 11 2 3 2 2 2 3 3" xfId="33147"/>
    <cellStyle name="Normal 11 2 3 2 2 2 3 3 2" xfId="33148"/>
    <cellStyle name="Normal 11 2 3 2 2 2 3 3 2 2" xfId="33149"/>
    <cellStyle name="Normal 11 2 3 2 2 2 3 3 3" xfId="33150"/>
    <cellStyle name="Normal 11 2 3 2 2 2 3 4" xfId="33151"/>
    <cellStyle name="Normal 11 2 3 2 2 2 3 4 2" xfId="33152"/>
    <cellStyle name="Normal 11 2 3 2 2 2 3 5" xfId="33153"/>
    <cellStyle name="Normal 11 2 3 2 2 2 4" xfId="33154"/>
    <cellStyle name="Normal 11 2 3 2 2 2 4 2" xfId="33155"/>
    <cellStyle name="Normal 11 2 3 2 2 2 4 2 2" xfId="33156"/>
    <cellStyle name="Normal 11 2 3 2 2 2 4 2 2 2" xfId="33157"/>
    <cellStyle name="Normal 11 2 3 2 2 2 4 2 3" xfId="33158"/>
    <cellStyle name="Normal 11 2 3 2 2 2 4 3" xfId="33159"/>
    <cellStyle name="Normal 11 2 3 2 2 2 4 3 2" xfId="33160"/>
    <cellStyle name="Normal 11 2 3 2 2 2 4 4" xfId="33161"/>
    <cellStyle name="Normal 11 2 3 2 2 2 5" xfId="33162"/>
    <cellStyle name="Normal 11 2 3 2 2 2 5 2" xfId="33163"/>
    <cellStyle name="Normal 11 2 3 2 2 2 5 2 2" xfId="33164"/>
    <cellStyle name="Normal 11 2 3 2 2 2 5 3" xfId="33165"/>
    <cellStyle name="Normal 11 2 3 2 2 2 6" xfId="33166"/>
    <cellStyle name="Normal 11 2 3 2 2 2 6 2" xfId="33167"/>
    <cellStyle name="Normal 11 2 3 2 2 2 7" xfId="33168"/>
    <cellStyle name="Normal 11 2 3 2 2 3" xfId="33169"/>
    <cellStyle name="Normal 11 2 3 2 2 3 2" xfId="33170"/>
    <cellStyle name="Normal 11 2 3 2 2 3 2 2" xfId="33171"/>
    <cellStyle name="Normal 11 2 3 2 2 3 2 2 2" xfId="33172"/>
    <cellStyle name="Normal 11 2 3 2 2 3 2 2 2 2" xfId="33173"/>
    <cellStyle name="Normal 11 2 3 2 2 3 2 2 3" xfId="33174"/>
    <cellStyle name="Normal 11 2 3 2 2 3 2 3" xfId="33175"/>
    <cellStyle name="Normal 11 2 3 2 2 3 2 3 2" xfId="33176"/>
    <cellStyle name="Normal 11 2 3 2 2 3 2 4" xfId="33177"/>
    <cellStyle name="Normal 11 2 3 2 2 3 3" xfId="33178"/>
    <cellStyle name="Normal 11 2 3 2 2 3 3 2" xfId="33179"/>
    <cellStyle name="Normal 11 2 3 2 2 3 3 2 2" xfId="33180"/>
    <cellStyle name="Normal 11 2 3 2 2 3 3 3" xfId="33181"/>
    <cellStyle name="Normal 11 2 3 2 2 3 4" xfId="33182"/>
    <cellStyle name="Normal 11 2 3 2 2 3 4 2" xfId="33183"/>
    <cellStyle name="Normal 11 2 3 2 2 3 5" xfId="33184"/>
    <cellStyle name="Normal 11 2 3 2 2 4" xfId="33185"/>
    <cellStyle name="Normal 11 2 3 2 2 4 2" xfId="33186"/>
    <cellStyle name="Normal 11 2 3 2 2 4 2 2" xfId="33187"/>
    <cellStyle name="Normal 11 2 3 2 2 4 2 2 2" xfId="33188"/>
    <cellStyle name="Normal 11 2 3 2 2 4 2 2 2 2" xfId="33189"/>
    <cellStyle name="Normal 11 2 3 2 2 4 2 2 3" xfId="33190"/>
    <cellStyle name="Normal 11 2 3 2 2 4 2 3" xfId="33191"/>
    <cellStyle name="Normal 11 2 3 2 2 4 2 3 2" xfId="33192"/>
    <cellStyle name="Normal 11 2 3 2 2 4 2 4" xfId="33193"/>
    <cellStyle name="Normal 11 2 3 2 2 4 3" xfId="33194"/>
    <cellStyle name="Normal 11 2 3 2 2 4 3 2" xfId="33195"/>
    <cellStyle name="Normal 11 2 3 2 2 4 3 2 2" xfId="33196"/>
    <cellStyle name="Normal 11 2 3 2 2 4 3 3" xfId="33197"/>
    <cellStyle name="Normal 11 2 3 2 2 4 4" xfId="33198"/>
    <cellStyle name="Normal 11 2 3 2 2 4 4 2" xfId="33199"/>
    <cellStyle name="Normal 11 2 3 2 2 4 5" xfId="33200"/>
    <cellStyle name="Normal 11 2 3 2 2 5" xfId="33201"/>
    <cellStyle name="Normal 11 2 3 2 2 5 2" xfId="33202"/>
    <cellStyle name="Normal 11 2 3 2 2 5 2 2" xfId="33203"/>
    <cellStyle name="Normal 11 2 3 2 2 5 2 2 2" xfId="33204"/>
    <cellStyle name="Normal 11 2 3 2 2 5 2 3" xfId="33205"/>
    <cellStyle name="Normal 11 2 3 2 2 5 3" xfId="33206"/>
    <cellStyle name="Normal 11 2 3 2 2 5 3 2" xfId="33207"/>
    <cellStyle name="Normal 11 2 3 2 2 5 4" xfId="33208"/>
    <cellStyle name="Normal 11 2 3 2 2 6" xfId="33209"/>
    <cellStyle name="Normal 11 2 3 2 2 6 2" xfId="33210"/>
    <cellStyle name="Normal 11 2 3 2 2 6 2 2" xfId="33211"/>
    <cellStyle name="Normal 11 2 3 2 2 6 3" xfId="33212"/>
    <cellStyle name="Normal 11 2 3 2 2 7" xfId="33213"/>
    <cellStyle name="Normal 11 2 3 2 2 7 2" xfId="33214"/>
    <cellStyle name="Normal 11 2 3 2 2 8" xfId="33215"/>
    <cellStyle name="Normal 11 2 3 2 3" xfId="33216"/>
    <cellStyle name="Normal 11 2 3 2 3 2" xfId="33217"/>
    <cellStyle name="Normal 11 2 3 2 3 2 2" xfId="33218"/>
    <cellStyle name="Normal 11 2 3 2 3 2 2 2" xfId="33219"/>
    <cellStyle name="Normal 11 2 3 2 3 2 2 2 2" xfId="33220"/>
    <cellStyle name="Normal 11 2 3 2 3 2 2 2 2 2" xfId="33221"/>
    <cellStyle name="Normal 11 2 3 2 3 2 2 2 3" xfId="33222"/>
    <cellStyle name="Normal 11 2 3 2 3 2 2 3" xfId="33223"/>
    <cellStyle name="Normal 11 2 3 2 3 2 2 3 2" xfId="33224"/>
    <cellStyle name="Normal 11 2 3 2 3 2 2 4" xfId="33225"/>
    <cellStyle name="Normal 11 2 3 2 3 2 3" xfId="33226"/>
    <cellStyle name="Normal 11 2 3 2 3 2 3 2" xfId="33227"/>
    <cellStyle name="Normal 11 2 3 2 3 2 3 2 2" xfId="33228"/>
    <cellStyle name="Normal 11 2 3 2 3 2 3 3" xfId="33229"/>
    <cellStyle name="Normal 11 2 3 2 3 2 4" xfId="33230"/>
    <cellStyle name="Normal 11 2 3 2 3 2 4 2" xfId="33231"/>
    <cellStyle name="Normal 11 2 3 2 3 2 5" xfId="33232"/>
    <cellStyle name="Normal 11 2 3 2 3 3" xfId="33233"/>
    <cellStyle name="Normal 11 2 3 2 3 3 2" xfId="33234"/>
    <cellStyle name="Normal 11 2 3 2 3 3 2 2" xfId="33235"/>
    <cellStyle name="Normal 11 2 3 2 3 3 2 2 2" xfId="33236"/>
    <cellStyle name="Normal 11 2 3 2 3 3 2 2 2 2" xfId="33237"/>
    <cellStyle name="Normal 11 2 3 2 3 3 2 2 3" xfId="33238"/>
    <cellStyle name="Normal 11 2 3 2 3 3 2 3" xfId="33239"/>
    <cellStyle name="Normal 11 2 3 2 3 3 2 3 2" xfId="33240"/>
    <cellStyle name="Normal 11 2 3 2 3 3 2 4" xfId="33241"/>
    <cellStyle name="Normal 11 2 3 2 3 3 3" xfId="33242"/>
    <cellStyle name="Normal 11 2 3 2 3 3 3 2" xfId="33243"/>
    <cellStyle name="Normal 11 2 3 2 3 3 3 2 2" xfId="33244"/>
    <cellStyle name="Normal 11 2 3 2 3 3 3 3" xfId="33245"/>
    <cellStyle name="Normal 11 2 3 2 3 3 4" xfId="33246"/>
    <cellStyle name="Normal 11 2 3 2 3 3 4 2" xfId="33247"/>
    <cellStyle name="Normal 11 2 3 2 3 3 5" xfId="33248"/>
    <cellStyle name="Normal 11 2 3 2 3 4" xfId="33249"/>
    <cellStyle name="Normal 11 2 3 2 3 4 2" xfId="33250"/>
    <cellStyle name="Normal 11 2 3 2 3 4 2 2" xfId="33251"/>
    <cellStyle name="Normal 11 2 3 2 3 4 2 2 2" xfId="33252"/>
    <cellStyle name="Normal 11 2 3 2 3 4 2 3" xfId="33253"/>
    <cellStyle name="Normal 11 2 3 2 3 4 3" xfId="33254"/>
    <cellStyle name="Normal 11 2 3 2 3 4 3 2" xfId="33255"/>
    <cellStyle name="Normal 11 2 3 2 3 4 4" xfId="33256"/>
    <cellStyle name="Normal 11 2 3 2 3 5" xfId="33257"/>
    <cellStyle name="Normal 11 2 3 2 3 5 2" xfId="33258"/>
    <cellStyle name="Normal 11 2 3 2 3 5 2 2" xfId="33259"/>
    <cellStyle name="Normal 11 2 3 2 3 5 3" xfId="33260"/>
    <cellStyle name="Normal 11 2 3 2 3 6" xfId="33261"/>
    <cellStyle name="Normal 11 2 3 2 3 6 2" xfId="33262"/>
    <cellStyle name="Normal 11 2 3 2 3 7" xfId="33263"/>
    <cellStyle name="Normal 11 2 3 2 4" xfId="33264"/>
    <cellStyle name="Normal 11 2 3 2 4 2" xfId="33265"/>
    <cellStyle name="Normal 11 2 3 2 4 2 2" xfId="33266"/>
    <cellStyle name="Normal 11 2 3 2 4 2 2 2" xfId="33267"/>
    <cellStyle name="Normal 11 2 3 2 4 2 2 2 2" xfId="33268"/>
    <cellStyle name="Normal 11 2 3 2 4 2 2 3" xfId="33269"/>
    <cellStyle name="Normal 11 2 3 2 4 2 3" xfId="33270"/>
    <cellStyle name="Normal 11 2 3 2 4 2 3 2" xfId="33271"/>
    <cellStyle name="Normal 11 2 3 2 4 2 4" xfId="33272"/>
    <cellStyle name="Normal 11 2 3 2 4 3" xfId="33273"/>
    <cellStyle name="Normal 11 2 3 2 4 3 2" xfId="33274"/>
    <cellStyle name="Normal 11 2 3 2 4 3 2 2" xfId="33275"/>
    <cellStyle name="Normal 11 2 3 2 4 3 3" xfId="33276"/>
    <cellStyle name="Normal 11 2 3 2 4 4" xfId="33277"/>
    <cellStyle name="Normal 11 2 3 2 4 4 2" xfId="33278"/>
    <cellStyle name="Normal 11 2 3 2 4 5" xfId="33279"/>
    <cellStyle name="Normal 11 2 3 2 5" xfId="33280"/>
    <cellStyle name="Normal 11 2 3 2 5 2" xfId="33281"/>
    <cellStyle name="Normal 11 2 3 2 5 2 2" xfId="33282"/>
    <cellStyle name="Normal 11 2 3 2 5 2 2 2" xfId="33283"/>
    <cellStyle name="Normal 11 2 3 2 5 2 2 2 2" xfId="33284"/>
    <cellStyle name="Normal 11 2 3 2 5 2 2 3" xfId="33285"/>
    <cellStyle name="Normal 11 2 3 2 5 2 3" xfId="33286"/>
    <cellStyle name="Normal 11 2 3 2 5 2 3 2" xfId="33287"/>
    <cellStyle name="Normal 11 2 3 2 5 2 4" xfId="33288"/>
    <cellStyle name="Normal 11 2 3 2 5 3" xfId="33289"/>
    <cellStyle name="Normal 11 2 3 2 5 3 2" xfId="33290"/>
    <cellStyle name="Normal 11 2 3 2 5 3 2 2" xfId="33291"/>
    <cellStyle name="Normal 11 2 3 2 5 3 3" xfId="33292"/>
    <cellStyle name="Normal 11 2 3 2 5 4" xfId="33293"/>
    <cellStyle name="Normal 11 2 3 2 5 4 2" xfId="33294"/>
    <cellStyle name="Normal 11 2 3 2 5 5" xfId="33295"/>
    <cellStyle name="Normal 11 2 3 2 6" xfId="33296"/>
    <cellStyle name="Normal 11 2 3 2 6 2" xfId="33297"/>
    <cellStyle name="Normal 11 2 3 2 6 2 2" xfId="33298"/>
    <cellStyle name="Normal 11 2 3 2 6 2 2 2" xfId="33299"/>
    <cellStyle name="Normal 11 2 3 2 6 2 3" xfId="33300"/>
    <cellStyle name="Normal 11 2 3 2 6 3" xfId="33301"/>
    <cellStyle name="Normal 11 2 3 2 6 3 2" xfId="33302"/>
    <cellStyle name="Normal 11 2 3 2 6 4" xfId="33303"/>
    <cellStyle name="Normal 11 2 3 2 7" xfId="33304"/>
    <cellStyle name="Normal 11 2 3 2 7 2" xfId="33305"/>
    <cellStyle name="Normal 11 2 3 2 7 2 2" xfId="33306"/>
    <cellStyle name="Normal 11 2 3 2 7 3" xfId="33307"/>
    <cellStyle name="Normal 11 2 3 2 8" xfId="33308"/>
    <cellStyle name="Normal 11 2 3 2 8 2" xfId="33309"/>
    <cellStyle name="Normal 11 2 3 2 9" xfId="33310"/>
    <cellStyle name="Normal 11 2 3 2 9 2" xfId="33311"/>
    <cellStyle name="Normal 11 2 3 3" xfId="33312"/>
    <cellStyle name="Normal 11 2 3 3 2" xfId="33313"/>
    <cellStyle name="Normal 11 2 3 3 2 2" xfId="33314"/>
    <cellStyle name="Normal 11 2 3 3 2 2 2" xfId="33315"/>
    <cellStyle name="Normal 11 2 3 3 2 2 2 2" xfId="33316"/>
    <cellStyle name="Normal 11 2 3 3 2 2 2 2 2" xfId="33317"/>
    <cellStyle name="Normal 11 2 3 3 2 2 2 2 2 2" xfId="33318"/>
    <cellStyle name="Normal 11 2 3 3 2 2 2 2 3" xfId="33319"/>
    <cellStyle name="Normal 11 2 3 3 2 2 2 3" xfId="33320"/>
    <cellStyle name="Normal 11 2 3 3 2 2 2 3 2" xfId="33321"/>
    <cellStyle name="Normal 11 2 3 3 2 2 2 4" xfId="33322"/>
    <cellStyle name="Normal 11 2 3 3 2 2 3" xfId="33323"/>
    <cellStyle name="Normal 11 2 3 3 2 2 3 2" xfId="33324"/>
    <cellStyle name="Normal 11 2 3 3 2 2 3 2 2" xfId="33325"/>
    <cellStyle name="Normal 11 2 3 3 2 2 3 3" xfId="33326"/>
    <cellStyle name="Normal 11 2 3 3 2 2 4" xfId="33327"/>
    <cellStyle name="Normal 11 2 3 3 2 2 4 2" xfId="33328"/>
    <cellStyle name="Normal 11 2 3 3 2 2 5" xfId="33329"/>
    <cellStyle name="Normal 11 2 3 3 2 3" xfId="33330"/>
    <cellStyle name="Normal 11 2 3 3 2 3 2" xfId="33331"/>
    <cellStyle name="Normal 11 2 3 3 2 3 2 2" xfId="33332"/>
    <cellStyle name="Normal 11 2 3 3 2 3 2 2 2" xfId="33333"/>
    <cellStyle name="Normal 11 2 3 3 2 3 2 2 2 2" xfId="33334"/>
    <cellStyle name="Normal 11 2 3 3 2 3 2 2 3" xfId="33335"/>
    <cellStyle name="Normal 11 2 3 3 2 3 2 3" xfId="33336"/>
    <cellStyle name="Normal 11 2 3 3 2 3 2 3 2" xfId="33337"/>
    <cellStyle name="Normal 11 2 3 3 2 3 2 4" xfId="33338"/>
    <cellStyle name="Normal 11 2 3 3 2 3 3" xfId="33339"/>
    <cellStyle name="Normal 11 2 3 3 2 3 3 2" xfId="33340"/>
    <cellStyle name="Normal 11 2 3 3 2 3 3 2 2" xfId="33341"/>
    <cellStyle name="Normal 11 2 3 3 2 3 3 3" xfId="33342"/>
    <cellStyle name="Normal 11 2 3 3 2 3 4" xfId="33343"/>
    <cellStyle name="Normal 11 2 3 3 2 3 4 2" xfId="33344"/>
    <cellStyle name="Normal 11 2 3 3 2 3 5" xfId="33345"/>
    <cellStyle name="Normal 11 2 3 3 2 4" xfId="33346"/>
    <cellStyle name="Normal 11 2 3 3 2 4 2" xfId="33347"/>
    <cellStyle name="Normal 11 2 3 3 2 4 2 2" xfId="33348"/>
    <cellStyle name="Normal 11 2 3 3 2 4 2 2 2" xfId="33349"/>
    <cellStyle name="Normal 11 2 3 3 2 4 2 3" xfId="33350"/>
    <cellStyle name="Normal 11 2 3 3 2 4 3" xfId="33351"/>
    <cellStyle name="Normal 11 2 3 3 2 4 3 2" xfId="33352"/>
    <cellStyle name="Normal 11 2 3 3 2 4 4" xfId="33353"/>
    <cellStyle name="Normal 11 2 3 3 2 5" xfId="33354"/>
    <cellStyle name="Normal 11 2 3 3 2 5 2" xfId="33355"/>
    <cellStyle name="Normal 11 2 3 3 2 5 2 2" xfId="33356"/>
    <cellStyle name="Normal 11 2 3 3 2 5 3" xfId="33357"/>
    <cellStyle name="Normal 11 2 3 3 2 6" xfId="33358"/>
    <cellStyle name="Normal 11 2 3 3 2 6 2" xfId="33359"/>
    <cellStyle name="Normal 11 2 3 3 2 7" xfId="33360"/>
    <cellStyle name="Normal 11 2 3 3 3" xfId="33361"/>
    <cellStyle name="Normal 11 2 3 3 3 2" xfId="33362"/>
    <cellStyle name="Normal 11 2 3 3 3 2 2" xfId="33363"/>
    <cellStyle name="Normal 11 2 3 3 3 2 2 2" xfId="33364"/>
    <cellStyle name="Normal 11 2 3 3 3 2 2 2 2" xfId="33365"/>
    <cellStyle name="Normal 11 2 3 3 3 2 2 3" xfId="33366"/>
    <cellStyle name="Normal 11 2 3 3 3 2 3" xfId="33367"/>
    <cellStyle name="Normal 11 2 3 3 3 2 3 2" xfId="33368"/>
    <cellStyle name="Normal 11 2 3 3 3 2 4" xfId="33369"/>
    <cellStyle name="Normal 11 2 3 3 3 3" xfId="33370"/>
    <cellStyle name="Normal 11 2 3 3 3 3 2" xfId="33371"/>
    <cellStyle name="Normal 11 2 3 3 3 3 2 2" xfId="33372"/>
    <cellStyle name="Normal 11 2 3 3 3 3 3" xfId="33373"/>
    <cellStyle name="Normal 11 2 3 3 3 4" xfId="33374"/>
    <cellStyle name="Normal 11 2 3 3 3 4 2" xfId="33375"/>
    <cellStyle name="Normal 11 2 3 3 3 5" xfId="33376"/>
    <cellStyle name="Normal 11 2 3 3 4" xfId="33377"/>
    <cellStyle name="Normal 11 2 3 3 4 2" xfId="33378"/>
    <cellStyle name="Normal 11 2 3 3 4 2 2" xfId="33379"/>
    <cellStyle name="Normal 11 2 3 3 4 2 2 2" xfId="33380"/>
    <cellStyle name="Normal 11 2 3 3 4 2 2 2 2" xfId="33381"/>
    <cellStyle name="Normal 11 2 3 3 4 2 2 3" xfId="33382"/>
    <cellStyle name="Normal 11 2 3 3 4 2 3" xfId="33383"/>
    <cellStyle name="Normal 11 2 3 3 4 2 3 2" xfId="33384"/>
    <cellStyle name="Normal 11 2 3 3 4 2 4" xfId="33385"/>
    <cellStyle name="Normal 11 2 3 3 4 3" xfId="33386"/>
    <cellStyle name="Normal 11 2 3 3 4 3 2" xfId="33387"/>
    <cellStyle name="Normal 11 2 3 3 4 3 2 2" xfId="33388"/>
    <cellStyle name="Normal 11 2 3 3 4 3 3" xfId="33389"/>
    <cellStyle name="Normal 11 2 3 3 4 4" xfId="33390"/>
    <cellStyle name="Normal 11 2 3 3 4 4 2" xfId="33391"/>
    <cellStyle name="Normal 11 2 3 3 4 5" xfId="33392"/>
    <cellStyle name="Normal 11 2 3 3 5" xfId="33393"/>
    <cellStyle name="Normal 11 2 3 3 5 2" xfId="33394"/>
    <cellStyle name="Normal 11 2 3 3 5 2 2" xfId="33395"/>
    <cellStyle name="Normal 11 2 3 3 5 2 2 2" xfId="33396"/>
    <cellStyle name="Normal 11 2 3 3 5 2 3" xfId="33397"/>
    <cellStyle name="Normal 11 2 3 3 5 3" xfId="33398"/>
    <cellStyle name="Normal 11 2 3 3 5 3 2" xfId="33399"/>
    <cellStyle name="Normal 11 2 3 3 5 4" xfId="33400"/>
    <cellStyle name="Normal 11 2 3 3 6" xfId="33401"/>
    <cellStyle name="Normal 11 2 3 3 6 2" xfId="33402"/>
    <cellStyle name="Normal 11 2 3 3 6 2 2" xfId="33403"/>
    <cellStyle name="Normal 11 2 3 3 6 3" xfId="33404"/>
    <cellStyle name="Normal 11 2 3 3 7" xfId="33405"/>
    <cellStyle name="Normal 11 2 3 3 7 2" xfId="33406"/>
    <cellStyle name="Normal 11 2 3 3 8" xfId="33407"/>
    <cellStyle name="Normal 11 2 3 4" xfId="33408"/>
    <cellStyle name="Normal 11 2 3 4 2" xfId="33409"/>
    <cellStyle name="Normal 11 2 3 4 2 2" xfId="33410"/>
    <cellStyle name="Normal 11 2 3 4 2 2 2" xfId="33411"/>
    <cellStyle name="Normal 11 2 3 4 2 2 2 2" xfId="33412"/>
    <cellStyle name="Normal 11 2 3 4 2 2 2 2 2" xfId="33413"/>
    <cellStyle name="Normal 11 2 3 4 2 2 2 3" xfId="33414"/>
    <cellStyle name="Normal 11 2 3 4 2 2 3" xfId="33415"/>
    <cellStyle name="Normal 11 2 3 4 2 2 3 2" xfId="33416"/>
    <cellStyle name="Normal 11 2 3 4 2 2 4" xfId="33417"/>
    <cellStyle name="Normal 11 2 3 4 2 3" xfId="33418"/>
    <cellStyle name="Normal 11 2 3 4 2 3 2" xfId="33419"/>
    <cellStyle name="Normal 11 2 3 4 2 3 2 2" xfId="33420"/>
    <cellStyle name="Normal 11 2 3 4 2 3 3" xfId="33421"/>
    <cellStyle name="Normal 11 2 3 4 2 4" xfId="33422"/>
    <cellStyle name="Normal 11 2 3 4 2 4 2" xfId="33423"/>
    <cellStyle name="Normal 11 2 3 4 2 5" xfId="33424"/>
    <cellStyle name="Normal 11 2 3 4 3" xfId="33425"/>
    <cellStyle name="Normal 11 2 3 4 3 2" xfId="33426"/>
    <cellStyle name="Normal 11 2 3 4 3 2 2" xfId="33427"/>
    <cellStyle name="Normal 11 2 3 4 3 2 2 2" xfId="33428"/>
    <cellStyle name="Normal 11 2 3 4 3 2 2 2 2" xfId="33429"/>
    <cellStyle name="Normal 11 2 3 4 3 2 2 3" xfId="33430"/>
    <cellStyle name="Normal 11 2 3 4 3 2 3" xfId="33431"/>
    <cellStyle name="Normal 11 2 3 4 3 2 3 2" xfId="33432"/>
    <cellStyle name="Normal 11 2 3 4 3 2 4" xfId="33433"/>
    <cellStyle name="Normal 11 2 3 4 3 3" xfId="33434"/>
    <cellStyle name="Normal 11 2 3 4 3 3 2" xfId="33435"/>
    <cellStyle name="Normal 11 2 3 4 3 3 2 2" xfId="33436"/>
    <cellStyle name="Normal 11 2 3 4 3 3 3" xfId="33437"/>
    <cellStyle name="Normal 11 2 3 4 3 4" xfId="33438"/>
    <cellStyle name="Normal 11 2 3 4 3 4 2" xfId="33439"/>
    <cellStyle name="Normal 11 2 3 4 3 5" xfId="33440"/>
    <cellStyle name="Normal 11 2 3 4 4" xfId="33441"/>
    <cellStyle name="Normal 11 2 3 4 4 2" xfId="33442"/>
    <cellStyle name="Normal 11 2 3 4 4 2 2" xfId="33443"/>
    <cellStyle name="Normal 11 2 3 4 4 2 2 2" xfId="33444"/>
    <cellStyle name="Normal 11 2 3 4 4 2 3" xfId="33445"/>
    <cellStyle name="Normal 11 2 3 4 4 3" xfId="33446"/>
    <cellStyle name="Normal 11 2 3 4 4 3 2" xfId="33447"/>
    <cellStyle name="Normal 11 2 3 4 4 4" xfId="33448"/>
    <cellStyle name="Normal 11 2 3 4 5" xfId="33449"/>
    <cellStyle name="Normal 11 2 3 4 5 2" xfId="33450"/>
    <cellStyle name="Normal 11 2 3 4 5 2 2" xfId="33451"/>
    <cellStyle name="Normal 11 2 3 4 5 3" xfId="33452"/>
    <cellStyle name="Normal 11 2 3 4 6" xfId="33453"/>
    <cellStyle name="Normal 11 2 3 4 6 2" xfId="33454"/>
    <cellStyle name="Normal 11 2 3 4 7" xfId="33455"/>
    <cellStyle name="Normal 11 2 3 5" xfId="33456"/>
    <cellStyle name="Normal 11 2 3 5 2" xfId="33457"/>
    <cellStyle name="Normal 11 2 3 5 2 2" xfId="33458"/>
    <cellStyle name="Normal 11 2 3 5 2 2 2" xfId="33459"/>
    <cellStyle name="Normal 11 2 3 5 2 2 2 2" xfId="33460"/>
    <cellStyle name="Normal 11 2 3 5 2 2 3" xfId="33461"/>
    <cellStyle name="Normal 11 2 3 5 2 3" xfId="33462"/>
    <cellStyle name="Normal 11 2 3 5 2 3 2" xfId="33463"/>
    <cellStyle name="Normal 11 2 3 5 2 4" xfId="33464"/>
    <cellStyle name="Normal 11 2 3 5 3" xfId="33465"/>
    <cellStyle name="Normal 11 2 3 5 3 2" xfId="33466"/>
    <cellStyle name="Normal 11 2 3 5 3 2 2" xfId="33467"/>
    <cellStyle name="Normal 11 2 3 5 3 3" xfId="33468"/>
    <cellStyle name="Normal 11 2 3 5 4" xfId="33469"/>
    <cellStyle name="Normal 11 2 3 5 4 2" xfId="33470"/>
    <cellStyle name="Normal 11 2 3 5 5" xfId="33471"/>
    <cellStyle name="Normal 11 2 3 6" xfId="33472"/>
    <cellStyle name="Normal 11 2 3 6 2" xfId="33473"/>
    <cellStyle name="Normal 11 2 3 6 2 2" xfId="33474"/>
    <cellStyle name="Normal 11 2 3 6 2 2 2" xfId="33475"/>
    <cellStyle name="Normal 11 2 3 6 2 2 2 2" xfId="33476"/>
    <cellStyle name="Normal 11 2 3 6 2 2 3" xfId="33477"/>
    <cellStyle name="Normal 11 2 3 6 2 3" xfId="33478"/>
    <cellStyle name="Normal 11 2 3 6 2 3 2" xfId="33479"/>
    <cellStyle name="Normal 11 2 3 6 2 4" xfId="33480"/>
    <cellStyle name="Normal 11 2 3 6 3" xfId="33481"/>
    <cellStyle name="Normal 11 2 3 6 3 2" xfId="33482"/>
    <cellStyle name="Normal 11 2 3 6 3 2 2" xfId="33483"/>
    <cellStyle name="Normal 11 2 3 6 3 3" xfId="33484"/>
    <cellStyle name="Normal 11 2 3 6 4" xfId="33485"/>
    <cellStyle name="Normal 11 2 3 6 4 2" xfId="33486"/>
    <cellStyle name="Normal 11 2 3 6 5" xfId="33487"/>
    <cellStyle name="Normal 11 2 3 7" xfId="33488"/>
    <cellStyle name="Normal 11 2 3 7 2" xfId="33489"/>
    <cellStyle name="Normal 11 2 3 7 2 2" xfId="33490"/>
    <cellStyle name="Normal 11 2 3 7 2 2 2" xfId="33491"/>
    <cellStyle name="Normal 11 2 3 7 2 3" xfId="33492"/>
    <cellStyle name="Normal 11 2 3 7 3" xfId="33493"/>
    <cellStyle name="Normal 11 2 3 7 3 2" xfId="33494"/>
    <cellStyle name="Normal 11 2 3 7 4" xfId="33495"/>
    <cellStyle name="Normal 11 2 3 8" xfId="33496"/>
    <cellStyle name="Normal 11 2 3 8 2" xfId="33497"/>
    <cellStyle name="Normal 11 2 3 8 2 2" xfId="33498"/>
    <cellStyle name="Normal 11 2 3 8 3" xfId="33499"/>
    <cellStyle name="Normal 11 2 3 9" xfId="33500"/>
    <cellStyle name="Normal 11 2 3 9 2" xfId="33501"/>
    <cellStyle name="Normal 11 2 4" xfId="33502"/>
    <cellStyle name="Normal 11 2 4 10" xfId="33503"/>
    <cellStyle name="Normal 11 2 4 2" xfId="33504"/>
    <cellStyle name="Normal 11 2 4 2 2" xfId="33505"/>
    <cellStyle name="Normal 11 2 4 2 2 2" xfId="33506"/>
    <cellStyle name="Normal 11 2 4 2 2 2 2" xfId="33507"/>
    <cellStyle name="Normal 11 2 4 2 2 2 2 2" xfId="33508"/>
    <cellStyle name="Normal 11 2 4 2 2 2 2 2 2" xfId="33509"/>
    <cellStyle name="Normal 11 2 4 2 2 2 2 2 2 2" xfId="33510"/>
    <cellStyle name="Normal 11 2 4 2 2 2 2 2 3" xfId="33511"/>
    <cellStyle name="Normal 11 2 4 2 2 2 2 3" xfId="33512"/>
    <cellStyle name="Normal 11 2 4 2 2 2 2 3 2" xfId="33513"/>
    <cellStyle name="Normal 11 2 4 2 2 2 2 4" xfId="33514"/>
    <cellStyle name="Normal 11 2 4 2 2 2 3" xfId="33515"/>
    <cellStyle name="Normal 11 2 4 2 2 2 3 2" xfId="33516"/>
    <cellStyle name="Normal 11 2 4 2 2 2 3 2 2" xfId="33517"/>
    <cellStyle name="Normal 11 2 4 2 2 2 3 3" xfId="33518"/>
    <cellStyle name="Normal 11 2 4 2 2 2 4" xfId="33519"/>
    <cellStyle name="Normal 11 2 4 2 2 2 4 2" xfId="33520"/>
    <cellStyle name="Normal 11 2 4 2 2 2 5" xfId="33521"/>
    <cellStyle name="Normal 11 2 4 2 2 3" xfId="33522"/>
    <cellStyle name="Normal 11 2 4 2 2 3 2" xfId="33523"/>
    <cellStyle name="Normal 11 2 4 2 2 3 2 2" xfId="33524"/>
    <cellStyle name="Normal 11 2 4 2 2 3 2 2 2" xfId="33525"/>
    <cellStyle name="Normal 11 2 4 2 2 3 2 2 2 2" xfId="33526"/>
    <cellStyle name="Normal 11 2 4 2 2 3 2 2 3" xfId="33527"/>
    <cellStyle name="Normal 11 2 4 2 2 3 2 3" xfId="33528"/>
    <cellStyle name="Normal 11 2 4 2 2 3 2 3 2" xfId="33529"/>
    <cellStyle name="Normal 11 2 4 2 2 3 2 4" xfId="33530"/>
    <cellStyle name="Normal 11 2 4 2 2 3 3" xfId="33531"/>
    <cellStyle name="Normal 11 2 4 2 2 3 3 2" xfId="33532"/>
    <cellStyle name="Normal 11 2 4 2 2 3 3 2 2" xfId="33533"/>
    <cellStyle name="Normal 11 2 4 2 2 3 3 3" xfId="33534"/>
    <cellStyle name="Normal 11 2 4 2 2 3 4" xfId="33535"/>
    <cellStyle name="Normal 11 2 4 2 2 3 4 2" xfId="33536"/>
    <cellStyle name="Normal 11 2 4 2 2 3 5" xfId="33537"/>
    <cellStyle name="Normal 11 2 4 2 2 4" xfId="33538"/>
    <cellStyle name="Normal 11 2 4 2 2 4 2" xfId="33539"/>
    <cellStyle name="Normal 11 2 4 2 2 4 2 2" xfId="33540"/>
    <cellStyle name="Normal 11 2 4 2 2 4 2 2 2" xfId="33541"/>
    <cellStyle name="Normal 11 2 4 2 2 4 2 3" xfId="33542"/>
    <cellStyle name="Normal 11 2 4 2 2 4 3" xfId="33543"/>
    <cellStyle name="Normal 11 2 4 2 2 4 3 2" xfId="33544"/>
    <cellStyle name="Normal 11 2 4 2 2 4 4" xfId="33545"/>
    <cellStyle name="Normal 11 2 4 2 2 5" xfId="33546"/>
    <cellStyle name="Normal 11 2 4 2 2 5 2" xfId="33547"/>
    <cellStyle name="Normal 11 2 4 2 2 5 2 2" xfId="33548"/>
    <cellStyle name="Normal 11 2 4 2 2 5 3" xfId="33549"/>
    <cellStyle name="Normal 11 2 4 2 2 6" xfId="33550"/>
    <cellStyle name="Normal 11 2 4 2 2 6 2" xfId="33551"/>
    <cellStyle name="Normal 11 2 4 2 2 7" xfId="33552"/>
    <cellStyle name="Normal 11 2 4 2 3" xfId="33553"/>
    <cellStyle name="Normal 11 2 4 2 3 2" xfId="33554"/>
    <cellStyle name="Normal 11 2 4 2 3 2 2" xfId="33555"/>
    <cellStyle name="Normal 11 2 4 2 3 2 2 2" xfId="33556"/>
    <cellStyle name="Normal 11 2 4 2 3 2 2 2 2" xfId="33557"/>
    <cellStyle name="Normal 11 2 4 2 3 2 2 3" xfId="33558"/>
    <cellStyle name="Normal 11 2 4 2 3 2 3" xfId="33559"/>
    <cellStyle name="Normal 11 2 4 2 3 2 3 2" xfId="33560"/>
    <cellStyle name="Normal 11 2 4 2 3 2 4" xfId="33561"/>
    <cellStyle name="Normal 11 2 4 2 3 3" xfId="33562"/>
    <cellStyle name="Normal 11 2 4 2 3 3 2" xfId="33563"/>
    <cellStyle name="Normal 11 2 4 2 3 3 2 2" xfId="33564"/>
    <cellStyle name="Normal 11 2 4 2 3 3 3" xfId="33565"/>
    <cellStyle name="Normal 11 2 4 2 3 4" xfId="33566"/>
    <cellStyle name="Normal 11 2 4 2 3 4 2" xfId="33567"/>
    <cellStyle name="Normal 11 2 4 2 3 5" xfId="33568"/>
    <cellStyle name="Normal 11 2 4 2 4" xfId="33569"/>
    <cellStyle name="Normal 11 2 4 2 4 2" xfId="33570"/>
    <cellStyle name="Normal 11 2 4 2 4 2 2" xfId="33571"/>
    <cellStyle name="Normal 11 2 4 2 4 2 2 2" xfId="33572"/>
    <cellStyle name="Normal 11 2 4 2 4 2 2 2 2" xfId="33573"/>
    <cellStyle name="Normal 11 2 4 2 4 2 2 3" xfId="33574"/>
    <cellStyle name="Normal 11 2 4 2 4 2 3" xfId="33575"/>
    <cellStyle name="Normal 11 2 4 2 4 2 3 2" xfId="33576"/>
    <cellStyle name="Normal 11 2 4 2 4 2 4" xfId="33577"/>
    <cellStyle name="Normal 11 2 4 2 4 3" xfId="33578"/>
    <cellStyle name="Normal 11 2 4 2 4 3 2" xfId="33579"/>
    <cellStyle name="Normal 11 2 4 2 4 3 2 2" xfId="33580"/>
    <cellStyle name="Normal 11 2 4 2 4 3 3" xfId="33581"/>
    <cellStyle name="Normal 11 2 4 2 4 4" xfId="33582"/>
    <cellStyle name="Normal 11 2 4 2 4 4 2" xfId="33583"/>
    <cellStyle name="Normal 11 2 4 2 4 5" xfId="33584"/>
    <cellStyle name="Normal 11 2 4 2 5" xfId="33585"/>
    <cellStyle name="Normal 11 2 4 2 5 2" xfId="33586"/>
    <cellStyle name="Normal 11 2 4 2 5 2 2" xfId="33587"/>
    <cellStyle name="Normal 11 2 4 2 5 2 2 2" xfId="33588"/>
    <cellStyle name="Normal 11 2 4 2 5 2 3" xfId="33589"/>
    <cellStyle name="Normal 11 2 4 2 5 3" xfId="33590"/>
    <cellStyle name="Normal 11 2 4 2 5 3 2" xfId="33591"/>
    <cellStyle name="Normal 11 2 4 2 5 4" xfId="33592"/>
    <cellStyle name="Normal 11 2 4 2 6" xfId="33593"/>
    <cellStyle name="Normal 11 2 4 2 6 2" xfId="33594"/>
    <cellStyle name="Normal 11 2 4 2 6 2 2" xfId="33595"/>
    <cellStyle name="Normal 11 2 4 2 6 3" xfId="33596"/>
    <cellStyle name="Normal 11 2 4 2 7" xfId="33597"/>
    <cellStyle name="Normal 11 2 4 2 7 2" xfId="33598"/>
    <cellStyle name="Normal 11 2 4 2 8" xfId="33599"/>
    <cellStyle name="Normal 11 2 4 3" xfId="33600"/>
    <cellStyle name="Normal 11 2 4 3 2" xfId="33601"/>
    <cellStyle name="Normal 11 2 4 3 2 2" xfId="33602"/>
    <cellStyle name="Normal 11 2 4 3 2 2 2" xfId="33603"/>
    <cellStyle name="Normal 11 2 4 3 2 2 2 2" xfId="33604"/>
    <cellStyle name="Normal 11 2 4 3 2 2 2 2 2" xfId="33605"/>
    <cellStyle name="Normal 11 2 4 3 2 2 2 3" xfId="33606"/>
    <cellStyle name="Normal 11 2 4 3 2 2 3" xfId="33607"/>
    <cellStyle name="Normal 11 2 4 3 2 2 3 2" xfId="33608"/>
    <cellStyle name="Normal 11 2 4 3 2 2 4" xfId="33609"/>
    <cellStyle name="Normal 11 2 4 3 2 3" xfId="33610"/>
    <cellStyle name="Normal 11 2 4 3 2 3 2" xfId="33611"/>
    <cellStyle name="Normal 11 2 4 3 2 3 2 2" xfId="33612"/>
    <cellStyle name="Normal 11 2 4 3 2 3 3" xfId="33613"/>
    <cellStyle name="Normal 11 2 4 3 2 4" xfId="33614"/>
    <cellStyle name="Normal 11 2 4 3 2 4 2" xfId="33615"/>
    <cellStyle name="Normal 11 2 4 3 2 5" xfId="33616"/>
    <cellStyle name="Normal 11 2 4 3 3" xfId="33617"/>
    <cellStyle name="Normal 11 2 4 3 3 2" xfId="33618"/>
    <cellStyle name="Normal 11 2 4 3 3 2 2" xfId="33619"/>
    <cellStyle name="Normal 11 2 4 3 3 2 2 2" xfId="33620"/>
    <cellStyle name="Normal 11 2 4 3 3 2 2 2 2" xfId="33621"/>
    <cellStyle name="Normal 11 2 4 3 3 2 2 3" xfId="33622"/>
    <cellStyle name="Normal 11 2 4 3 3 2 3" xfId="33623"/>
    <cellStyle name="Normal 11 2 4 3 3 2 3 2" xfId="33624"/>
    <cellStyle name="Normal 11 2 4 3 3 2 4" xfId="33625"/>
    <cellStyle name="Normal 11 2 4 3 3 3" xfId="33626"/>
    <cellStyle name="Normal 11 2 4 3 3 3 2" xfId="33627"/>
    <cellStyle name="Normal 11 2 4 3 3 3 2 2" xfId="33628"/>
    <cellStyle name="Normal 11 2 4 3 3 3 3" xfId="33629"/>
    <cellStyle name="Normal 11 2 4 3 3 4" xfId="33630"/>
    <cellStyle name="Normal 11 2 4 3 3 4 2" xfId="33631"/>
    <cellStyle name="Normal 11 2 4 3 3 5" xfId="33632"/>
    <cellStyle name="Normal 11 2 4 3 4" xfId="33633"/>
    <cellStyle name="Normal 11 2 4 3 4 2" xfId="33634"/>
    <cellStyle name="Normal 11 2 4 3 4 2 2" xfId="33635"/>
    <cellStyle name="Normal 11 2 4 3 4 2 2 2" xfId="33636"/>
    <cellStyle name="Normal 11 2 4 3 4 2 3" xfId="33637"/>
    <cellStyle name="Normal 11 2 4 3 4 3" xfId="33638"/>
    <cellStyle name="Normal 11 2 4 3 4 3 2" xfId="33639"/>
    <cellStyle name="Normal 11 2 4 3 4 4" xfId="33640"/>
    <cellStyle name="Normal 11 2 4 3 5" xfId="33641"/>
    <cellStyle name="Normal 11 2 4 3 5 2" xfId="33642"/>
    <cellStyle name="Normal 11 2 4 3 5 2 2" xfId="33643"/>
    <cellStyle name="Normal 11 2 4 3 5 3" xfId="33644"/>
    <cellStyle name="Normal 11 2 4 3 6" xfId="33645"/>
    <cellStyle name="Normal 11 2 4 3 6 2" xfId="33646"/>
    <cellStyle name="Normal 11 2 4 3 7" xfId="33647"/>
    <cellStyle name="Normal 11 2 4 4" xfId="33648"/>
    <cellStyle name="Normal 11 2 4 4 2" xfId="33649"/>
    <cellStyle name="Normal 11 2 4 4 2 2" xfId="33650"/>
    <cellStyle name="Normal 11 2 4 4 2 2 2" xfId="33651"/>
    <cellStyle name="Normal 11 2 4 4 2 2 2 2" xfId="33652"/>
    <cellStyle name="Normal 11 2 4 4 2 2 3" xfId="33653"/>
    <cellStyle name="Normal 11 2 4 4 2 3" xfId="33654"/>
    <cellStyle name="Normal 11 2 4 4 2 3 2" xfId="33655"/>
    <cellStyle name="Normal 11 2 4 4 2 4" xfId="33656"/>
    <cellStyle name="Normal 11 2 4 4 3" xfId="33657"/>
    <cellStyle name="Normal 11 2 4 4 3 2" xfId="33658"/>
    <cellStyle name="Normal 11 2 4 4 3 2 2" xfId="33659"/>
    <cellStyle name="Normal 11 2 4 4 3 3" xfId="33660"/>
    <cellStyle name="Normal 11 2 4 4 4" xfId="33661"/>
    <cellStyle name="Normal 11 2 4 4 4 2" xfId="33662"/>
    <cellStyle name="Normal 11 2 4 4 5" xfId="33663"/>
    <cellStyle name="Normal 11 2 4 5" xfId="33664"/>
    <cellStyle name="Normal 11 2 4 5 2" xfId="33665"/>
    <cellStyle name="Normal 11 2 4 5 2 2" xfId="33666"/>
    <cellStyle name="Normal 11 2 4 5 2 2 2" xfId="33667"/>
    <cellStyle name="Normal 11 2 4 5 2 2 2 2" xfId="33668"/>
    <cellStyle name="Normal 11 2 4 5 2 2 3" xfId="33669"/>
    <cellStyle name="Normal 11 2 4 5 2 3" xfId="33670"/>
    <cellStyle name="Normal 11 2 4 5 2 3 2" xfId="33671"/>
    <cellStyle name="Normal 11 2 4 5 2 4" xfId="33672"/>
    <cellStyle name="Normal 11 2 4 5 3" xfId="33673"/>
    <cellStyle name="Normal 11 2 4 5 3 2" xfId="33674"/>
    <cellStyle name="Normal 11 2 4 5 3 2 2" xfId="33675"/>
    <cellStyle name="Normal 11 2 4 5 3 3" xfId="33676"/>
    <cellStyle name="Normal 11 2 4 5 4" xfId="33677"/>
    <cellStyle name="Normal 11 2 4 5 4 2" xfId="33678"/>
    <cellStyle name="Normal 11 2 4 5 5" xfId="33679"/>
    <cellStyle name="Normal 11 2 4 6" xfId="33680"/>
    <cellStyle name="Normal 11 2 4 6 2" xfId="33681"/>
    <cellStyle name="Normal 11 2 4 6 2 2" xfId="33682"/>
    <cellStyle name="Normal 11 2 4 6 2 2 2" xfId="33683"/>
    <cellStyle name="Normal 11 2 4 6 2 3" xfId="33684"/>
    <cellStyle name="Normal 11 2 4 6 3" xfId="33685"/>
    <cellStyle name="Normal 11 2 4 6 3 2" xfId="33686"/>
    <cellStyle name="Normal 11 2 4 6 4" xfId="33687"/>
    <cellStyle name="Normal 11 2 4 7" xfId="33688"/>
    <cellStyle name="Normal 11 2 4 7 2" xfId="33689"/>
    <cellStyle name="Normal 11 2 4 7 2 2" xfId="33690"/>
    <cellStyle name="Normal 11 2 4 7 3" xfId="33691"/>
    <cellStyle name="Normal 11 2 4 8" xfId="33692"/>
    <cellStyle name="Normal 11 2 4 8 2" xfId="33693"/>
    <cellStyle name="Normal 11 2 4 9" xfId="33694"/>
    <cellStyle name="Normal 11 2 4 9 2" xfId="33695"/>
    <cellStyle name="Normal 11 2 5" xfId="33696"/>
    <cellStyle name="Normal 11 2 5 2" xfId="33697"/>
    <cellStyle name="Normal 11 2 5 2 2" xfId="33698"/>
    <cellStyle name="Normal 11 2 5 2 2 2" xfId="33699"/>
    <cellStyle name="Normal 11 2 5 2 2 2 2" xfId="33700"/>
    <cellStyle name="Normal 11 2 5 2 2 2 2 2" xfId="33701"/>
    <cellStyle name="Normal 11 2 5 2 2 2 2 2 2" xfId="33702"/>
    <cellStyle name="Normal 11 2 5 2 2 2 2 3" xfId="33703"/>
    <cellStyle name="Normal 11 2 5 2 2 2 3" xfId="33704"/>
    <cellStyle name="Normal 11 2 5 2 2 2 3 2" xfId="33705"/>
    <cellStyle name="Normal 11 2 5 2 2 2 4" xfId="33706"/>
    <cellStyle name="Normal 11 2 5 2 2 3" xfId="33707"/>
    <cellStyle name="Normal 11 2 5 2 2 3 2" xfId="33708"/>
    <cellStyle name="Normal 11 2 5 2 2 3 2 2" xfId="33709"/>
    <cellStyle name="Normal 11 2 5 2 2 3 3" xfId="33710"/>
    <cellStyle name="Normal 11 2 5 2 2 4" xfId="33711"/>
    <cellStyle name="Normal 11 2 5 2 2 4 2" xfId="33712"/>
    <cellStyle name="Normal 11 2 5 2 2 5" xfId="33713"/>
    <cellStyle name="Normal 11 2 5 2 3" xfId="33714"/>
    <cellStyle name="Normal 11 2 5 2 3 2" xfId="33715"/>
    <cellStyle name="Normal 11 2 5 2 3 2 2" xfId="33716"/>
    <cellStyle name="Normal 11 2 5 2 3 2 2 2" xfId="33717"/>
    <cellStyle name="Normal 11 2 5 2 3 2 2 2 2" xfId="33718"/>
    <cellStyle name="Normal 11 2 5 2 3 2 2 3" xfId="33719"/>
    <cellStyle name="Normal 11 2 5 2 3 2 3" xfId="33720"/>
    <cellStyle name="Normal 11 2 5 2 3 2 3 2" xfId="33721"/>
    <cellStyle name="Normal 11 2 5 2 3 2 4" xfId="33722"/>
    <cellStyle name="Normal 11 2 5 2 3 3" xfId="33723"/>
    <cellStyle name="Normal 11 2 5 2 3 3 2" xfId="33724"/>
    <cellStyle name="Normal 11 2 5 2 3 3 2 2" xfId="33725"/>
    <cellStyle name="Normal 11 2 5 2 3 3 3" xfId="33726"/>
    <cellStyle name="Normal 11 2 5 2 3 4" xfId="33727"/>
    <cellStyle name="Normal 11 2 5 2 3 4 2" xfId="33728"/>
    <cellStyle name="Normal 11 2 5 2 3 5" xfId="33729"/>
    <cellStyle name="Normal 11 2 5 2 4" xfId="33730"/>
    <cellStyle name="Normal 11 2 5 2 4 2" xfId="33731"/>
    <cellStyle name="Normal 11 2 5 2 4 2 2" xfId="33732"/>
    <cellStyle name="Normal 11 2 5 2 4 2 2 2" xfId="33733"/>
    <cellStyle name="Normal 11 2 5 2 4 2 3" xfId="33734"/>
    <cellStyle name="Normal 11 2 5 2 4 3" xfId="33735"/>
    <cellStyle name="Normal 11 2 5 2 4 3 2" xfId="33736"/>
    <cellStyle name="Normal 11 2 5 2 4 4" xfId="33737"/>
    <cellStyle name="Normal 11 2 5 2 5" xfId="33738"/>
    <cellStyle name="Normal 11 2 5 2 5 2" xfId="33739"/>
    <cellStyle name="Normal 11 2 5 2 5 2 2" xfId="33740"/>
    <cellStyle name="Normal 11 2 5 2 5 3" xfId="33741"/>
    <cellStyle name="Normal 11 2 5 2 6" xfId="33742"/>
    <cellStyle name="Normal 11 2 5 2 6 2" xfId="33743"/>
    <cellStyle name="Normal 11 2 5 2 7" xfId="33744"/>
    <cellStyle name="Normal 11 2 5 3" xfId="33745"/>
    <cellStyle name="Normal 11 2 5 3 2" xfId="33746"/>
    <cellStyle name="Normal 11 2 5 3 2 2" xfId="33747"/>
    <cellStyle name="Normal 11 2 5 3 2 2 2" xfId="33748"/>
    <cellStyle name="Normal 11 2 5 3 2 2 2 2" xfId="33749"/>
    <cellStyle name="Normal 11 2 5 3 2 2 3" xfId="33750"/>
    <cellStyle name="Normal 11 2 5 3 2 3" xfId="33751"/>
    <cellStyle name="Normal 11 2 5 3 2 3 2" xfId="33752"/>
    <cellStyle name="Normal 11 2 5 3 2 4" xfId="33753"/>
    <cellStyle name="Normal 11 2 5 3 3" xfId="33754"/>
    <cellStyle name="Normal 11 2 5 3 3 2" xfId="33755"/>
    <cellStyle name="Normal 11 2 5 3 3 2 2" xfId="33756"/>
    <cellStyle name="Normal 11 2 5 3 3 3" xfId="33757"/>
    <cellStyle name="Normal 11 2 5 3 4" xfId="33758"/>
    <cellStyle name="Normal 11 2 5 3 4 2" xfId="33759"/>
    <cellStyle name="Normal 11 2 5 3 5" xfId="33760"/>
    <cellStyle name="Normal 11 2 5 4" xfId="33761"/>
    <cellStyle name="Normal 11 2 5 4 2" xfId="33762"/>
    <cellStyle name="Normal 11 2 5 4 2 2" xfId="33763"/>
    <cellStyle name="Normal 11 2 5 4 2 2 2" xfId="33764"/>
    <cellStyle name="Normal 11 2 5 4 2 2 2 2" xfId="33765"/>
    <cellStyle name="Normal 11 2 5 4 2 2 3" xfId="33766"/>
    <cellStyle name="Normal 11 2 5 4 2 3" xfId="33767"/>
    <cellStyle name="Normal 11 2 5 4 2 3 2" xfId="33768"/>
    <cellStyle name="Normal 11 2 5 4 2 4" xfId="33769"/>
    <cellStyle name="Normal 11 2 5 4 3" xfId="33770"/>
    <cellStyle name="Normal 11 2 5 4 3 2" xfId="33771"/>
    <cellStyle name="Normal 11 2 5 4 3 2 2" xfId="33772"/>
    <cellStyle name="Normal 11 2 5 4 3 3" xfId="33773"/>
    <cellStyle name="Normal 11 2 5 4 4" xfId="33774"/>
    <cellStyle name="Normal 11 2 5 4 4 2" xfId="33775"/>
    <cellStyle name="Normal 11 2 5 4 5" xfId="33776"/>
    <cellStyle name="Normal 11 2 5 5" xfId="33777"/>
    <cellStyle name="Normal 11 2 5 5 2" xfId="33778"/>
    <cellStyle name="Normal 11 2 5 5 2 2" xfId="33779"/>
    <cellStyle name="Normal 11 2 5 5 2 2 2" xfId="33780"/>
    <cellStyle name="Normal 11 2 5 5 2 3" xfId="33781"/>
    <cellStyle name="Normal 11 2 5 5 3" xfId="33782"/>
    <cellStyle name="Normal 11 2 5 5 3 2" xfId="33783"/>
    <cellStyle name="Normal 11 2 5 5 4" xfId="33784"/>
    <cellStyle name="Normal 11 2 5 6" xfId="33785"/>
    <cellStyle name="Normal 11 2 5 6 2" xfId="33786"/>
    <cellStyle name="Normal 11 2 5 6 2 2" xfId="33787"/>
    <cellStyle name="Normal 11 2 5 6 3" xfId="33788"/>
    <cellStyle name="Normal 11 2 5 7" xfId="33789"/>
    <cellStyle name="Normal 11 2 5 7 2" xfId="33790"/>
    <cellStyle name="Normal 11 2 5 8" xfId="33791"/>
    <cellStyle name="Normal 11 2 6" xfId="33792"/>
    <cellStyle name="Normal 11 2 6 2" xfId="33793"/>
    <cellStyle name="Normal 11 2 6 2 2" xfId="33794"/>
    <cellStyle name="Normal 11 2 6 2 2 2" xfId="33795"/>
    <cellStyle name="Normal 11 2 6 2 2 2 2" xfId="33796"/>
    <cellStyle name="Normal 11 2 6 2 2 2 2 2" xfId="33797"/>
    <cellStyle name="Normal 11 2 6 2 2 2 3" xfId="33798"/>
    <cellStyle name="Normal 11 2 6 2 2 3" xfId="33799"/>
    <cellStyle name="Normal 11 2 6 2 2 3 2" xfId="33800"/>
    <cellStyle name="Normal 11 2 6 2 2 4" xfId="33801"/>
    <cellStyle name="Normal 11 2 6 2 3" xfId="33802"/>
    <cellStyle name="Normal 11 2 6 2 3 2" xfId="33803"/>
    <cellStyle name="Normal 11 2 6 2 3 2 2" xfId="33804"/>
    <cellStyle name="Normal 11 2 6 2 3 3" xfId="33805"/>
    <cellStyle name="Normal 11 2 6 2 4" xfId="33806"/>
    <cellStyle name="Normal 11 2 6 2 4 2" xfId="33807"/>
    <cellStyle name="Normal 11 2 6 2 5" xfId="33808"/>
    <cellStyle name="Normal 11 2 6 3" xfId="33809"/>
    <cellStyle name="Normal 11 2 6 3 2" xfId="33810"/>
    <cellStyle name="Normal 11 2 6 3 2 2" xfId="33811"/>
    <cellStyle name="Normal 11 2 6 3 2 2 2" xfId="33812"/>
    <cellStyle name="Normal 11 2 6 3 2 2 2 2" xfId="33813"/>
    <cellStyle name="Normal 11 2 6 3 2 2 3" xfId="33814"/>
    <cellStyle name="Normal 11 2 6 3 2 3" xfId="33815"/>
    <cellStyle name="Normal 11 2 6 3 2 3 2" xfId="33816"/>
    <cellStyle name="Normal 11 2 6 3 2 4" xfId="33817"/>
    <cellStyle name="Normal 11 2 6 3 3" xfId="33818"/>
    <cellStyle name="Normal 11 2 6 3 3 2" xfId="33819"/>
    <cellStyle name="Normal 11 2 6 3 3 2 2" xfId="33820"/>
    <cellStyle name="Normal 11 2 6 3 3 3" xfId="33821"/>
    <cellStyle name="Normal 11 2 6 3 4" xfId="33822"/>
    <cellStyle name="Normal 11 2 6 3 4 2" xfId="33823"/>
    <cellStyle name="Normal 11 2 6 3 5" xfId="33824"/>
    <cellStyle name="Normal 11 2 6 4" xfId="33825"/>
    <cellStyle name="Normal 11 2 6 4 2" xfId="33826"/>
    <cellStyle name="Normal 11 2 6 4 2 2" xfId="33827"/>
    <cellStyle name="Normal 11 2 6 4 2 2 2" xfId="33828"/>
    <cellStyle name="Normal 11 2 6 4 2 3" xfId="33829"/>
    <cellStyle name="Normal 11 2 6 4 3" xfId="33830"/>
    <cellStyle name="Normal 11 2 6 4 3 2" xfId="33831"/>
    <cellStyle name="Normal 11 2 6 4 4" xfId="33832"/>
    <cellStyle name="Normal 11 2 6 5" xfId="33833"/>
    <cellStyle name="Normal 11 2 6 5 2" xfId="33834"/>
    <cellStyle name="Normal 11 2 6 5 2 2" xfId="33835"/>
    <cellStyle name="Normal 11 2 6 5 3" xfId="33836"/>
    <cellStyle name="Normal 11 2 6 6" xfId="33837"/>
    <cellStyle name="Normal 11 2 6 6 2" xfId="33838"/>
    <cellStyle name="Normal 11 2 6 7" xfId="33839"/>
    <cellStyle name="Normal 11 2 7" xfId="33840"/>
    <cellStyle name="Normal 11 2 7 2" xfId="33841"/>
    <cellStyle name="Normal 11 2 7 2 2" xfId="33842"/>
    <cellStyle name="Normal 11 2 7 2 2 2" xfId="33843"/>
    <cellStyle name="Normal 11 2 7 2 2 2 2" xfId="33844"/>
    <cellStyle name="Normal 11 2 7 2 2 3" xfId="33845"/>
    <cellStyle name="Normal 11 2 7 2 3" xfId="33846"/>
    <cellStyle name="Normal 11 2 7 2 3 2" xfId="33847"/>
    <cellStyle name="Normal 11 2 7 2 4" xfId="33848"/>
    <cellStyle name="Normal 11 2 7 3" xfId="33849"/>
    <cellStyle name="Normal 11 2 7 3 2" xfId="33850"/>
    <cellStyle name="Normal 11 2 7 3 2 2" xfId="33851"/>
    <cellStyle name="Normal 11 2 7 3 3" xfId="33852"/>
    <cellStyle name="Normal 11 2 7 4" xfId="33853"/>
    <cellStyle name="Normal 11 2 7 4 2" xfId="33854"/>
    <cellStyle name="Normal 11 2 7 5" xfId="33855"/>
    <cellStyle name="Normal 11 2 8" xfId="33856"/>
    <cellStyle name="Normal 11 2 8 2" xfId="33857"/>
    <cellStyle name="Normal 11 2 8 2 2" xfId="33858"/>
    <cellStyle name="Normal 11 2 8 2 2 2" xfId="33859"/>
    <cellStyle name="Normal 11 2 8 2 2 2 2" xfId="33860"/>
    <cellStyle name="Normal 11 2 8 2 2 3" xfId="33861"/>
    <cellStyle name="Normal 11 2 8 2 3" xfId="33862"/>
    <cellStyle name="Normal 11 2 8 2 3 2" xfId="33863"/>
    <cellStyle name="Normal 11 2 8 2 4" xfId="33864"/>
    <cellStyle name="Normal 11 2 8 3" xfId="33865"/>
    <cellStyle name="Normal 11 2 8 3 2" xfId="33866"/>
    <cellStyle name="Normal 11 2 8 3 2 2" xfId="33867"/>
    <cellStyle name="Normal 11 2 8 3 3" xfId="33868"/>
    <cellStyle name="Normal 11 2 8 4" xfId="33869"/>
    <cellStyle name="Normal 11 2 8 4 2" xfId="33870"/>
    <cellStyle name="Normal 11 2 8 5" xfId="33871"/>
    <cellStyle name="Normal 11 2 9" xfId="33872"/>
    <cellStyle name="Normal 11 2 9 2" xfId="33873"/>
    <cellStyle name="Normal 11 2 9 2 2" xfId="33874"/>
    <cellStyle name="Normal 11 2 9 2 2 2" xfId="33875"/>
    <cellStyle name="Normal 11 2 9 2 3" xfId="33876"/>
    <cellStyle name="Normal 11 2 9 3" xfId="33877"/>
    <cellStyle name="Normal 11 2 9 3 2" xfId="33878"/>
    <cellStyle name="Normal 11 2 9 4" xfId="33879"/>
    <cellStyle name="Normal 11 2_Plan Descubre 14 al 17" xfId="33880"/>
    <cellStyle name="Normal 11 23" xfId="33881"/>
    <cellStyle name="Normal 11 24" xfId="33882"/>
    <cellStyle name="Normal 11 3" xfId="160"/>
    <cellStyle name="Normal 11 3 10" xfId="33884"/>
    <cellStyle name="Normal 11 3 10 2" xfId="33885"/>
    <cellStyle name="Normal 11 3 11" xfId="33886"/>
    <cellStyle name="Normal 11 3 11 2" xfId="33887"/>
    <cellStyle name="Normal 11 3 12" xfId="33888"/>
    <cellStyle name="Normal 11 3 13" xfId="33889"/>
    <cellStyle name="Normal 11 3 14" xfId="33883"/>
    <cellStyle name="Normal 11 3 15" xfId="33890"/>
    <cellStyle name="Normal 11 3 16" xfId="33891"/>
    <cellStyle name="Normal 11 3 2" xfId="33892"/>
    <cellStyle name="Normal 11 3 2 10" xfId="33893"/>
    <cellStyle name="Normal 11 3 2 10 2" xfId="33894"/>
    <cellStyle name="Normal 11 3 2 11" xfId="33895"/>
    <cellStyle name="Normal 11 3 2 12" xfId="33896"/>
    <cellStyle name="Normal 11 3 2 2" xfId="33897"/>
    <cellStyle name="Normal 11 3 2 2 10" xfId="33898"/>
    <cellStyle name="Normal 11 3 2 2 11" xfId="33899"/>
    <cellStyle name="Normal 11 3 2 2 2" xfId="33900"/>
    <cellStyle name="Normal 11 3 2 2 2 2" xfId="33901"/>
    <cellStyle name="Normal 11 3 2 2 2 2 2" xfId="33902"/>
    <cellStyle name="Normal 11 3 2 2 2 2 2 2" xfId="33903"/>
    <cellStyle name="Normal 11 3 2 2 2 2 2 2 2" xfId="33904"/>
    <cellStyle name="Normal 11 3 2 2 2 2 2 2 2 2" xfId="33905"/>
    <cellStyle name="Normal 11 3 2 2 2 2 2 2 2 2 2" xfId="33906"/>
    <cellStyle name="Normal 11 3 2 2 2 2 2 2 2 3" xfId="33907"/>
    <cellStyle name="Normal 11 3 2 2 2 2 2 2 3" xfId="33908"/>
    <cellStyle name="Normal 11 3 2 2 2 2 2 2 3 2" xfId="33909"/>
    <cellStyle name="Normal 11 3 2 2 2 2 2 2 4" xfId="33910"/>
    <cellStyle name="Normal 11 3 2 2 2 2 2 3" xfId="33911"/>
    <cellStyle name="Normal 11 3 2 2 2 2 2 3 2" xfId="33912"/>
    <cellStyle name="Normal 11 3 2 2 2 2 2 3 2 2" xfId="33913"/>
    <cellStyle name="Normal 11 3 2 2 2 2 2 3 3" xfId="33914"/>
    <cellStyle name="Normal 11 3 2 2 2 2 2 4" xfId="33915"/>
    <cellStyle name="Normal 11 3 2 2 2 2 2 4 2" xfId="33916"/>
    <cellStyle name="Normal 11 3 2 2 2 2 2 5" xfId="33917"/>
    <cellStyle name="Normal 11 3 2 2 2 2 3" xfId="33918"/>
    <cellStyle name="Normal 11 3 2 2 2 2 3 2" xfId="33919"/>
    <cellStyle name="Normal 11 3 2 2 2 2 3 2 2" xfId="33920"/>
    <cellStyle name="Normal 11 3 2 2 2 2 3 2 2 2" xfId="33921"/>
    <cellStyle name="Normal 11 3 2 2 2 2 3 2 2 2 2" xfId="33922"/>
    <cellStyle name="Normal 11 3 2 2 2 2 3 2 2 3" xfId="33923"/>
    <cellStyle name="Normal 11 3 2 2 2 2 3 2 3" xfId="33924"/>
    <cellStyle name="Normal 11 3 2 2 2 2 3 2 3 2" xfId="33925"/>
    <cellStyle name="Normal 11 3 2 2 2 2 3 2 4" xfId="33926"/>
    <cellStyle name="Normal 11 3 2 2 2 2 3 3" xfId="33927"/>
    <cellStyle name="Normal 11 3 2 2 2 2 3 3 2" xfId="33928"/>
    <cellStyle name="Normal 11 3 2 2 2 2 3 3 2 2" xfId="33929"/>
    <cellStyle name="Normal 11 3 2 2 2 2 3 3 3" xfId="33930"/>
    <cellStyle name="Normal 11 3 2 2 2 2 3 4" xfId="33931"/>
    <cellStyle name="Normal 11 3 2 2 2 2 3 4 2" xfId="33932"/>
    <cellStyle name="Normal 11 3 2 2 2 2 3 5" xfId="33933"/>
    <cellStyle name="Normal 11 3 2 2 2 2 4" xfId="33934"/>
    <cellStyle name="Normal 11 3 2 2 2 2 4 2" xfId="33935"/>
    <cellStyle name="Normal 11 3 2 2 2 2 4 2 2" xfId="33936"/>
    <cellStyle name="Normal 11 3 2 2 2 2 4 2 2 2" xfId="33937"/>
    <cellStyle name="Normal 11 3 2 2 2 2 4 2 3" xfId="33938"/>
    <cellStyle name="Normal 11 3 2 2 2 2 4 3" xfId="33939"/>
    <cellStyle name="Normal 11 3 2 2 2 2 4 3 2" xfId="33940"/>
    <cellStyle name="Normal 11 3 2 2 2 2 4 4" xfId="33941"/>
    <cellStyle name="Normal 11 3 2 2 2 2 5" xfId="33942"/>
    <cellStyle name="Normal 11 3 2 2 2 2 5 2" xfId="33943"/>
    <cellStyle name="Normal 11 3 2 2 2 2 5 2 2" xfId="33944"/>
    <cellStyle name="Normal 11 3 2 2 2 2 5 3" xfId="33945"/>
    <cellStyle name="Normal 11 3 2 2 2 2 6" xfId="33946"/>
    <cellStyle name="Normal 11 3 2 2 2 2 6 2" xfId="33947"/>
    <cellStyle name="Normal 11 3 2 2 2 2 7" xfId="33948"/>
    <cellStyle name="Normal 11 3 2 2 2 3" xfId="33949"/>
    <cellStyle name="Normal 11 3 2 2 2 3 2" xfId="33950"/>
    <cellStyle name="Normal 11 3 2 2 2 3 2 2" xfId="33951"/>
    <cellStyle name="Normal 11 3 2 2 2 3 2 2 2" xfId="33952"/>
    <cellStyle name="Normal 11 3 2 2 2 3 2 2 2 2" xfId="33953"/>
    <cellStyle name="Normal 11 3 2 2 2 3 2 2 3" xfId="33954"/>
    <cellStyle name="Normal 11 3 2 2 2 3 2 3" xfId="33955"/>
    <cellStyle name="Normal 11 3 2 2 2 3 2 3 2" xfId="33956"/>
    <cellStyle name="Normal 11 3 2 2 2 3 2 4" xfId="33957"/>
    <cellStyle name="Normal 11 3 2 2 2 3 3" xfId="33958"/>
    <cellStyle name="Normal 11 3 2 2 2 3 3 2" xfId="33959"/>
    <cellStyle name="Normal 11 3 2 2 2 3 3 2 2" xfId="33960"/>
    <cellStyle name="Normal 11 3 2 2 2 3 3 3" xfId="33961"/>
    <cellStyle name="Normal 11 3 2 2 2 3 4" xfId="33962"/>
    <cellStyle name="Normal 11 3 2 2 2 3 4 2" xfId="33963"/>
    <cellStyle name="Normal 11 3 2 2 2 3 5" xfId="33964"/>
    <cellStyle name="Normal 11 3 2 2 2 4" xfId="33965"/>
    <cellStyle name="Normal 11 3 2 2 2 4 2" xfId="33966"/>
    <cellStyle name="Normal 11 3 2 2 2 4 2 2" xfId="33967"/>
    <cellStyle name="Normal 11 3 2 2 2 4 2 2 2" xfId="33968"/>
    <cellStyle name="Normal 11 3 2 2 2 4 2 2 2 2" xfId="33969"/>
    <cellStyle name="Normal 11 3 2 2 2 4 2 2 3" xfId="33970"/>
    <cellStyle name="Normal 11 3 2 2 2 4 2 3" xfId="33971"/>
    <cellStyle name="Normal 11 3 2 2 2 4 2 3 2" xfId="33972"/>
    <cellStyle name="Normal 11 3 2 2 2 4 2 4" xfId="33973"/>
    <cellStyle name="Normal 11 3 2 2 2 4 3" xfId="33974"/>
    <cellStyle name="Normal 11 3 2 2 2 4 3 2" xfId="33975"/>
    <cellStyle name="Normal 11 3 2 2 2 4 3 2 2" xfId="33976"/>
    <cellStyle name="Normal 11 3 2 2 2 4 3 3" xfId="33977"/>
    <cellStyle name="Normal 11 3 2 2 2 4 4" xfId="33978"/>
    <cellStyle name="Normal 11 3 2 2 2 4 4 2" xfId="33979"/>
    <cellStyle name="Normal 11 3 2 2 2 4 5" xfId="33980"/>
    <cellStyle name="Normal 11 3 2 2 2 5" xfId="33981"/>
    <cellStyle name="Normal 11 3 2 2 2 5 2" xfId="33982"/>
    <cellStyle name="Normal 11 3 2 2 2 5 2 2" xfId="33983"/>
    <cellStyle name="Normal 11 3 2 2 2 5 2 2 2" xfId="33984"/>
    <cellStyle name="Normal 11 3 2 2 2 5 2 3" xfId="33985"/>
    <cellStyle name="Normal 11 3 2 2 2 5 3" xfId="33986"/>
    <cellStyle name="Normal 11 3 2 2 2 5 3 2" xfId="33987"/>
    <cellStyle name="Normal 11 3 2 2 2 5 4" xfId="33988"/>
    <cellStyle name="Normal 11 3 2 2 2 6" xfId="33989"/>
    <cellStyle name="Normal 11 3 2 2 2 6 2" xfId="33990"/>
    <cellStyle name="Normal 11 3 2 2 2 6 2 2" xfId="33991"/>
    <cellStyle name="Normal 11 3 2 2 2 6 3" xfId="33992"/>
    <cellStyle name="Normal 11 3 2 2 2 7" xfId="33993"/>
    <cellStyle name="Normal 11 3 2 2 2 7 2" xfId="33994"/>
    <cellStyle name="Normal 11 3 2 2 2 8" xfId="33995"/>
    <cellStyle name="Normal 11 3 2 2 3" xfId="33996"/>
    <cellStyle name="Normal 11 3 2 2 3 2" xfId="33997"/>
    <cellStyle name="Normal 11 3 2 2 3 2 2" xfId="33998"/>
    <cellStyle name="Normal 11 3 2 2 3 2 2 2" xfId="33999"/>
    <cellStyle name="Normal 11 3 2 2 3 2 2 2 2" xfId="34000"/>
    <cellStyle name="Normal 11 3 2 2 3 2 2 2 2 2" xfId="34001"/>
    <cellStyle name="Normal 11 3 2 2 3 2 2 2 3" xfId="34002"/>
    <cellStyle name="Normal 11 3 2 2 3 2 2 3" xfId="34003"/>
    <cellStyle name="Normal 11 3 2 2 3 2 2 3 2" xfId="34004"/>
    <cellStyle name="Normal 11 3 2 2 3 2 2 4" xfId="34005"/>
    <cellStyle name="Normal 11 3 2 2 3 2 3" xfId="34006"/>
    <cellStyle name="Normal 11 3 2 2 3 2 3 2" xfId="34007"/>
    <cellStyle name="Normal 11 3 2 2 3 2 3 2 2" xfId="34008"/>
    <cellStyle name="Normal 11 3 2 2 3 2 3 3" xfId="34009"/>
    <cellStyle name="Normal 11 3 2 2 3 2 4" xfId="34010"/>
    <cellStyle name="Normal 11 3 2 2 3 2 4 2" xfId="34011"/>
    <cellStyle name="Normal 11 3 2 2 3 2 5" xfId="34012"/>
    <cellStyle name="Normal 11 3 2 2 3 3" xfId="34013"/>
    <cellStyle name="Normal 11 3 2 2 3 3 2" xfId="34014"/>
    <cellStyle name="Normal 11 3 2 2 3 3 2 2" xfId="34015"/>
    <cellStyle name="Normal 11 3 2 2 3 3 2 2 2" xfId="34016"/>
    <cellStyle name="Normal 11 3 2 2 3 3 2 2 2 2" xfId="34017"/>
    <cellStyle name="Normal 11 3 2 2 3 3 2 2 3" xfId="34018"/>
    <cellStyle name="Normal 11 3 2 2 3 3 2 3" xfId="34019"/>
    <cellStyle name="Normal 11 3 2 2 3 3 2 3 2" xfId="34020"/>
    <cellStyle name="Normal 11 3 2 2 3 3 2 4" xfId="34021"/>
    <cellStyle name="Normal 11 3 2 2 3 3 3" xfId="34022"/>
    <cellStyle name="Normal 11 3 2 2 3 3 3 2" xfId="34023"/>
    <cellStyle name="Normal 11 3 2 2 3 3 3 2 2" xfId="34024"/>
    <cellStyle name="Normal 11 3 2 2 3 3 3 3" xfId="34025"/>
    <cellStyle name="Normal 11 3 2 2 3 3 4" xfId="34026"/>
    <cellStyle name="Normal 11 3 2 2 3 3 4 2" xfId="34027"/>
    <cellStyle name="Normal 11 3 2 2 3 3 5" xfId="34028"/>
    <cellStyle name="Normal 11 3 2 2 3 4" xfId="34029"/>
    <cellStyle name="Normal 11 3 2 2 3 4 2" xfId="34030"/>
    <cellStyle name="Normal 11 3 2 2 3 4 2 2" xfId="34031"/>
    <cellStyle name="Normal 11 3 2 2 3 4 2 2 2" xfId="34032"/>
    <cellStyle name="Normal 11 3 2 2 3 4 2 3" xfId="34033"/>
    <cellStyle name="Normal 11 3 2 2 3 4 3" xfId="34034"/>
    <cellStyle name="Normal 11 3 2 2 3 4 3 2" xfId="34035"/>
    <cellStyle name="Normal 11 3 2 2 3 4 4" xfId="34036"/>
    <cellStyle name="Normal 11 3 2 2 3 5" xfId="34037"/>
    <cellStyle name="Normal 11 3 2 2 3 5 2" xfId="34038"/>
    <cellStyle name="Normal 11 3 2 2 3 5 2 2" xfId="34039"/>
    <cellStyle name="Normal 11 3 2 2 3 5 3" xfId="34040"/>
    <cellStyle name="Normal 11 3 2 2 3 6" xfId="34041"/>
    <cellStyle name="Normal 11 3 2 2 3 6 2" xfId="34042"/>
    <cellStyle name="Normal 11 3 2 2 3 7" xfId="34043"/>
    <cellStyle name="Normal 11 3 2 2 4" xfId="34044"/>
    <cellStyle name="Normal 11 3 2 2 4 2" xfId="34045"/>
    <cellStyle name="Normal 11 3 2 2 4 2 2" xfId="34046"/>
    <cellStyle name="Normal 11 3 2 2 4 2 2 2" xfId="34047"/>
    <cellStyle name="Normal 11 3 2 2 4 2 2 2 2" xfId="34048"/>
    <cellStyle name="Normal 11 3 2 2 4 2 2 3" xfId="34049"/>
    <cellStyle name="Normal 11 3 2 2 4 2 3" xfId="34050"/>
    <cellStyle name="Normal 11 3 2 2 4 2 3 2" xfId="34051"/>
    <cellStyle name="Normal 11 3 2 2 4 2 4" xfId="34052"/>
    <cellStyle name="Normal 11 3 2 2 4 3" xfId="34053"/>
    <cellStyle name="Normal 11 3 2 2 4 3 2" xfId="34054"/>
    <cellStyle name="Normal 11 3 2 2 4 3 2 2" xfId="34055"/>
    <cellStyle name="Normal 11 3 2 2 4 3 3" xfId="34056"/>
    <cellStyle name="Normal 11 3 2 2 4 4" xfId="34057"/>
    <cellStyle name="Normal 11 3 2 2 4 4 2" xfId="34058"/>
    <cellStyle name="Normal 11 3 2 2 4 5" xfId="34059"/>
    <cellStyle name="Normal 11 3 2 2 5" xfId="34060"/>
    <cellStyle name="Normal 11 3 2 2 5 2" xfId="34061"/>
    <cellStyle name="Normal 11 3 2 2 5 2 2" xfId="34062"/>
    <cellStyle name="Normal 11 3 2 2 5 2 2 2" xfId="34063"/>
    <cellStyle name="Normal 11 3 2 2 5 2 2 2 2" xfId="34064"/>
    <cellStyle name="Normal 11 3 2 2 5 2 2 3" xfId="34065"/>
    <cellStyle name="Normal 11 3 2 2 5 2 3" xfId="34066"/>
    <cellStyle name="Normal 11 3 2 2 5 2 3 2" xfId="34067"/>
    <cellStyle name="Normal 11 3 2 2 5 2 4" xfId="34068"/>
    <cellStyle name="Normal 11 3 2 2 5 3" xfId="34069"/>
    <cellStyle name="Normal 11 3 2 2 5 3 2" xfId="34070"/>
    <cellStyle name="Normal 11 3 2 2 5 3 2 2" xfId="34071"/>
    <cellStyle name="Normal 11 3 2 2 5 3 3" xfId="34072"/>
    <cellStyle name="Normal 11 3 2 2 5 4" xfId="34073"/>
    <cellStyle name="Normal 11 3 2 2 5 4 2" xfId="34074"/>
    <cellStyle name="Normal 11 3 2 2 5 5" xfId="34075"/>
    <cellStyle name="Normal 11 3 2 2 6" xfId="34076"/>
    <cellStyle name="Normal 11 3 2 2 6 2" xfId="34077"/>
    <cellStyle name="Normal 11 3 2 2 6 2 2" xfId="34078"/>
    <cellStyle name="Normal 11 3 2 2 6 2 2 2" xfId="34079"/>
    <cellStyle name="Normal 11 3 2 2 6 2 3" xfId="34080"/>
    <cellStyle name="Normal 11 3 2 2 6 3" xfId="34081"/>
    <cellStyle name="Normal 11 3 2 2 6 3 2" xfId="34082"/>
    <cellStyle name="Normal 11 3 2 2 6 4" xfId="34083"/>
    <cellStyle name="Normal 11 3 2 2 7" xfId="34084"/>
    <cellStyle name="Normal 11 3 2 2 7 2" xfId="34085"/>
    <cellStyle name="Normal 11 3 2 2 7 2 2" xfId="34086"/>
    <cellStyle name="Normal 11 3 2 2 7 3" xfId="34087"/>
    <cellStyle name="Normal 11 3 2 2 8" xfId="34088"/>
    <cellStyle name="Normal 11 3 2 2 8 2" xfId="34089"/>
    <cellStyle name="Normal 11 3 2 2 9" xfId="34090"/>
    <cellStyle name="Normal 11 3 2 2 9 2" xfId="34091"/>
    <cellStyle name="Normal 11 3 2 3" xfId="34092"/>
    <cellStyle name="Normal 11 3 2 3 2" xfId="34093"/>
    <cellStyle name="Normal 11 3 2 3 2 2" xfId="34094"/>
    <cellStyle name="Normal 11 3 2 3 2 2 2" xfId="34095"/>
    <cellStyle name="Normal 11 3 2 3 2 2 2 2" xfId="34096"/>
    <cellStyle name="Normal 11 3 2 3 2 2 2 2 2" xfId="34097"/>
    <cellStyle name="Normal 11 3 2 3 2 2 2 2 2 2" xfId="34098"/>
    <cellStyle name="Normal 11 3 2 3 2 2 2 2 3" xfId="34099"/>
    <cellStyle name="Normal 11 3 2 3 2 2 2 3" xfId="34100"/>
    <cellStyle name="Normal 11 3 2 3 2 2 2 3 2" xfId="34101"/>
    <cellStyle name="Normal 11 3 2 3 2 2 2 4" xfId="34102"/>
    <cellStyle name="Normal 11 3 2 3 2 2 3" xfId="34103"/>
    <cellStyle name="Normal 11 3 2 3 2 2 3 2" xfId="34104"/>
    <cellStyle name="Normal 11 3 2 3 2 2 3 2 2" xfId="34105"/>
    <cellStyle name="Normal 11 3 2 3 2 2 3 3" xfId="34106"/>
    <cellStyle name="Normal 11 3 2 3 2 2 4" xfId="34107"/>
    <cellStyle name="Normal 11 3 2 3 2 2 4 2" xfId="34108"/>
    <cellStyle name="Normal 11 3 2 3 2 2 5" xfId="34109"/>
    <cellStyle name="Normal 11 3 2 3 2 3" xfId="34110"/>
    <cellStyle name="Normal 11 3 2 3 2 3 2" xfId="34111"/>
    <cellStyle name="Normal 11 3 2 3 2 3 2 2" xfId="34112"/>
    <cellStyle name="Normal 11 3 2 3 2 3 2 2 2" xfId="34113"/>
    <cellStyle name="Normal 11 3 2 3 2 3 2 2 2 2" xfId="34114"/>
    <cellStyle name="Normal 11 3 2 3 2 3 2 2 3" xfId="34115"/>
    <cellStyle name="Normal 11 3 2 3 2 3 2 3" xfId="34116"/>
    <cellStyle name="Normal 11 3 2 3 2 3 2 3 2" xfId="34117"/>
    <cellStyle name="Normal 11 3 2 3 2 3 2 4" xfId="34118"/>
    <cellStyle name="Normal 11 3 2 3 2 3 3" xfId="34119"/>
    <cellStyle name="Normal 11 3 2 3 2 3 3 2" xfId="34120"/>
    <cellStyle name="Normal 11 3 2 3 2 3 3 2 2" xfId="34121"/>
    <cellStyle name="Normal 11 3 2 3 2 3 3 3" xfId="34122"/>
    <cellStyle name="Normal 11 3 2 3 2 3 4" xfId="34123"/>
    <cellStyle name="Normal 11 3 2 3 2 3 4 2" xfId="34124"/>
    <cellStyle name="Normal 11 3 2 3 2 3 5" xfId="34125"/>
    <cellStyle name="Normal 11 3 2 3 2 4" xfId="34126"/>
    <cellStyle name="Normal 11 3 2 3 2 4 2" xfId="34127"/>
    <cellStyle name="Normal 11 3 2 3 2 4 2 2" xfId="34128"/>
    <cellStyle name="Normal 11 3 2 3 2 4 2 2 2" xfId="34129"/>
    <cellStyle name="Normal 11 3 2 3 2 4 2 3" xfId="34130"/>
    <cellStyle name="Normal 11 3 2 3 2 4 3" xfId="34131"/>
    <cellStyle name="Normal 11 3 2 3 2 4 3 2" xfId="34132"/>
    <cellStyle name="Normal 11 3 2 3 2 4 4" xfId="34133"/>
    <cellStyle name="Normal 11 3 2 3 2 5" xfId="34134"/>
    <cellStyle name="Normal 11 3 2 3 2 5 2" xfId="34135"/>
    <cellStyle name="Normal 11 3 2 3 2 5 2 2" xfId="34136"/>
    <cellStyle name="Normal 11 3 2 3 2 5 3" xfId="34137"/>
    <cellStyle name="Normal 11 3 2 3 2 6" xfId="34138"/>
    <cellStyle name="Normal 11 3 2 3 2 6 2" xfId="34139"/>
    <cellStyle name="Normal 11 3 2 3 2 7" xfId="34140"/>
    <cellStyle name="Normal 11 3 2 3 3" xfId="34141"/>
    <cellStyle name="Normal 11 3 2 3 3 2" xfId="34142"/>
    <cellStyle name="Normal 11 3 2 3 3 2 2" xfId="34143"/>
    <cellStyle name="Normal 11 3 2 3 3 2 2 2" xfId="34144"/>
    <cellStyle name="Normal 11 3 2 3 3 2 2 2 2" xfId="34145"/>
    <cellStyle name="Normal 11 3 2 3 3 2 2 3" xfId="34146"/>
    <cellStyle name="Normal 11 3 2 3 3 2 3" xfId="34147"/>
    <cellStyle name="Normal 11 3 2 3 3 2 3 2" xfId="34148"/>
    <cellStyle name="Normal 11 3 2 3 3 2 4" xfId="34149"/>
    <cellStyle name="Normal 11 3 2 3 3 3" xfId="34150"/>
    <cellStyle name="Normal 11 3 2 3 3 3 2" xfId="34151"/>
    <cellStyle name="Normal 11 3 2 3 3 3 2 2" xfId="34152"/>
    <cellStyle name="Normal 11 3 2 3 3 3 3" xfId="34153"/>
    <cellStyle name="Normal 11 3 2 3 3 4" xfId="34154"/>
    <cellStyle name="Normal 11 3 2 3 3 4 2" xfId="34155"/>
    <cellStyle name="Normal 11 3 2 3 3 5" xfId="34156"/>
    <cellStyle name="Normal 11 3 2 3 4" xfId="34157"/>
    <cellStyle name="Normal 11 3 2 3 4 2" xfId="34158"/>
    <cellStyle name="Normal 11 3 2 3 4 2 2" xfId="34159"/>
    <cellStyle name="Normal 11 3 2 3 4 2 2 2" xfId="34160"/>
    <cellStyle name="Normal 11 3 2 3 4 2 2 2 2" xfId="34161"/>
    <cellStyle name="Normal 11 3 2 3 4 2 2 3" xfId="34162"/>
    <cellStyle name="Normal 11 3 2 3 4 2 3" xfId="34163"/>
    <cellStyle name="Normal 11 3 2 3 4 2 3 2" xfId="34164"/>
    <cellStyle name="Normal 11 3 2 3 4 2 4" xfId="34165"/>
    <cellStyle name="Normal 11 3 2 3 4 3" xfId="34166"/>
    <cellStyle name="Normal 11 3 2 3 4 3 2" xfId="34167"/>
    <cellStyle name="Normal 11 3 2 3 4 3 2 2" xfId="34168"/>
    <cellStyle name="Normal 11 3 2 3 4 3 3" xfId="34169"/>
    <cellStyle name="Normal 11 3 2 3 4 4" xfId="34170"/>
    <cellStyle name="Normal 11 3 2 3 4 4 2" xfId="34171"/>
    <cellStyle name="Normal 11 3 2 3 4 5" xfId="34172"/>
    <cellStyle name="Normal 11 3 2 3 5" xfId="34173"/>
    <cellStyle name="Normal 11 3 2 3 5 2" xfId="34174"/>
    <cellStyle name="Normal 11 3 2 3 5 2 2" xfId="34175"/>
    <cellStyle name="Normal 11 3 2 3 5 2 2 2" xfId="34176"/>
    <cellStyle name="Normal 11 3 2 3 5 2 3" xfId="34177"/>
    <cellStyle name="Normal 11 3 2 3 5 3" xfId="34178"/>
    <cellStyle name="Normal 11 3 2 3 5 3 2" xfId="34179"/>
    <cellStyle name="Normal 11 3 2 3 5 4" xfId="34180"/>
    <cellStyle name="Normal 11 3 2 3 6" xfId="34181"/>
    <cellStyle name="Normal 11 3 2 3 6 2" xfId="34182"/>
    <cellStyle name="Normal 11 3 2 3 6 2 2" xfId="34183"/>
    <cellStyle name="Normal 11 3 2 3 6 3" xfId="34184"/>
    <cellStyle name="Normal 11 3 2 3 7" xfId="34185"/>
    <cellStyle name="Normal 11 3 2 3 7 2" xfId="34186"/>
    <cellStyle name="Normal 11 3 2 3 8" xfId="34187"/>
    <cellStyle name="Normal 11 3 2 4" xfId="34188"/>
    <cellStyle name="Normal 11 3 2 4 2" xfId="34189"/>
    <cellStyle name="Normal 11 3 2 4 2 2" xfId="34190"/>
    <cellStyle name="Normal 11 3 2 4 2 2 2" xfId="34191"/>
    <cellStyle name="Normal 11 3 2 4 2 2 2 2" xfId="34192"/>
    <cellStyle name="Normal 11 3 2 4 2 2 2 2 2" xfId="34193"/>
    <cellStyle name="Normal 11 3 2 4 2 2 2 3" xfId="34194"/>
    <cellStyle name="Normal 11 3 2 4 2 2 3" xfId="34195"/>
    <cellStyle name="Normal 11 3 2 4 2 2 3 2" xfId="34196"/>
    <cellStyle name="Normal 11 3 2 4 2 2 4" xfId="34197"/>
    <cellStyle name="Normal 11 3 2 4 2 3" xfId="34198"/>
    <cellStyle name="Normal 11 3 2 4 2 3 2" xfId="34199"/>
    <cellStyle name="Normal 11 3 2 4 2 3 2 2" xfId="34200"/>
    <cellStyle name="Normal 11 3 2 4 2 3 3" xfId="34201"/>
    <cellStyle name="Normal 11 3 2 4 2 4" xfId="34202"/>
    <cellStyle name="Normal 11 3 2 4 2 4 2" xfId="34203"/>
    <cellStyle name="Normal 11 3 2 4 2 5" xfId="34204"/>
    <cellStyle name="Normal 11 3 2 4 3" xfId="34205"/>
    <cellStyle name="Normal 11 3 2 4 3 2" xfId="34206"/>
    <cellStyle name="Normal 11 3 2 4 3 2 2" xfId="34207"/>
    <cellStyle name="Normal 11 3 2 4 3 2 2 2" xfId="34208"/>
    <cellStyle name="Normal 11 3 2 4 3 2 2 2 2" xfId="34209"/>
    <cellStyle name="Normal 11 3 2 4 3 2 2 3" xfId="34210"/>
    <cellStyle name="Normal 11 3 2 4 3 2 3" xfId="34211"/>
    <cellStyle name="Normal 11 3 2 4 3 2 3 2" xfId="34212"/>
    <cellStyle name="Normal 11 3 2 4 3 2 4" xfId="34213"/>
    <cellStyle name="Normal 11 3 2 4 3 3" xfId="34214"/>
    <cellStyle name="Normal 11 3 2 4 3 3 2" xfId="34215"/>
    <cellStyle name="Normal 11 3 2 4 3 3 2 2" xfId="34216"/>
    <cellStyle name="Normal 11 3 2 4 3 3 3" xfId="34217"/>
    <cellStyle name="Normal 11 3 2 4 3 4" xfId="34218"/>
    <cellStyle name="Normal 11 3 2 4 3 4 2" xfId="34219"/>
    <cellStyle name="Normal 11 3 2 4 3 5" xfId="34220"/>
    <cellStyle name="Normal 11 3 2 4 4" xfId="34221"/>
    <cellStyle name="Normal 11 3 2 4 4 2" xfId="34222"/>
    <cellStyle name="Normal 11 3 2 4 4 2 2" xfId="34223"/>
    <cellStyle name="Normal 11 3 2 4 4 2 2 2" xfId="34224"/>
    <cellStyle name="Normal 11 3 2 4 4 2 3" xfId="34225"/>
    <cellStyle name="Normal 11 3 2 4 4 3" xfId="34226"/>
    <cellStyle name="Normal 11 3 2 4 4 3 2" xfId="34227"/>
    <cellStyle name="Normal 11 3 2 4 4 4" xfId="34228"/>
    <cellStyle name="Normal 11 3 2 4 5" xfId="34229"/>
    <cellStyle name="Normal 11 3 2 4 5 2" xfId="34230"/>
    <cellStyle name="Normal 11 3 2 4 5 2 2" xfId="34231"/>
    <cellStyle name="Normal 11 3 2 4 5 3" xfId="34232"/>
    <cellStyle name="Normal 11 3 2 4 6" xfId="34233"/>
    <cellStyle name="Normal 11 3 2 4 6 2" xfId="34234"/>
    <cellStyle name="Normal 11 3 2 4 7" xfId="34235"/>
    <cellStyle name="Normal 11 3 2 5" xfId="34236"/>
    <cellStyle name="Normal 11 3 2 5 2" xfId="34237"/>
    <cellStyle name="Normal 11 3 2 5 2 2" xfId="34238"/>
    <cellStyle name="Normal 11 3 2 5 2 2 2" xfId="34239"/>
    <cellStyle name="Normal 11 3 2 5 2 2 2 2" xfId="34240"/>
    <cellStyle name="Normal 11 3 2 5 2 2 3" xfId="34241"/>
    <cellStyle name="Normal 11 3 2 5 2 3" xfId="34242"/>
    <cellStyle name="Normal 11 3 2 5 2 3 2" xfId="34243"/>
    <cellStyle name="Normal 11 3 2 5 2 4" xfId="34244"/>
    <cellStyle name="Normal 11 3 2 5 3" xfId="34245"/>
    <cellStyle name="Normal 11 3 2 5 3 2" xfId="34246"/>
    <cellStyle name="Normal 11 3 2 5 3 2 2" xfId="34247"/>
    <cellStyle name="Normal 11 3 2 5 3 3" xfId="34248"/>
    <cellStyle name="Normal 11 3 2 5 4" xfId="34249"/>
    <cellStyle name="Normal 11 3 2 5 4 2" xfId="34250"/>
    <cellStyle name="Normal 11 3 2 5 5" xfId="34251"/>
    <cellStyle name="Normal 11 3 2 6" xfId="34252"/>
    <cellStyle name="Normal 11 3 2 6 2" xfId="34253"/>
    <cellStyle name="Normal 11 3 2 6 2 2" xfId="34254"/>
    <cellStyle name="Normal 11 3 2 6 2 2 2" xfId="34255"/>
    <cellStyle name="Normal 11 3 2 6 2 2 2 2" xfId="34256"/>
    <cellStyle name="Normal 11 3 2 6 2 2 3" xfId="34257"/>
    <cellStyle name="Normal 11 3 2 6 2 3" xfId="34258"/>
    <cellStyle name="Normal 11 3 2 6 2 3 2" xfId="34259"/>
    <cellStyle name="Normal 11 3 2 6 2 4" xfId="34260"/>
    <cellStyle name="Normal 11 3 2 6 3" xfId="34261"/>
    <cellStyle name="Normal 11 3 2 6 3 2" xfId="34262"/>
    <cellStyle name="Normal 11 3 2 6 3 2 2" xfId="34263"/>
    <cellStyle name="Normal 11 3 2 6 3 3" xfId="34264"/>
    <cellStyle name="Normal 11 3 2 6 4" xfId="34265"/>
    <cellStyle name="Normal 11 3 2 6 4 2" xfId="34266"/>
    <cellStyle name="Normal 11 3 2 6 5" xfId="34267"/>
    <cellStyle name="Normal 11 3 2 7" xfId="34268"/>
    <cellStyle name="Normal 11 3 2 7 2" xfId="34269"/>
    <cellStyle name="Normal 11 3 2 7 2 2" xfId="34270"/>
    <cellStyle name="Normal 11 3 2 7 2 2 2" xfId="34271"/>
    <cellStyle name="Normal 11 3 2 7 2 3" xfId="34272"/>
    <cellStyle name="Normal 11 3 2 7 3" xfId="34273"/>
    <cellStyle name="Normal 11 3 2 7 3 2" xfId="34274"/>
    <cellStyle name="Normal 11 3 2 7 4" xfId="34275"/>
    <cellStyle name="Normal 11 3 2 8" xfId="34276"/>
    <cellStyle name="Normal 11 3 2 8 2" xfId="34277"/>
    <cellStyle name="Normal 11 3 2 8 2 2" xfId="34278"/>
    <cellStyle name="Normal 11 3 2 8 3" xfId="34279"/>
    <cellStyle name="Normal 11 3 2 9" xfId="34280"/>
    <cellStyle name="Normal 11 3 2 9 2" xfId="34281"/>
    <cellStyle name="Normal 11 3 3" xfId="34282"/>
    <cellStyle name="Normal 11 3 3 10" xfId="34283"/>
    <cellStyle name="Normal 11 3 3 11" xfId="34284"/>
    <cellStyle name="Normal 11 3 3 2" xfId="34285"/>
    <cellStyle name="Normal 11 3 3 2 2" xfId="34286"/>
    <cellStyle name="Normal 11 3 3 2 2 2" xfId="34287"/>
    <cellStyle name="Normal 11 3 3 2 2 2 2" xfId="34288"/>
    <cellStyle name="Normal 11 3 3 2 2 2 2 2" xfId="34289"/>
    <cellStyle name="Normal 11 3 3 2 2 2 2 2 2" xfId="34290"/>
    <cellStyle name="Normal 11 3 3 2 2 2 2 2 2 2" xfId="34291"/>
    <cellStyle name="Normal 11 3 3 2 2 2 2 2 3" xfId="34292"/>
    <cellStyle name="Normal 11 3 3 2 2 2 2 3" xfId="34293"/>
    <cellStyle name="Normal 11 3 3 2 2 2 2 3 2" xfId="34294"/>
    <cellStyle name="Normal 11 3 3 2 2 2 2 4" xfId="34295"/>
    <cellStyle name="Normal 11 3 3 2 2 2 3" xfId="34296"/>
    <cellStyle name="Normal 11 3 3 2 2 2 3 2" xfId="34297"/>
    <cellStyle name="Normal 11 3 3 2 2 2 3 2 2" xfId="34298"/>
    <cellStyle name="Normal 11 3 3 2 2 2 3 3" xfId="34299"/>
    <cellStyle name="Normal 11 3 3 2 2 2 4" xfId="34300"/>
    <cellStyle name="Normal 11 3 3 2 2 2 4 2" xfId="34301"/>
    <cellStyle name="Normal 11 3 3 2 2 2 5" xfId="34302"/>
    <cellStyle name="Normal 11 3 3 2 2 3" xfId="34303"/>
    <cellStyle name="Normal 11 3 3 2 2 3 2" xfId="34304"/>
    <cellStyle name="Normal 11 3 3 2 2 3 2 2" xfId="34305"/>
    <cellStyle name="Normal 11 3 3 2 2 3 2 2 2" xfId="34306"/>
    <cellStyle name="Normal 11 3 3 2 2 3 2 2 2 2" xfId="34307"/>
    <cellStyle name="Normal 11 3 3 2 2 3 2 2 3" xfId="34308"/>
    <cellStyle name="Normal 11 3 3 2 2 3 2 3" xfId="34309"/>
    <cellStyle name="Normal 11 3 3 2 2 3 2 3 2" xfId="34310"/>
    <cellStyle name="Normal 11 3 3 2 2 3 2 4" xfId="34311"/>
    <cellStyle name="Normal 11 3 3 2 2 3 3" xfId="34312"/>
    <cellStyle name="Normal 11 3 3 2 2 3 3 2" xfId="34313"/>
    <cellStyle name="Normal 11 3 3 2 2 3 3 2 2" xfId="34314"/>
    <cellStyle name="Normal 11 3 3 2 2 3 3 3" xfId="34315"/>
    <cellStyle name="Normal 11 3 3 2 2 3 4" xfId="34316"/>
    <cellStyle name="Normal 11 3 3 2 2 3 4 2" xfId="34317"/>
    <cellStyle name="Normal 11 3 3 2 2 3 5" xfId="34318"/>
    <cellStyle name="Normal 11 3 3 2 2 4" xfId="34319"/>
    <cellStyle name="Normal 11 3 3 2 2 4 2" xfId="34320"/>
    <cellStyle name="Normal 11 3 3 2 2 4 2 2" xfId="34321"/>
    <cellStyle name="Normal 11 3 3 2 2 4 2 2 2" xfId="34322"/>
    <cellStyle name="Normal 11 3 3 2 2 4 2 3" xfId="34323"/>
    <cellStyle name="Normal 11 3 3 2 2 4 3" xfId="34324"/>
    <cellStyle name="Normal 11 3 3 2 2 4 3 2" xfId="34325"/>
    <cellStyle name="Normal 11 3 3 2 2 4 4" xfId="34326"/>
    <cellStyle name="Normal 11 3 3 2 2 5" xfId="34327"/>
    <cellStyle name="Normal 11 3 3 2 2 5 2" xfId="34328"/>
    <cellStyle name="Normal 11 3 3 2 2 5 2 2" xfId="34329"/>
    <cellStyle name="Normal 11 3 3 2 2 5 3" xfId="34330"/>
    <cellStyle name="Normal 11 3 3 2 2 6" xfId="34331"/>
    <cellStyle name="Normal 11 3 3 2 2 6 2" xfId="34332"/>
    <cellStyle name="Normal 11 3 3 2 2 7" xfId="34333"/>
    <cellStyle name="Normal 11 3 3 2 3" xfId="34334"/>
    <cellStyle name="Normal 11 3 3 2 3 2" xfId="34335"/>
    <cellStyle name="Normal 11 3 3 2 3 2 2" xfId="34336"/>
    <cellStyle name="Normal 11 3 3 2 3 2 2 2" xfId="34337"/>
    <cellStyle name="Normal 11 3 3 2 3 2 2 2 2" xfId="34338"/>
    <cellStyle name="Normal 11 3 3 2 3 2 2 3" xfId="34339"/>
    <cellStyle name="Normal 11 3 3 2 3 2 3" xfId="34340"/>
    <cellStyle name="Normal 11 3 3 2 3 2 3 2" xfId="34341"/>
    <cellStyle name="Normal 11 3 3 2 3 2 4" xfId="34342"/>
    <cellStyle name="Normal 11 3 3 2 3 3" xfId="34343"/>
    <cellStyle name="Normal 11 3 3 2 3 3 2" xfId="34344"/>
    <cellStyle name="Normal 11 3 3 2 3 3 2 2" xfId="34345"/>
    <cellStyle name="Normal 11 3 3 2 3 3 3" xfId="34346"/>
    <cellStyle name="Normal 11 3 3 2 3 4" xfId="34347"/>
    <cellStyle name="Normal 11 3 3 2 3 4 2" xfId="34348"/>
    <cellStyle name="Normal 11 3 3 2 3 5" xfId="34349"/>
    <cellStyle name="Normal 11 3 3 2 4" xfId="34350"/>
    <cellStyle name="Normal 11 3 3 2 4 2" xfId="34351"/>
    <cellStyle name="Normal 11 3 3 2 4 2 2" xfId="34352"/>
    <cellStyle name="Normal 11 3 3 2 4 2 2 2" xfId="34353"/>
    <cellStyle name="Normal 11 3 3 2 4 2 2 2 2" xfId="34354"/>
    <cellStyle name="Normal 11 3 3 2 4 2 2 3" xfId="34355"/>
    <cellStyle name="Normal 11 3 3 2 4 2 3" xfId="34356"/>
    <cellStyle name="Normal 11 3 3 2 4 2 3 2" xfId="34357"/>
    <cellStyle name="Normal 11 3 3 2 4 2 4" xfId="34358"/>
    <cellStyle name="Normal 11 3 3 2 4 3" xfId="34359"/>
    <cellStyle name="Normal 11 3 3 2 4 3 2" xfId="34360"/>
    <cellStyle name="Normal 11 3 3 2 4 3 2 2" xfId="34361"/>
    <cellStyle name="Normal 11 3 3 2 4 3 3" xfId="34362"/>
    <cellStyle name="Normal 11 3 3 2 4 4" xfId="34363"/>
    <cellStyle name="Normal 11 3 3 2 4 4 2" xfId="34364"/>
    <cellStyle name="Normal 11 3 3 2 4 5" xfId="34365"/>
    <cellStyle name="Normal 11 3 3 2 5" xfId="34366"/>
    <cellStyle name="Normal 11 3 3 2 5 2" xfId="34367"/>
    <cellStyle name="Normal 11 3 3 2 5 2 2" xfId="34368"/>
    <cellStyle name="Normal 11 3 3 2 5 2 2 2" xfId="34369"/>
    <cellStyle name="Normal 11 3 3 2 5 2 3" xfId="34370"/>
    <cellStyle name="Normal 11 3 3 2 5 3" xfId="34371"/>
    <cellStyle name="Normal 11 3 3 2 5 3 2" xfId="34372"/>
    <cellStyle name="Normal 11 3 3 2 5 4" xfId="34373"/>
    <cellStyle name="Normal 11 3 3 2 6" xfId="34374"/>
    <cellStyle name="Normal 11 3 3 2 6 2" xfId="34375"/>
    <cellStyle name="Normal 11 3 3 2 6 2 2" xfId="34376"/>
    <cellStyle name="Normal 11 3 3 2 6 3" xfId="34377"/>
    <cellStyle name="Normal 11 3 3 2 7" xfId="34378"/>
    <cellStyle name="Normal 11 3 3 2 7 2" xfId="34379"/>
    <cellStyle name="Normal 11 3 3 2 8" xfId="34380"/>
    <cellStyle name="Normal 11 3 3 3" xfId="34381"/>
    <cellStyle name="Normal 11 3 3 3 2" xfId="34382"/>
    <cellStyle name="Normal 11 3 3 3 2 2" xfId="34383"/>
    <cellStyle name="Normal 11 3 3 3 2 2 2" xfId="34384"/>
    <cellStyle name="Normal 11 3 3 3 2 2 2 2" xfId="34385"/>
    <cellStyle name="Normal 11 3 3 3 2 2 2 2 2" xfId="34386"/>
    <cellStyle name="Normal 11 3 3 3 2 2 2 3" xfId="34387"/>
    <cellStyle name="Normal 11 3 3 3 2 2 3" xfId="34388"/>
    <cellStyle name="Normal 11 3 3 3 2 2 3 2" xfId="34389"/>
    <cellStyle name="Normal 11 3 3 3 2 2 4" xfId="34390"/>
    <cellStyle name="Normal 11 3 3 3 2 3" xfId="34391"/>
    <cellStyle name="Normal 11 3 3 3 2 3 2" xfId="34392"/>
    <cellStyle name="Normal 11 3 3 3 2 3 2 2" xfId="34393"/>
    <cellStyle name="Normal 11 3 3 3 2 3 3" xfId="34394"/>
    <cellStyle name="Normal 11 3 3 3 2 4" xfId="34395"/>
    <cellStyle name="Normal 11 3 3 3 2 4 2" xfId="34396"/>
    <cellStyle name="Normal 11 3 3 3 2 5" xfId="34397"/>
    <cellStyle name="Normal 11 3 3 3 3" xfId="34398"/>
    <cellStyle name="Normal 11 3 3 3 3 2" xfId="34399"/>
    <cellStyle name="Normal 11 3 3 3 3 2 2" xfId="34400"/>
    <cellStyle name="Normal 11 3 3 3 3 2 2 2" xfId="34401"/>
    <cellStyle name="Normal 11 3 3 3 3 2 2 2 2" xfId="34402"/>
    <cellStyle name="Normal 11 3 3 3 3 2 2 3" xfId="34403"/>
    <cellStyle name="Normal 11 3 3 3 3 2 3" xfId="34404"/>
    <cellStyle name="Normal 11 3 3 3 3 2 3 2" xfId="34405"/>
    <cellStyle name="Normal 11 3 3 3 3 2 4" xfId="34406"/>
    <cellStyle name="Normal 11 3 3 3 3 3" xfId="34407"/>
    <cellStyle name="Normal 11 3 3 3 3 3 2" xfId="34408"/>
    <cellStyle name="Normal 11 3 3 3 3 3 2 2" xfId="34409"/>
    <cellStyle name="Normal 11 3 3 3 3 3 3" xfId="34410"/>
    <cellStyle name="Normal 11 3 3 3 3 4" xfId="34411"/>
    <cellStyle name="Normal 11 3 3 3 3 4 2" xfId="34412"/>
    <cellStyle name="Normal 11 3 3 3 3 5" xfId="34413"/>
    <cellStyle name="Normal 11 3 3 3 4" xfId="34414"/>
    <cellStyle name="Normal 11 3 3 3 4 2" xfId="34415"/>
    <cellStyle name="Normal 11 3 3 3 4 2 2" xfId="34416"/>
    <cellStyle name="Normal 11 3 3 3 4 2 2 2" xfId="34417"/>
    <cellStyle name="Normal 11 3 3 3 4 2 3" xfId="34418"/>
    <cellStyle name="Normal 11 3 3 3 4 3" xfId="34419"/>
    <cellStyle name="Normal 11 3 3 3 4 3 2" xfId="34420"/>
    <cellStyle name="Normal 11 3 3 3 4 4" xfId="34421"/>
    <cellStyle name="Normal 11 3 3 3 5" xfId="34422"/>
    <cellStyle name="Normal 11 3 3 3 5 2" xfId="34423"/>
    <cellStyle name="Normal 11 3 3 3 5 2 2" xfId="34424"/>
    <cellStyle name="Normal 11 3 3 3 5 3" xfId="34425"/>
    <cellStyle name="Normal 11 3 3 3 6" xfId="34426"/>
    <cellStyle name="Normal 11 3 3 3 6 2" xfId="34427"/>
    <cellStyle name="Normal 11 3 3 3 7" xfId="34428"/>
    <cellStyle name="Normal 11 3 3 4" xfId="34429"/>
    <cellStyle name="Normal 11 3 3 4 2" xfId="34430"/>
    <cellStyle name="Normal 11 3 3 4 2 2" xfId="34431"/>
    <cellStyle name="Normal 11 3 3 4 2 2 2" xfId="34432"/>
    <cellStyle name="Normal 11 3 3 4 2 2 2 2" xfId="34433"/>
    <cellStyle name="Normal 11 3 3 4 2 2 3" xfId="34434"/>
    <cellStyle name="Normal 11 3 3 4 2 3" xfId="34435"/>
    <cellStyle name="Normal 11 3 3 4 2 3 2" xfId="34436"/>
    <cellStyle name="Normal 11 3 3 4 2 4" xfId="34437"/>
    <cellStyle name="Normal 11 3 3 4 3" xfId="34438"/>
    <cellStyle name="Normal 11 3 3 4 3 2" xfId="34439"/>
    <cellStyle name="Normal 11 3 3 4 3 2 2" xfId="34440"/>
    <cellStyle name="Normal 11 3 3 4 3 3" xfId="34441"/>
    <cellStyle name="Normal 11 3 3 4 4" xfId="34442"/>
    <cellStyle name="Normal 11 3 3 4 4 2" xfId="34443"/>
    <cellStyle name="Normal 11 3 3 4 5" xfId="34444"/>
    <cellStyle name="Normal 11 3 3 5" xfId="34445"/>
    <cellStyle name="Normal 11 3 3 5 2" xfId="34446"/>
    <cellStyle name="Normal 11 3 3 5 2 2" xfId="34447"/>
    <cellStyle name="Normal 11 3 3 5 2 2 2" xfId="34448"/>
    <cellStyle name="Normal 11 3 3 5 2 2 2 2" xfId="34449"/>
    <cellStyle name="Normal 11 3 3 5 2 2 3" xfId="34450"/>
    <cellStyle name="Normal 11 3 3 5 2 3" xfId="34451"/>
    <cellStyle name="Normal 11 3 3 5 2 3 2" xfId="34452"/>
    <cellStyle name="Normal 11 3 3 5 2 4" xfId="34453"/>
    <cellStyle name="Normal 11 3 3 5 3" xfId="34454"/>
    <cellStyle name="Normal 11 3 3 5 3 2" xfId="34455"/>
    <cellStyle name="Normal 11 3 3 5 3 2 2" xfId="34456"/>
    <cellStyle name="Normal 11 3 3 5 3 3" xfId="34457"/>
    <cellStyle name="Normal 11 3 3 5 4" xfId="34458"/>
    <cellStyle name="Normal 11 3 3 5 4 2" xfId="34459"/>
    <cellStyle name="Normal 11 3 3 5 5" xfId="34460"/>
    <cellStyle name="Normal 11 3 3 6" xfId="34461"/>
    <cellStyle name="Normal 11 3 3 6 2" xfId="34462"/>
    <cellStyle name="Normal 11 3 3 6 2 2" xfId="34463"/>
    <cellStyle name="Normal 11 3 3 6 2 2 2" xfId="34464"/>
    <cellStyle name="Normal 11 3 3 6 2 3" xfId="34465"/>
    <cellStyle name="Normal 11 3 3 6 3" xfId="34466"/>
    <cellStyle name="Normal 11 3 3 6 3 2" xfId="34467"/>
    <cellStyle name="Normal 11 3 3 6 4" xfId="34468"/>
    <cellStyle name="Normal 11 3 3 7" xfId="34469"/>
    <cellStyle name="Normal 11 3 3 7 2" xfId="34470"/>
    <cellStyle name="Normal 11 3 3 7 2 2" xfId="34471"/>
    <cellStyle name="Normal 11 3 3 7 3" xfId="34472"/>
    <cellStyle name="Normal 11 3 3 8" xfId="34473"/>
    <cellStyle name="Normal 11 3 3 8 2" xfId="34474"/>
    <cellStyle name="Normal 11 3 3 9" xfId="34475"/>
    <cellStyle name="Normal 11 3 3 9 2" xfId="34476"/>
    <cellStyle name="Normal 11 3 4" xfId="34477"/>
    <cellStyle name="Normal 11 3 4 2" xfId="34478"/>
    <cellStyle name="Normal 11 3 4 2 2" xfId="34479"/>
    <cellStyle name="Normal 11 3 4 2 2 2" xfId="34480"/>
    <cellStyle name="Normal 11 3 4 2 2 2 2" xfId="34481"/>
    <cellStyle name="Normal 11 3 4 2 2 2 2 2" xfId="34482"/>
    <cellStyle name="Normal 11 3 4 2 2 2 2 2 2" xfId="34483"/>
    <cellStyle name="Normal 11 3 4 2 2 2 2 3" xfId="34484"/>
    <cellStyle name="Normal 11 3 4 2 2 2 3" xfId="34485"/>
    <cellStyle name="Normal 11 3 4 2 2 2 3 2" xfId="34486"/>
    <cellStyle name="Normal 11 3 4 2 2 2 4" xfId="34487"/>
    <cellStyle name="Normal 11 3 4 2 2 3" xfId="34488"/>
    <cellStyle name="Normal 11 3 4 2 2 3 2" xfId="34489"/>
    <cellStyle name="Normal 11 3 4 2 2 3 2 2" xfId="34490"/>
    <cellStyle name="Normal 11 3 4 2 2 3 3" xfId="34491"/>
    <cellStyle name="Normal 11 3 4 2 2 4" xfId="34492"/>
    <cellStyle name="Normal 11 3 4 2 2 4 2" xfId="34493"/>
    <cellStyle name="Normal 11 3 4 2 2 5" xfId="34494"/>
    <cellStyle name="Normal 11 3 4 2 3" xfId="34495"/>
    <cellStyle name="Normal 11 3 4 2 3 2" xfId="34496"/>
    <cellStyle name="Normal 11 3 4 2 3 2 2" xfId="34497"/>
    <cellStyle name="Normal 11 3 4 2 3 2 2 2" xfId="34498"/>
    <cellStyle name="Normal 11 3 4 2 3 2 2 2 2" xfId="34499"/>
    <cellStyle name="Normal 11 3 4 2 3 2 2 3" xfId="34500"/>
    <cellStyle name="Normal 11 3 4 2 3 2 3" xfId="34501"/>
    <cellStyle name="Normal 11 3 4 2 3 2 3 2" xfId="34502"/>
    <cellStyle name="Normal 11 3 4 2 3 2 4" xfId="34503"/>
    <cellStyle name="Normal 11 3 4 2 3 3" xfId="34504"/>
    <cellStyle name="Normal 11 3 4 2 3 3 2" xfId="34505"/>
    <cellStyle name="Normal 11 3 4 2 3 3 2 2" xfId="34506"/>
    <cellStyle name="Normal 11 3 4 2 3 3 3" xfId="34507"/>
    <cellStyle name="Normal 11 3 4 2 3 4" xfId="34508"/>
    <cellStyle name="Normal 11 3 4 2 3 4 2" xfId="34509"/>
    <cellStyle name="Normal 11 3 4 2 3 5" xfId="34510"/>
    <cellStyle name="Normal 11 3 4 2 4" xfId="34511"/>
    <cellStyle name="Normal 11 3 4 2 4 2" xfId="34512"/>
    <cellStyle name="Normal 11 3 4 2 4 2 2" xfId="34513"/>
    <cellStyle name="Normal 11 3 4 2 4 2 2 2" xfId="34514"/>
    <cellStyle name="Normal 11 3 4 2 4 2 3" xfId="34515"/>
    <cellStyle name="Normal 11 3 4 2 4 3" xfId="34516"/>
    <cellStyle name="Normal 11 3 4 2 4 3 2" xfId="34517"/>
    <cellStyle name="Normal 11 3 4 2 4 4" xfId="34518"/>
    <cellStyle name="Normal 11 3 4 2 5" xfId="34519"/>
    <cellStyle name="Normal 11 3 4 2 5 2" xfId="34520"/>
    <cellStyle name="Normal 11 3 4 2 5 2 2" xfId="34521"/>
    <cellStyle name="Normal 11 3 4 2 5 3" xfId="34522"/>
    <cellStyle name="Normal 11 3 4 2 6" xfId="34523"/>
    <cellStyle name="Normal 11 3 4 2 6 2" xfId="34524"/>
    <cellStyle name="Normal 11 3 4 2 7" xfId="34525"/>
    <cellStyle name="Normal 11 3 4 3" xfId="34526"/>
    <cellStyle name="Normal 11 3 4 3 2" xfId="34527"/>
    <cellStyle name="Normal 11 3 4 3 2 2" xfId="34528"/>
    <cellStyle name="Normal 11 3 4 3 2 2 2" xfId="34529"/>
    <cellStyle name="Normal 11 3 4 3 2 2 2 2" xfId="34530"/>
    <cellStyle name="Normal 11 3 4 3 2 2 3" xfId="34531"/>
    <cellStyle name="Normal 11 3 4 3 2 3" xfId="34532"/>
    <cellStyle name="Normal 11 3 4 3 2 3 2" xfId="34533"/>
    <cellStyle name="Normal 11 3 4 3 2 4" xfId="34534"/>
    <cellStyle name="Normal 11 3 4 3 3" xfId="34535"/>
    <cellStyle name="Normal 11 3 4 3 3 2" xfId="34536"/>
    <cellStyle name="Normal 11 3 4 3 3 2 2" xfId="34537"/>
    <cellStyle name="Normal 11 3 4 3 3 3" xfId="34538"/>
    <cellStyle name="Normal 11 3 4 3 4" xfId="34539"/>
    <cellStyle name="Normal 11 3 4 3 4 2" xfId="34540"/>
    <cellStyle name="Normal 11 3 4 3 5" xfId="34541"/>
    <cellStyle name="Normal 11 3 4 4" xfId="34542"/>
    <cellStyle name="Normal 11 3 4 4 2" xfId="34543"/>
    <cellStyle name="Normal 11 3 4 4 2 2" xfId="34544"/>
    <cellStyle name="Normal 11 3 4 4 2 2 2" xfId="34545"/>
    <cellStyle name="Normal 11 3 4 4 2 2 2 2" xfId="34546"/>
    <cellStyle name="Normal 11 3 4 4 2 2 3" xfId="34547"/>
    <cellStyle name="Normal 11 3 4 4 2 3" xfId="34548"/>
    <cellStyle name="Normal 11 3 4 4 2 3 2" xfId="34549"/>
    <cellStyle name="Normal 11 3 4 4 2 4" xfId="34550"/>
    <cellStyle name="Normal 11 3 4 4 3" xfId="34551"/>
    <cellStyle name="Normal 11 3 4 4 3 2" xfId="34552"/>
    <cellStyle name="Normal 11 3 4 4 3 2 2" xfId="34553"/>
    <cellStyle name="Normal 11 3 4 4 3 3" xfId="34554"/>
    <cellStyle name="Normal 11 3 4 4 4" xfId="34555"/>
    <cellStyle name="Normal 11 3 4 4 4 2" xfId="34556"/>
    <cellStyle name="Normal 11 3 4 4 5" xfId="34557"/>
    <cellStyle name="Normal 11 3 4 5" xfId="34558"/>
    <cellStyle name="Normal 11 3 4 5 2" xfId="34559"/>
    <cellStyle name="Normal 11 3 4 5 2 2" xfId="34560"/>
    <cellStyle name="Normal 11 3 4 5 2 2 2" xfId="34561"/>
    <cellStyle name="Normal 11 3 4 5 2 3" xfId="34562"/>
    <cellStyle name="Normal 11 3 4 5 3" xfId="34563"/>
    <cellStyle name="Normal 11 3 4 5 3 2" xfId="34564"/>
    <cellStyle name="Normal 11 3 4 5 4" xfId="34565"/>
    <cellStyle name="Normal 11 3 4 6" xfId="34566"/>
    <cellStyle name="Normal 11 3 4 6 2" xfId="34567"/>
    <cellStyle name="Normal 11 3 4 6 2 2" xfId="34568"/>
    <cellStyle name="Normal 11 3 4 6 3" xfId="34569"/>
    <cellStyle name="Normal 11 3 4 7" xfId="34570"/>
    <cellStyle name="Normal 11 3 4 7 2" xfId="34571"/>
    <cellStyle name="Normal 11 3 4 8" xfId="34572"/>
    <cellStyle name="Normal 11 3 5" xfId="34573"/>
    <cellStyle name="Normal 11 3 5 2" xfId="34574"/>
    <cellStyle name="Normal 11 3 5 2 2" xfId="34575"/>
    <cellStyle name="Normal 11 3 5 2 2 2" xfId="34576"/>
    <cellStyle name="Normal 11 3 5 2 2 2 2" xfId="34577"/>
    <cellStyle name="Normal 11 3 5 2 2 2 2 2" xfId="34578"/>
    <cellStyle name="Normal 11 3 5 2 2 2 3" xfId="34579"/>
    <cellStyle name="Normal 11 3 5 2 2 3" xfId="34580"/>
    <cellStyle name="Normal 11 3 5 2 2 3 2" xfId="34581"/>
    <cellStyle name="Normal 11 3 5 2 2 4" xfId="34582"/>
    <cellStyle name="Normal 11 3 5 2 3" xfId="34583"/>
    <cellStyle name="Normal 11 3 5 2 3 2" xfId="34584"/>
    <cellStyle name="Normal 11 3 5 2 3 2 2" xfId="34585"/>
    <cellStyle name="Normal 11 3 5 2 3 3" xfId="34586"/>
    <cellStyle name="Normal 11 3 5 2 4" xfId="34587"/>
    <cellStyle name="Normal 11 3 5 2 4 2" xfId="34588"/>
    <cellStyle name="Normal 11 3 5 2 5" xfId="34589"/>
    <cellStyle name="Normal 11 3 5 3" xfId="34590"/>
    <cellStyle name="Normal 11 3 5 3 2" xfId="34591"/>
    <cellStyle name="Normal 11 3 5 3 2 2" xfId="34592"/>
    <cellStyle name="Normal 11 3 5 3 2 2 2" xfId="34593"/>
    <cellStyle name="Normal 11 3 5 3 2 2 2 2" xfId="34594"/>
    <cellStyle name="Normal 11 3 5 3 2 2 3" xfId="34595"/>
    <cellStyle name="Normal 11 3 5 3 2 3" xfId="34596"/>
    <cellStyle name="Normal 11 3 5 3 2 3 2" xfId="34597"/>
    <cellStyle name="Normal 11 3 5 3 2 4" xfId="34598"/>
    <cellStyle name="Normal 11 3 5 3 3" xfId="34599"/>
    <cellStyle name="Normal 11 3 5 3 3 2" xfId="34600"/>
    <cellStyle name="Normal 11 3 5 3 3 2 2" xfId="34601"/>
    <cellStyle name="Normal 11 3 5 3 3 3" xfId="34602"/>
    <cellStyle name="Normal 11 3 5 3 4" xfId="34603"/>
    <cellStyle name="Normal 11 3 5 3 4 2" xfId="34604"/>
    <cellStyle name="Normal 11 3 5 3 5" xfId="34605"/>
    <cellStyle name="Normal 11 3 5 4" xfId="34606"/>
    <cellStyle name="Normal 11 3 5 4 2" xfId="34607"/>
    <cellStyle name="Normal 11 3 5 4 2 2" xfId="34608"/>
    <cellStyle name="Normal 11 3 5 4 2 2 2" xfId="34609"/>
    <cellStyle name="Normal 11 3 5 4 2 3" xfId="34610"/>
    <cellStyle name="Normal 11 3 5 4 3" xfId="34611"/>
    <cellStyle name="Normal 11 3 5 4 3 2" xfId="34612"/>
    <cellStyle name="Normal 11 3 5 4 4" xfId="34613"/>
    <cellStyle name="Normal 11 3 5 5" xfId="34614"/>
    <cellStyle name="Normal 11 3 5 5 2" xfId="34615"/>
    <cellStyle name="Normal 11 3 5 5 2 2" xfId="34616"/>
    <cellStyle name="Normal 11 3 5 5 3" xfId="34617"/>
    <cellStyle name="Normal 11 3 5 6" xfId="34618"/>
    <cellStyle name="Normal 11 3 5 6 2" xfId="34619"/>
    <cellStyle name="Normal 11 3 5 7" xfId="34620"/>
    <cellStyle name="Normal 11 3 6" xfId="34621"/>
    <cellStyle name="Normal 11 3 6 2" xfId="34622"/>
    <cellStyle name="Normal 11 3 6 2 2" xfId="34623"/>
    <cellStyle name="Normal 11 3 6 2 2 2" xfId="34624"/>
    <cellStyle name="Normal 11 3 6 2 2 2 2" xfId="34625"/>
    <cellStyle name="Normal 11 3 6 2 2 3" xfId="34626"/>
    <cellStyle name="Normal 11 3 6 2 3" xfId="34627"/>
    <cellStyle name="Normal 11 3 6 2 3 2" xfId="34628"/>
    <cellStyle name="Normal 11 3 6 2 4" xfId="34629"/>
    <cellStyle name="Normal 11 3 6 3" xfId="34630"/>
    <cellStyle name="Normal 11 3 6 3 2" xfId="34631"/>
    <cellStyle name="Normal 11 3 6 3 2 2" xfId="34632"/>
    <cellStyle name="Normal 11 3 6 3 3" xfId="34633"/>
    <cellStyle name="Normal 11 3 6 4" xfId="34634"/>
    <cellStyle name="Normal 11 3 6 4 2" xfId="34635"/>
    <cellStyle name="Normal 11 3 6 5" xfId="34636"/>
    <cellStyle name="Normal 11 3 7" xfId="34637"/>
    <cellStyle name="Normal 11 3 7 2" xfId="34638"/>
    <cellStyle name="Normal 11 3 7 2 2" xfId="34639"/>
    <cellStyle name="Normal 11 3 7 2 2 2" xfId="34640"/>
    <cellStyle name="Normal 11 3 7 2 2 2 2" xfId="34641"/>
    <cellStyle name="Normal 11 3 7 2 2 3" xfId="34642"/>
    <cellStyle name="Normal 11 3 7 2 3" xfId="34643"/>
    <cellStyle name="Normal 11 3 7 2 3 2" xfId="34644"/>
    <cellStyle name="Normal 11 3 7 2 4" xfId="34645"/>
    <cellStyle name="Normal 11 3 7 3" xfId="34646"/>
    <cellStyle name="Normal 11 3 7 3 2" xfId="34647"/>
    <cellStyle name="Normal 11 3 7 3 2 2" xfId="34648"/>
    <cellStyle name="Normal 11 3 7 3 3" xfId="34649"/>
    <cellStyle name="Normal 11 3 7 4" xfId="34650"/>
    <cellStyle name="Normal 11 3 7 4 2" xfId="34651"/>
    <cellStyle name="Normal 11 3 7 5" xfId="34652"/>
    <cellStyle name="Normal 11 3 8" xfId="34653"/>
    <cellStyle name="Normal 11 3 8 2" xfId="34654"/>
    <cellStyle name="Normal 11 3 8 2 2" xfId="34655"/>
    <cellStyle name="Normal 11 3 8 2 2 2" xfId="34656"/>
    <cellStyle name="Normal 11 3 8 2 3" xfId="34657"/>
    <cellStyle name="Normal 11 3 8 3" xfId="34658"/>
    <cellStyle name="Normal 11 3 8 3 2" xfId="34659"/>
    <cellStyle name="Normal 11 3 8 4" xfId="34660"/>
    <cellStyle name="Normal 11 3 9" xfId="34661"/>
    <cellStyle name="Normal 11 3 9 2" xfId="34662"/>
    <cellStyle name="Normal 11 3 9 2 2" xfId="34663"/>
    <cellStyle name="Normal 11 3 9 3" xfId="34664"/>
    <cellStyle name="Normal 11 3_Plan Descubre tu Promo 23 al 30 Junio (18.06.10) Rv. 01" xfId="34665"/>
    <cellStyle name="Normal 11 4" xfId="34666"/>
    <cellStyle name="Normal 11 4 10" xfId="34667"/>
    <cellStyle name="Normal 11 4 10 2" xfId="34668"/>
    <cellStyle name="Normal 11 4 11" xfId="34669"/>
    <cellStyle name="Normal 11 4 12" xfId="34670"/>
    <cellStyle name="Normal 11 4 2" xfId="34671"/>
    <cellStyle name="Normal 11 4 2 10" xfId="34672"/>
    <cellStyle name="Normal 11 4 2 11" xfId="34673"/>
    <cellStyle name="Normal 11 4 2 2" xfId="34674"/>
    <cellStyle name="Normal 11 4 2 2 2" xfId="34675"/>
    <cellStyle name="Normal 11 4 2 2 2 2" xfId="34676"/>
    <cellStyle name="Normal 11 4 2 2 2 2 2" xfId="34677"/>
    <cellStyle name="Normal 11 4 2 2 2 2 2 2" xfId="34678"/>
    <cellStyle name="Normal 11 4 2 2 2 2 2 2 2" xfId="34679"/>
    <cellStyle name="Normal 11 4 2 2 2 2 2 2 2 2" xfId="34680"/>
    <cellStyle name="Normal 11 4 2 2 2 2 2 2 3" xfId="34681"/>
    <cellStyle name="Normal 11 4 2 2 2 2 2 3" xfId="34682"/>
    <cellStyle name="Normal 11 4 2 2 2 2 2 3 2" xfId="34683"/>
    <cellStyle name="Normal 11 4 2 2 2 2 2 4" xfId="34684"/>
    <cellStyle name="Normal 11 4 2 2 2 2 3" xfId="34685"/>
    <cellStyle name="Normal 11 4 2 2 2 2 3 2" xfId="34686"/>
    <cellStyle name="Normal 11 4 2 2 2 2 3 2 2" xfId="34687"/>
    <cellStyle name="Normal 11 4 2 2 2 2 3 3" xfId="34688"/>
    <cellStyle name="Normal 11 4 2 2 2 2 4" xfId="34689"/>
    <cellStyle name="Normal 11 4 2 2 2 2 4 2" xfId="34690"/>
    <cellStyle name="Normal 11 4 2 2 2 2 5" xfId="34691"/>
    <cellStyle name="Normal 11 4 2 2 2 3" xfId="34692"/>
    <cellStyle name="Normal 11 4 2 2 2 3 2" xfId="34693"/>
    <cellStyle name="Normal 11 4 2 2 2 3 2 2" xfId="34694"/>
    <cellStyle name="Normal 11 4 2 2 2 3 2 2 2" xfId="34695"/>
    <cellStyle name="Normal 11 4 2 2 2 3 2 2 2 2" xfId="34696"/>
    <cellStyle name="Normal 11 4 2 2 2 3 2 2 3" xfId="34697"/>
    <cellStyle name="Normal 11 4 2 2 2 3 2 3" xfId="34698"/>
    <cellStyle name="Normal 11 4 2 2 2 3 2 3 2" xfId="34699"/>
    <cellStyle name="Normal 11 4 2 2 2 3 2 4" xfId="34700"/>
    <cellStyle name="Normal 11 4 2 2 2 3 3" xfId="34701"/>
    <cellStyle name="Normal 11 4 2 2 2 3 3 2" xfId="34702"/>
    <cellStyle name="Normal 11 4 2 2 2 3 3 2 2" xfId="34703"/>
    <cellStyle name="Normal 11 4 2 2 2 3 3 3" xfId="34704"/>
    <cellStyle name="Normal 11 4 2 2 2 3 4" xfId="34705"/>
    <cellStyle name="Normal 11 4 2 2 2 3 4 2" xfId="34706"/>
    <cellStyle name="Normal 11 4 2 2 2 3 5" xfId="34707"/>
    <cellStyle name="Normal 11 4 2 2 2 4" xfId="34708"/>
    <cellStyle name="Normal 11 4 2 2 2 4 2" xfId="34709"/>
    <cellStyle name="Normal 11 4 2 2 2 4 2 2" xfId="34710"/>
    <cellStyle name="Normal 11 4 2 2 2 4 2 2 2" xfId="34711"/>
    <cellStyle name="Normal 11 4 2 2 2 4 2 3" xfId="34712"/>
    <cellStyle name="Normal 11 4 2 2 2 4 3" xfId="34713"/>
    <cellStyle name="Normal 11 4 2 2 2 4 3 2" xfId="34714"/>
    <cellStyle name="Normal 11 4 2 2 2 4 4" xfId="34715"/>
    <cellStyle name="Normal 11 4 2 2 2 5" xfId="34716"/>
    <cellStyle name="Normal 11 4 2 2 2 5 2" xfId="34717"/>
    <cellStyle name="Normal 11 4 2 2 2 5 2 2" xfId="34718"/>
    <cellStyle name="Normal 11 4 2 2 2 5 3" xfId="34719"/>
    <cellStyle name="Normal 11 4 2 2 2 6" xfId="34720"/>
    <cellStyle name="Normal 11 4 2 2 2 6 2" xfId="34721"/>
    <cellStyle name="Normal 11 4 2 2 2 7" xfId="34722"/>
    <cellStyle name="Normal 11 4 2 2 3" xfId="34723"/>
    <cellStyle name="Normal 11 4 2 2 3 2" xfId="34724"/>
    <cellStyle name="Normal 11 4 2 2 3 2 2" xfId="34725"/>
    <cellStyle name="Normal 11 4 2 2 3 2 2 2" xfId="34726"/>
    <cellStyle name="Normal 11 4 2 2 3 2 2 2 2" xfId="34727"/>
    <cellStyle name="Normal 11 4 2 2 3 2 2 3" xfId="34728"/>
    <cellStyle name="Normal 11 4 2 2 3 2 3" xfId="34729"/>
    <cellStyle name="Normal 11 4 2 2 3 2 3 2" xfId="34730"/>
    <cellStyle name="Normal 11 4 2 2 3 2 4" xfId="34731"/>
    <cellStyle name="Normal 11 4 2 2 3 3" xfId="34732"/>
    <cellStyle name="Normal 11 4 2 2 3 3 2" xfId="34733"/>
    <cellStyle name="Normal 11 4 2 2 3 3 2 2" xfId="34734"/>
    <cellStyle name="Normal 11 4 2 2 3 3 3" xfId="34735"/>
    <cellStyle name="Normal 11 4 2 2 3 4" xfId="34736"/>
    <cellStyle name="Normal 11 4 2 2 3 4 2" xfId="34737"/>
    <cellStyle name="Normal 11 4 2 2 3 5" xfId="34738"/>
    <cellStyle name="Normal 11 4 2 2 4" xfId="34739"/>
    <cellStyle name="Normal 11 4 2 2 4 2" xfId="34740"/>
    <cellStyle name="Normal 11 4 2 2 4 2 2" xfId="34741"/>
    <cellStyle name="Normal 11 4 2 2 4 2 2 2" xfId="34742"/>
    <cellStyle name="Normal 11 4 2 2 4 2 2 2 2" xfId="34743"/>
    <cellStyle name="Normal 11 4 2 2 4 2 2 3" xfId="34744"/>
    <cellStyle name="Normal 11 4 2 2 4 2 3" xfId="34745"/>
    <cellStyle name="Normal 11 4 2 2 4 2 3 2" xfId="34746"/>
    <cellStyle name="Normal 11 4 2 2 4 2 4" xfId="34747"/>
    <cellStyle name="Normal 11 4 2 2 4 3" xfId="34748"/>
    <cellStyle name="Normal 11 4 2 2 4 3 2" xfId="34749"/>
    <cellStyle name="Normal 11 4 2 2 4 3 2 2" xfId="34750"/>
    <cellStyle name="Normal 11 4 2 2 4 3 3" xfId="34751"/>
    <cellStyle name="Normal 11 4 2 2 4 4" xfId="34752"/>
    <cellStyle name="Normal 11 4 2 2 4 4 2" xfId="34753"/>
    <cellStyle name="Normal 11 4 2 2 4 5" xfId="34754"/>
    <cellStyle name="Normal 11 4 2 2 5" xfId="34755"/>
    <cellStyle name="Normal 11 4 2 2 5 2" xfId="34756"/>
    <cellStyle name="Normal 11 4 2 2 5 2 2" xfId="34757"/>
    <cellStyle name="Normal 11 4 2 2 5 2 2 2" xfId="34758"/>
    <cellStyle name="Normal 11 4 2 2 5 2 3" xfId="34759"/>
    <cellStyle name="Normal 11 4 2 2 5 3" xfId="34760"/>
    <cellStyle name="Normal 11 4 2 2 5 3 2" xfId="34761"/>
    <cellStyle name="Normal 11 4 2 2 5 4" xfId="34762"/>
    <cellStyle name="Normal 11 4 2 2 6" xfId="34763"/>
    <cellStyle name="Normal 11 4 2 2 6 2" xfId="34764"/>
    <cellStyle name="Normal 11 4 2 2 6 2 2" xfId="34765"/>
    <cellStyle name="Normal 11 4 2 2 6 3" xfId="34766"/>
    <cellStyle name="Normal 11 4 2 2 7" xfId="34767"/>
    <cellStyle name="Normal 11 4 2 2 7 2" xfId="34768"/>
    <cellStyle name="Normal 11 4 2 2 8" xfId="34769"/>
    <cellStyle name="Normal 11 4 2 3" xfId="34770"/>
    <cellStyle name="Normal 11 4 2 3 2" xfId="34771"/>
    <cellStyle name="Normal 11 4 2 3 2 2" xfId="34772"/>
    <cellStyle name="Normal 11 4 2 3 2 2 2" xfId="34773"/>
    <cellStyle name="Normal 11 4 2 3 2 2 2 2" xfId="34774"/>
    <cellStyle name="Normal 11 4 2 3 2 2 2 2 2" xfId="34775"/>
    <cellStyle name="Normal 11 4 2 3 2 2 2 3" xfId="34776"/>
    <cellStyle name="Normal 11 4 2 3 2 2 3" xfId="34777"/>
    <cellStyle name="Normal 11 4 2 3 2 2 3 2" xfId="34778"/>
    <cellStyle name="Normal 11 4 2 3 2 2 4" xfId="34779"/>
    <cellStyle name="Normal 11 4 2 3 2 3" xfId="34780"/>
    <cellStyle name="Normal 11 4 2 3 2 3 2" xfId="34781"/>
    <cellStyle name="Normal 11 4 2 3 2 3 2 2" xfId="34782"/>
    <cellStyle name="Normal 11 4 2 3 2 3 3" xfId="34783"/>
    <cellStyle name="Normal 11 4 2 3 2 4" xfId="34784"/>
    <cellStyle name="Normal 11 4 2 3 2 4 2" xfId="34785"/>
    <cellStyle name="Normal 11 4 2 3 2 5" xfId="34786"/>
    <cellStyle name="Normal 11 4 2 3 3" xfId="34787"/>
    <cellStyle name="Normal 11 4 2 3 3 2" xfId="34788"/>
    <cellStyle name="Normal 11 4 2 3 3 2 2" xfId="34789"/>
    <cellStyle name="Normal 11 4 2 3 3 2 2 2" xfId="34790"/>
    <cellStyle name="Normal 11 4 2 3 3 2 2 2 2" xfId="34791"/>
    <cellStyle name="Normal 11 4 2 3 3 2 2 3" xfId="34792"/>
    <cellStyle name="Normal 11 4 2 3 3 2 3" xfId="34793"/>
    <cellStyle name="Normal 11 4 2 3 3 2 3 2" xfId="34794"/>
    <cellStyle name="Normal 11 4 2 3 3 2 4" xfId="34795"/>
    <cellStyle name="Normal 11 4 2 3 3 3" xfId="34796"/>
    <cellStyle name="Normal 11 4 2 3 3 3 2" xfId="34797"/>
    <cellStyle name="Normal 11 4 2 3 3 3 2 2" xfId="34798"/>
    <cellStyle name="Normal 11 4 2 3 3 3 3" xfId="34799"/>
    <cellStyle name="Normal 11 4 2 3 3 4" xfId="34800"/>
    <cellStyle name="Normal 11 4 2 3 3 4 2" xfId="34801"/>
    <cellStyle name="Normal 11 4 2 3 3 5" xfId="34802"/>
    <cellStyle name="Normal 11 4 2 3 4" xfId="34803"/>
    <cellStyle name="Normal 11 4 2 3 4 2" xfId="34804"/>
    <cellStyle name="Normal 11 4 2 3 4 2 2" xfId="34805"/>
    <cellStyle name="Normal 11 4 2 3 4 2 2 2" xfId="34806"/>
    <cellStyle name="Normal 11 4 2 3 4 2 3" xfId="34807"/>
    <cellStyle name="Normal 11 4 2 3 4 3" xfId="34808"/>
    <cellStyle name="Normal 11 4 2 3 4 3 2" xfId="34809"/>
    <cellStyle name="Normal 11 4 2 3 4 4" xfId="34810"/>
    <cellStyle name="Normal 11 4 2 3 5" xfId="34811"/>
    <cellStyle name="Normal 11 4 2 3 5 2" xfId="34812"/>
    <cellStyle name="Normal 11 4 2 3 5 2 2" xfId="34813"/>
    <cellStyle name="Normal 11 4 2 3 5 3" xfId="34814"/>
    <cellStyle name="Normal 11 4 2 3 6" xfId="34815"/>
    <cellStyle name="Normal 11 4 2 3 6 2" xfId="34816"/>
    <cellStyle name="Normal 11 4 2 3 7" xfId="34817"/>
    <cellStyle name="Normal 11 4 2 4" xfId="34818"/>
    <cellStyle name="Normal 11 4 2 4 2" xfId="34819"/>
    <cellStyle name="Normal 11 4 2 4 2 2" xfId="34820"/>
    <cellStyle name="Normal 11 4 2 4 2 2 2" xfId="34821"/>
    <cellStyle name="Normal 11 4 2 4 2 2 2 2" xfId="34822"/>
    <cellStyle name="Normal 11 4 2 4 2 2 3" xfId="34823"/>
    <cellStyle name="Normal 11 4 2 4 2 3" xfId="34824"/>
    <cellStyle name="Normal 11 4 2 4 2 3 2" xfId="34825"/>
    <cellStyle name="Normal 11 4 2 4 2 4" xfId="34826"/>
    <cellStyle name="Normal 11 4 2 4 3" xfId="34827"/>
    <cellStyle name="Normal 11 4 2 4 3 2" xfId="34828"/>
    <cellStyle name="Normal 11 4 2 4 3 2 2" xfId="34829"/>
    <cellStyle name="Normal 11 4 2 4 3 3" xfId="34830"/>
    <cellStyle name="Normal 11 4 2 4 4" xfId="34831"/>
    <cellStyle name="Normal 11 4 2 4 4 2" xfId="34832"/>
    <cellStyle name="Normal 11 4 2 4 5" xfId="34833"/>
    <cellStyle name="Normal 11 4 2 5" xfId="34834"/>
    <cellStyle name="Normal 11 4 2 5 2" xfId="34835"/>
    <cellStyle name="Normal 11 4 2 5 2 2" xfId="34836"/>
    <cellStyle name="Normal 11 4 2 5 2 2 2" xfId="34837"/>
    <cellStyle name="Normal 11 4 2 5 2 2 2 2" xfId="34838"/>
    <cellStyle name="Normal 11 4 2 5 2 2 3" xfId="34839"/>
    <cellStyle name="Normal 11 4 2 5 2 3" xfId="34840"/>
    <cellStyle name="Normal 11 4 2 5 2 3 2" xfId="34841"/>
    <cellStyle name="Normal 11 4 2 5 2 4" xfId="34842"/>
    <cellStyle name="Normal 11 4 2 5 3" xfId="34843"/>
    <cellStyle name="Normal 11 4 2 5 3 2" xfId="34844"/>
    <cellStyle name="Normal 11 4 2 5 3 2 2" xfId="34845"/>
    <cellStyle name="Normal 11 4 2 5 3 3" xfId="34846"/>
    <cellStyle name="Normal 11 4 2 5 4" xfId="34847"/>
    <cellStyle name="Normal 11 4 2 5 4 2" xfId="34848"/>
    <cellStyle name="Normal 11 4 2 5 5" xfId="34849"/>
    <cellStyle name="Normal 11 4 2 6" xfId="34850"/>
    <cellStyle name="Normal 11 4 2 6 2" xfId="34851"/>
    <cellStyle name="Normal 11 4 2 6 2 2" xfId="34852"/>
    <cellStyle name="Normal 11 4 2 6 2 2 2" xfId="34853"/>
    <cellStyle name="Normal 11 4 2 6 2 3" xfId="34854"/>
    <cellStyle name="Normal 11 4 2 6 3" xfId="34855"/>
    <cellStyle name="Normal 11 4 2 6 3 2" xfId="34856"/>
    <cellStyle name="Normal 11 4 2 6 4" xfId="34857"/>
    <cellStyle name="Normal 11 4 2 7" xfId="34858"/>
    <cellStyle name="Normal 11 4 2 7 2" xfId="34859"/>
    <cellStyle name="Normal 11 4 2 7 2 2" xfId="34860"/>
    <cellStyle name="Normal 11 4 2 7 3" xfId="34861"/>
    <cellStyle name="Normal 11 4 2 8" xfId="34862"/>
    <cellStyle name="Normal 11 4 2 8 2" xfId="34863"/>
    <cellStyle name="Normal 11 4 2 9" xfId="34864"/>
    <cellStyle name="Normal 11 4 2 9 2" xfId="34865"/>
    <cellStyle name="Normal 11 4 3" xfId="34866"/>
    <cellStyle name="Normal 11 4 3 2" xfId="34867"/>
    <cellStyle name="Normal 11 4 3 2 2" xfId="34868"/>
    <cellStyle name="Normal 11 4 3 2 2 2" xfId="34869"/>
    <cellStyle name="Normal 11 4 3 2 2 2 2" xfId="34870"/>
    <cellStyle name="Normal 11 4 3 2 2 2 2 2" xfId="34871"/>
    <cellStyle name="Normal 11 4 3 2 2 2 2 2 2" xfId="34872"/>
    <cellStyle name="Normal 11 4 3 2 2 2 2 3" xfId="34873"/>
    <cellStyle name="Normal 11 4 3 2 2 2 3" xfId="34874"/>
    <cellStyle name="Normal 11 4 3 2 2 2 3 2" xfId="34875"/>
    <cellStyle name="Normal 11 4 3 2 2 2 4" xfId="34876"/>
    <cellStyle name="Normal 11 4 3 2 2 3" xfId="34877"/>
    <cellStyle name="Normal 11 4 3 2 2 3 2" xfId="34878"/>
    <cellStyle name="Normal 11 4 3 2 2 3 2 2" xfId="34879"/>
    <cellStyle name="Normal 11 4 3 2 2 3 3" xfId="34880"/>
    <cellStyle name="Normal 11 4 3 2 2 4" xfId="34881"/>
    <cellStyle name="Normal 11 4 3 2 2 4 2" xfId="34882"/>
    <cellStyle name="Normal 11 4 3 2 2 5" xfId="34883"/>
    <cellStyle name="Normal 11 4 3 2 3" xfId="34884"/>
    <cellStyle name="Normal 11 4 3 2 3 2" xfId="34885"/>
    <cellStyle name="Normal 11 4 3 2 3 2 2" xfId="34886"/>
    <cellStyle name="Normal 11 4 3 2 3 2 2 2" xfId="34887"/>
    <cellStyle name="Normal 11 4 3 2 3 2 2 2 2" xfId="34888"/>
    <cellStyle name="Normal 11 4 3 2 3 2 2 3" xfId="34889"/>
    <cellStyle name="Normal 11 4 3 2 3 2 3" xfId="34890"/>
    <cellStyle name="Normal 11 4 3 2 3 2 3 2" xfId="34891"/>
    <cellStyle name="Normal 11 4 3 2 3 2 4" xfId="34892"/>
    <cellStyle name="Normal 11 4 3 2 3 3" xfId="34893"/>
    <cellStyle name="Normal 11 4 3 2 3 3 2" xfId="34894"/>
    <cellStyle name="Normal 11 4 3 2 3 3 2 2" xfId="34895"/>
    <cellStyle name="Normal 11 4 3 2 3 3 3" xfId="34896"/>
    <cellStyle name="Normal 11 4 3 2 3 4" xfId="34897"/>
    <cellStyle name="Normal 11 4 3 2 3 4 2" xfId="34898"/>
    <cellStyle name="Normal 11 4 3 2 3 5" xfId="34899"/>
    <cellStyle name="Normal 11 4 3 2 4" xfId="34900"/>
    <cellStyle name="Normal 11 4 3 2 4 2" xfId="34901"/>
    <cellStyle name="Normal 11 4 3 2 4 2 2" xfId="34902"/>
    <cellStyle name="Normal 11 4 3 2 4 2 2 2" xfId="34903"/>
    <cellStyle name="Normal 11 4 3 2 4 2 3" xfId="34904"/>
    <cellStyle name="Normal 11 4 3 2 4 3" xfId="34905"/>
    <cellStyle name="Normal 11 4 3 2 4 3 2" xfId="34906"/>
    <cellStyle name="Normal 11 4 3 2 4 4" xfId="34907"/>
    <cellStyle name="Normal 11 4 3 2 5" xfId="34908"/>
    <cellStyle name="Normal 11 4 3 2 5 2" xfId="34909"/>
    <cellStyle name="Normal 11 4 3 2 5 2 2" xfId="34910"/>
    <cellStyle name="Normal 11 4 3 2 5 3" xfId="34911"/>
    <cellStyle name="Normal 11 4 3 2 6" xfId="34912"/>
    <cellStyle name="Normal 11 4 3 2 6 2" xfId="34913"/>
    <cellStyle name="Normal 11 4 3 2 7" xfId="34914"/>
    <cellStyle name="Normal 11 4 3 3" xfId="34915"/>
    <cellStyle name="Normal 11 4 3 3 2" xfId="34916"/>
    <cellStyle name="Normal 11 4 3 3 2 2" xfId="34917"/>
    <cellStyle name="Normal 11 4 3 3 2 2 2" xfId="34918"/>
    <cellStyle name="Normal 11 4 3 3 2 2 2 2" xfId="34919"/>
    <cellStyle name="Normal 11 4 3 3 2 2 3" xfId="34920"/>
    <cellStyle name="Normal 11 4 3 3 2 3" xfId="34921"/>
    <cellStyle name="Normal 11 4 3 3 2 3 2" xfId="34922"/>
    <cellStyle name="Normal 11 4 3 3 2 4" xfId="34923"/>
    <cellStyle name="Normal 11 4 3 3 3" xfId="34924"/>
    <cellStyle name="Normal 11 4 3 3 3 2" xfId="34925"/>
    <cellStyle name="Normal 11 4 3 3 3 2 2" xfId="34926"/>
    <cellStyle name="Normal 11 4 3 3 3 3" xfId="34927"/>
    <cellStyle name="Normal 11 4 3 3 4" xfId="34928"/>
    <cellStyle name="Normal 11 4 3 3 4 2" xfId="34929"/>
    <cellStyle name="Normal 11 4 3 3 5" xfId="34930"/>
    <cellStyle name="Normal 11 4 3 4" xfId="34931"/>
    <cellStyle name="Normal 11 4 3 4 2" xfId="34932"/>
    <cellStyle name="Normal 11 4 3 4 2 2" xfId="34933"/>
    <cellStyle name="Normal 11 4 3 4 2 2 2" xfId="34934"/>
    <cellStyle name="Normal 11 4 3 4 2 2 2 2" xfId="34935"/>
    <cellStyle name="Normal 11 4 3 4 2 2 3" xfId="34936"/>
    <cellStyle name="Normal 11 4 3 4 2 3" xfId="34937"/>
    <cellStyle name="Normal 11 4 3 4 2 3 2" xfId="34938"/>
    <cellStyle name="Normal 11 4 3 4 2 4" xfId="34939"/>
    <cellStyle name="Normal 11 4 3 4 3" xfId="34940"/>
    <cellStyle name="Normal 11 4 3 4 3 2" xfId="34941"/>
    <cellStyle name="Normal 11 4 3 4 3 2 2" xfId="34942"/>
    <cellStyle name="Normal 11 4 3 4 3 3" xfId="34943"/>
    <cellStyle name="Normal 11 4 3 4 4" xfId="34944"/>
    <cellStyle name="Normal 11 4 3 4 4 2" xfId="34945"/>
    <cellStyle name="Normal 11 4 3 4 5" xfId="34946"/>
    <cellStyle name="Normal 11 4 3 5" xfId="34947"/>
    <cellStyle name="Normal 11 4 3 5 2" xfId="34948"/>
    <cellStyle name="Normal 11 4 3 5 2 2" xfId="34949"/>
    <cellStyle name="Normal 11 4 3 5 2 2 2" xfId="34950"/>
    <cellStyle name="Normal 11 4 3 5 2 3" xfId="34951"/>
    <cellStyle name="Normal 11 4 3 5 3" xfId="34952"/>
    <cellStyle name="Normal 11 4 3 5 3 2" xfId="34953"/>
    <cellStyle name="Normal 11 4 3 5 4" xfId="34954"/>
    <cellStyle name="Normal 11 4 3 6" xfId="34955"/>
    <cellStyle name="Normal 11 4 3 6 2" xfId="34956"/>
    <cellStyle name="Normal 11 4 3 6 2 2" xfId="34957"/>
    <cellStyle name="Normal 11 4 3 6 3" xfId="34958"/>
    <cellStyle name="Normal 11 4 3 7" xfId="34959"/>
    <cellStyle name="Normal 11 4 3 7 2" xfId="34960"/>
    <cellStyle name="Normal 11 4 3 8" xfId="34961"/>
    <cellStyle name="Normal 11 4 4" xfId="34962"/>
    <cellStyle name="Normal 11 4 4 2" xfId="34963"/>
    <cellStyle name="Normal 11 4 4 2 2" xfId="34964"/>
    <cellStyle name="Normal 11 4 4 2 2 2" xfId="34965"/>
    <cellStyle name="Normal 11 4 4 2 2 2 2" xfId="34966"/>
    <cellStyle name="Normal 11 4 4 2 2 2 2 2" xfId="34967"/>
    <cellStyle name="Normal 11 4 4 2 2 2 3" xfId="34968"/>
    <cellStyle name="Normal 11 4 4 2 2 3" xfId="34969"/>
    <cellStyle name="Normal 11 4 4 2 2 3 2" xfId="34970"/>
    <cellStyle name="Normal 11 4 4 2 2 4" xfId="34971"/>
    <cellStyle name="Normal 11 4 4 2 3" xfId="34972"/>
    <cellStyle name="Normal 11 4 4 2 3 2" xfId="34973"/>
    <cellStyle name="Normal 11 4 4 2 3 2 2" xfId="34974"/>
    <cellStyle name="Normal 11 4 4 2 3 3" xfId="34975"/>
    <cellStyle name="Normal 11 4 4 2 4" xfId="34976"/>
    <cellStyle name="Normal 11 4 4 2 4 2" xfId="34977"/>
    <cellStyle name="Normal 11 4 4 2 5" xfId="34978"/>
    <cellStyle name="Normal 11 4 4 3" xfId="34979"/>
    <cellStyle name="Normal 11 4 4 3 2" xfId="34980"/>
    <cellStyle name="Normal 11 4 4 3 2 2" xfId="34981"/>
    <cellStyle name="Normal 11 4 4 3 2 2 2" xfId="34982"/>
    <cellStyle name="Normal 11 4 4 3 2 2 2 2" xfId="34983"/>
    <cellStyle name="Normal 11 4 4 3 2 2 3" xfId="34984"/>
    <cellStyle name="Normal 11 4 4 3 2 3" xfId="34985"/>
    <cellStyle name="Normal 11 4 4 3 2 3 2" xfId="34986"/>
    <cellStyle name="Normal 11 4 4 3 2 4" xfId="34987"/>
    <cellStyle name="Normal 11 4 4 3 3" xfId="34988"/>
    <cellStyle name="Normal 11 4 4 3 3 2" xfId="34989"/>
    <cellStyle name="Normal 11 4 4 3 3 2 2" xfId="34990"/>
    <cellStyle name="Normal 11 4 4 3 3 3" xfId="34991"/>
    <cellStyle name="Normal 11 4 4 3 4" xfId="34992"/>
    <cellStyle name="Normal 11 4 4 3 4 2" xfId="34993"/>
    <cellStyle name="Normal 11 4 4 3 5" xfId="34994"/>
    <cellStyle name="Normal 11 4 4 4" xfId="34995"/>
    <cellStyle name="Normal 11 4 4 4 2" xfId="34996"/>
    <cellStyle name="Normal 11 4 4 4 2 2" xfId="34997"/>
    <cellStyle name="Normal 11 4 4 4 2 2 2" xfId="34998"/>
    <cellStyle name="Normal 11 4 4 4 2 3" xfId="34999"/>
    <cellStyle name="Normal 11 4 4 4 3" xfId="35000"/>
    <cellStyle name="Normal 11 4 4 4 3 2" xfId="35001"/>
    <cellStyle name="Normal 11 4 4 4 4" xfId="35002"/>
    <cellStyle name="Normal 11 4 4 5" xfId="35003"/>
    <cellStyle name="Normal 11 4 4 5 2" xfId="35004"/>
    <cellStyle name="Normal 11 4 4 5 2 2" xfId="35005"/>
    <cellStyle name="Normal 11 4 4 5 3" xfId="35006"/>
    <cellStyle name="Normal 11 4 4 6" xfId="35007"/>
    <cellStyle name="Normal 11 4 4 6 2" xfId="35008"/>
    <cellStyle name="Normal 11 4 4 7" xfId="35009"/>
    <cellStyle name="Normal 11 4 5" xfId="35010"/>
    <cellStyle name="Normal 11 4 5 2" xfId="35011"/>
    <cellStyle name="Normal 11 4 5 2 2" xfId="35012"/>
    <cellStyle name="Normal 11 4 5 2 2 2" xfId="35013"/>
    <cellStyle name="Normal 11 4 5 2 2 2 2" xfId="35014"/>
    <cellStyle name="Normal 11 4 5 2 2 3" xfId="35015"/>
    <cellStyle name="Normal 11 4 5 2 3" xfId="35016"/>
    <cellStyle name="Normal 11 4 5 2 3 2" xfId="35017"/>
    <cellStyle name="Normal 11 4 5 2 4" xfId="35018"/>
    <cellStyle name="Normal 11 4 5 3" xfId="35019"/>
    <cellStyle name="Normal 11 4 5 3 2" xfId="35020"/>
    <cellStyle name="Normal 11 4 5 3 2 2" xfId="35021"/>
    <cellStyle name="Normal 11 4 5 3 3" xfId="35022"/>
    <cellStyle name="Normal 11 4 5 4" xfId="35023"/>
    <cellStyle name="Normal 11 4 5 4 2" xfId="35024"/>
    <cellStyle name="Normal 11 4 5 5" xfId="35025"/>
    <cellStyle name="Normal 11 4 6" xfId="35026"/>
    <cellStyle name="Normal 11 4 6 2" xfId="35027"/>
    <cellStyle name="Normal 11 4 6 2 2" xfId="35028"/>
    <cellStyle name="Normal 11 4 6 2 2 2" xfId="35029"/>
    <cellStyle name="Normal 11 4 6 2 2 2 2" xfId="35030"/>
    <cellStyle name="Normal 11 4 6 2 2 3" xfId="35031"/>
    <cellStyle name="Normal 11 4 6 2 3" xfId="35032"/>
    <cellStyle name="Normal 11 4 6 2 3 2" xfId="35033"/>
    <cellStyle name="Normal 11 4 6 2 4" xfId="35034"/>
    <cellStyle name="Normal 11 4 6 3" xfId="35035"/>
    <cellStyle name="Normal 11 4 6 3 2" xfId="35036"/>
    <cellStyle name="Normal 11 4 6 3 2 2" xfId="35037"/>
    <cellStyle name="Normal 11 4 6 3 3" xfId="35038"/>
    <cellStyle name="Normal 11 4 6 4" xfId="35039"/>
    <cellStyle name="Normal 11 4 6 4 2" xfId="35040"/>
    <cellStyle name="Normal 11 4 6 5" xfId="35041"/>
    <cellStyle name="Normal 11 4 7" xfId="35042"/>
    <cellStyle name="Normal 11 4 7 2" xfId="35043"/>
    <cellStyle name="Normal 11 4 7 2 2" xfId="35044"/>
    <cellStyle name="Normal 11 4 7 2 2 2" xfId="35045"/>
    <cellStyle name="Normal 11 4 7 2 3" xfId="35046"/>
    <cellStyle name="Normal 11 4 7 3" xfId="35047"/>
    <cellStyle name="Normal 11 4 7 3 2" xfId="35048"/>
    <cellStyle name="Normal 11 4 7 4" xfId="35049"/>
    <cellStyle name="Normal 11 4 8" xfId="35050"/>
    <cellStyle name="Normal 11 4 8 2" xfId="35051"/>
    <cellStyle name="Normal 11 4 8 2 2" xfId="35052"/>
    <cellStyle name="Normal 11 4 8 3" xfId="35053"/>
    <cellStyle name="Normal 11 4 9" xfId="35054"/>
    <cellStyle name="Normal 11 4 9 2" xfId="35055"/>
    <cellStyle name="Normal 11 5" xfId="35056"/>
    <cellStyle name="Normal 11 5 10" xfId="35057"/>
    <cellStyle name="Normal 11 5 11" xfId="35058"/>
    <cellStyle name="Normal 11 5 2" xfId="35059"/>
    <cellStyle name="Normal 11 5 2 2" xfId="35060"/>
    <cellStyle name="Normal 11 5 2 2 2" xfId="35061"/>
    <cellStyle name="Normal 11 5 2 2 2 2" xfId="35062"/>
    <cellStyle name="Normal 11 5 2 2 2 2 2" xfId="35063"/>
    <cellStyle name="Normal 11 5 2 2 2 2 2 2" xfId="35064"/>
    <cellStyle name="Normal 11 5 2 2 2 2 2 2 2" xfId="35065"/>
    <cellStyle name="Normal 11 5 2 2 2 2 2 3" xfId="35066"/>
    <cellStyle name="Normal 11 5 2 2 2 2 3" xfId="35067"/>
    <cellStyle name="Normal 11 5 2 2 2 2 3 2" xfId="35068"/>
    <cellStyle name="Normal 11 5 2 2 2 2 4" xfId="35069"/>
    <cellStyle name="Normal 11 5 2 2 2 3" xfId="35070"/>
    <cellStyle name="Normal 11 5 2 2 2 3 2" xfId="35071"/>
    <cellStyle name="Normal 11 5 2 2 2 3 2 2" xfId="35072"/>
    <cellStyle name="Normal 11 5 2 2 2 3 3" xfId="35073"/>
    <cellStyle name="Normal 11 5 2 2 2 4" xfId="35074"/>
    <cellStyle name="Normal 11 5 2 2 2 4 2" xfId="35075"/>
    <cellStyle name="Normal 11 5 2 2 2 5" xfId="35076"/>
    <cellStyle name="Normal 11 5 2 2 3" xfId="35077"/>
    <cellStyle name="Normal 11 5 2 2 3 2" xfId="35078"/>
    <cellStyle name="Normal 11 5 2 2 3 2 2" xfId="35079"/>
    <cellStyle name="Normal 11 5 2 2 3 2 2 2" xfId="35080"/>
    <cellStyle name="Normal 11 5 2 2 3 2 2 2 2" xfId="35081"/>
    <cellStyle name="Normal 11 5 2 2 3 2 2 3" xfId="35082"/>
    <cellStyle name="Normal 11 5 2 2 3 2 3" xfId="35083"/>
    <cellStyle name="Normal 11 5 2 2 3 2 3 2" xfId="35084"/>
    <cellStyle name="Normal 11 5 2 2 3 2 4" xfId="35085"/>
    <cellStyle name="Normal 11 5 2 2 3 3" xfId="35086"/>
    <cellStyle name="Normal 11 5 2 2 3 3 2" xfId="35087"/>
    <cellStyle name="Normal 11 5 2 2 3 3 2 2" xfId="35088"/>
    <cellStyle name="Normal 11 5 2 2 3 3 3" xfId="35089"/>
    <cellStyle name="Normal 11 5 2 2 3 4" xfId="35090"/>
    <cellStyle name="Normal 11 5 2 2 3 4 2" xfId="35091"/>
    <cellStyle name="Normal 11 5 2 2 3 5" xfId="35092"/>
    <cellStyle name="Normal 11 5 2 2 4" xfId="35093"/>
    <cellStyle name="Normal 11 5 2 2 4 2" xfId="35094"/>
    <cellStyle name="Normal 11 5 2 2 4 2 2" xfId="35095"/>
    <cellStyle name="Normal 11 5 2 2 4 2 2 2" xfId="35096"/>
    <cellStyle name="Normal 11 5 2 2 4 2 3" xfId="35097"/>
    <cellStyle name="Normal 11 5 2 2 4 3" xfId="35098"/>
    <cellStyle name="Normal 11 5 2 2 4 3 2" xfId="35099"/>
    <cellStyle name="Normal 11 5 2 2 4 4" xfId="35100"/>
    <cellStyle name="Normal 11 5 2 2 5" xfId="35101"/>
    <cellStyle name="Normal 11 5 2 2 5 2" xfId="35102"/>
    <cellStyle name="Normal 11 5 2 2 5 2 2" xfId="35103"/>
    <cellStyle name="Normal 11 5 2 2 5 3" xfId="35104"/>
    <cellStyle name="Normal 11 5 2 2 6" xfId="35105"/>
    <cellStyle name="Normal 11 5 2 2 6 2" xfId="35106"/>
    <cellStyle name="Normal 11 5 2 2 7" xfId="35107"/>
    <cellStyle name="Normal 11 5 2 3" xfId="35108"/>
    <cellStyle name="Normal 11 5 2 3 2" xfId="35109"/>
    <cellStyle name="Normal 11 5 2 3 2 2" xfId="35110"/>
    <cellStyle name="Normal 11 5 2 3 2 2 2" xfId="35111"/>
    <cellStyle name="Normal 11 5 2 3 2 2 2 2" xfId="35112"/>
    <cellStyle name="Normal 11 5 2 3 2 2 3" xfId="35113"/>
    <cellStyle name="Normal 11 5 2 3 2 3" xfId="35114"/>
    <cellStyle name="Normal 11 5 2 3 2 3 2" xfId="35115"/>
    <cellStyle name="Normal 11 5 2 3 2 4" xfId="35116"/>
    <cellStyle name="Normal 11 5 2 3 3" xfId="35117"/>
    <cellStyle name="Normal 11 5 2 3 3 2" xfId="35118"/>
    <cellStyle name="Normal 11 5 2 3 3 2 2" xfId="35119"/>
    <cellStyle name="Normal 11 5 2 3 3 3" xfId="35120"/>
    <cellStyle name="Normal 11 5 2 3 4" xfId="35121"/>
    <cellStyle name="Normal 11 5 2 3 4 2" xfId="35122"/>
    <cellStyle name="Normal 11 5 2 3 5" xfId="35123"/>
    <cellStyle name="Normal 11 5 2 4" xfId="35124"/>
    <cellStyle name="Normal 11 5 2 4 2" xfId="35125"/>
    <cellStyle name="Normal 11 5 2 4 2 2" xfId="35126"/>
    <cellStyle name="Normal 11 5 2 4 2 2 2" xfId="35127"/>
    <cellStyle name="Normal 11 5 2 4 2 2 2 2" xfId="35128"/>
    <cellStyle name="Normal 11 5 2 4 2 2 3" xfId="35129"/>
    <cellStyle name="Normal 11 5 2 4 2 3" xfId="35130"/>
    <cellStyle name="Normal 11 5 2 4 2 3 2" xfId="35131"/>
    <cellStyle name="Normal 11 5 2 4 2 4" xfId="35132"/>
    <cellStyle name="Normal 11 5 2 4 3" xfId="35133"/>
    <cellStyle name="Normal 11 5 2 4 3 2" xfId="35134"/>
    <cellStyle name="Normal 11 5 2 4 3 2 2" xfId="35135"/>
    <cellStyle name="Normal 11 5 2 4 3 3" xfId="35136"/>
    <cellStyle name="Normal 11 5 2 4 4" xfId="35137"/>
    <cellStyle name="Normal 11 5 2 4 4 2" xfId="35138"/>
    <cellStyle name="Normal 11 5 2 4 5" xfId="35139"/>
    <cellStyle name="Normal 11 5 2 5" xfId="35140"/>
    <cellStyle name="Normal 11 5 2 5 2" xfId="35141"/>
    <cellStyle name="Normal 11 5 2 5 2 2" xfId="35142"/>
    <cellStyle name="Normal 11 5 2 5 2 2 2" xfId="35143"/>
    <cellStyle name="Normal 11 5 2 5 2 3" xfId="35144"/>
    <cellStyle name="Normal 11 5 2 5 3" xfId="35145"/>
    <cellStyle name="Normal 11 5 2 5 3 2" xfId="35146"/>
    <cellStyle name="Normal 11 5 2 5 4" xfId="35147"/>
    <cellStyle name="Normal 11 5 2 6" xfId="35148"/>
    <cellStyle name="Normal 11 5 2 6 2" xfId="35149"/>
    <cellStyle name="Normal 11 5 2 6 2 2" xfId="35150"/>
    <cellStyle name="Normal 11 5 2 6 3" xfId="35151"/>
    <cellStyle name="Normal 11 5 2 7" xfId="35152"/>
    <cellStyle name="Normal 11 5 2 7 2" xfId="35153"/>
    <cellStyle name="Normal 11 5 2 8" xfId="35154"/>
    <cellStyle name="Normal 11 5 2 9" xfId="35155"/>
    <cellStyle name="Normal 11 5 3" xfId="35156"/>
    <cellStyle name="Normal 11 5 3 2" xfId="35157"/>
    <cellStyle name="Normal 11 5 3 2 2" xfId="35158"/>
    <cellStyle name="Normal 11 5 3 2 2 2" xfId="35159"/>
    <cellStyle name="Normal 11 5 3 2 2 2 2" xfId="35160"/>
    <cellStyle name="Normal 11 5 3 2 2 2 2 2" xfId="35161"/>
    <cellStyle name="Normal 11 5 3 2 2 2 3" xfId="35162"/>
    <cellStyle name="Normal 11 5 3 2 2 3" xfId="35163"/>
    <cellStyle name="Normal 11 5 3 2 2 3 2" xfId="35164"/>
    <cellStyle name="Normal 11 5 3 2 2 4" xfId="35165"/>
    <cellStyle name="Normal 11 5 3 2 3" xfId="35166"/>
    <cellStyle name="Normal 11 5 3 2 3 2" xfId="35167"/>
    <cellStyle name="Normal 11 5 3 2 3 2 2" xfId="35168"/>
    <cellStyle name="Normal 11 5 3 2 3 3" xfId="35169"/>
    <cellStyle name="Normal 11 5 3 2 4" xfId="35170"/>
    <cellStyle name="Normal 11 5 3 2 4 2" xfId="35171"/>
    <cellStyle name="Normal 11 5 3 2 5" xfId="35172"/>
    <cellStyle name="Normal 11 5 3 3" xfId="35173"/>
    <cellStyle name="Normal 11 5 3 3 2" xfId="35174"/>
    <cellStyle name="Normal 11 5 3 3 2 2" xfId="35175"/>
    <cellStyle name="Normal 11 5 3 3 2 2 2" xfId="35176"/>
    <cellStyle name="Normal 11 5 3 3 2 2 2 2" xfId="35177"/>
    <cellStyle name="Normal 11 5 3 3 2 2 3" xfId="35178"/>
    <cellStyle name="Normal 11 5 3 3 2 3" xfId="35179"/>
    <cellStyle name="Normal 11 5 3 3 2 3 2" xfId="35180"/>
    <cellStyle name="Normal 11 5 3 3 2 4" xfId="35181"/>
    <cellStyle name="Normal 11 5 3 3 3" xfId="35182"/>
    <cellStyle name="Normal 11 5 3 3 3 2" xfId="35183"/>
    <cellStyle name="Normal 11 5 3 3 3 2 2" xfId="35184"/>
    <cellStyle name="Normal 11 5 3 3 3 3" xfId="35185"/>
    <cellStyle name="Normal 11 5 3 3 4" xfId="35186"/>
    <cellStyle name="Normal 11 5 3 3 4 2" xfId="35187"/>
    <cellStyle name="Normal 11 5 3 3 5" xfId="35188"/>
    <cellStyle name="Normal 11 5 3 4" xfId="35189"/>
    <cellStyle name="Normal 11 5 3 4 2" xfId="35190"/>
    <cellStyle name="Normal 11 5 3 4 2 2" xfId="35191"/>
    <cellStyle name="Normal 11 5 3 4 2 2 2" xfId="35192"/>
    <cellStyle name="Normal 11 5 3 4 2 3" xfId="35193"/>
    <cellStyle name="Normal 11 5 3 4 3" xfId="35194"/>
    <cellStyle name="Normal 11 5 3 4 3 2" xfId="35195"/>
    <cellStyle name="Normal 11 5 3 4 4" xfId="35196"/>
    <cellStyle name="Normal 11 5 3 5" xfId="35197"/>
    <cellStyle name="Normal 11 5 3 5 2" xfId="35198"/>
    <cellStyle name="Normal 11 5 3 5 2 2" xfId="35199"/>
    <cellStyle name="Normal 11 5 3 5 3" xfId="35200"/>
    <cellStyle name="Normal 11 5 3 6" xfId="35201"/>
    <cellStyle name="Normal 11 5 3 6 2" xfId="35202"/>
    <cellStyle name="Normal 11 5 3 7" xfId="35203"/>
    <cellStyle name="Normal 11 5 4" xfId="35204"/>
    <cellStyle name="Normal 11 5 4 2" xfId="35205"/>
    <cellStyle name="Normal 11 5 4 2 2" xfId="35206"/>
    <cellStyle name="Normal 11 5 4 2 2 2" xfId="35207"/>
    <cellStyle name="Normal 11 5 4 2 2 2 2" xfId="35208"/>
    <cellStyle name="Normal 11 5 4 2 2 3" xfId="35209"/>
    <cellStyle name="Normal 11 5 4 2 3" xfId="35210"/>
    <cellStyle name="Normal 11 5 4 2 3 2" xfId="35211"/>
    <cellStyle name="Normal 11 5 4 2 4" xfId="35212"/>
    <cellStyle name="Normal 11 5 4 3" xfId="35213"/>
    <cellStyle name="Normal 11 5 4 3 2" xfId="35214"/>
    <cellStyle name="Normal 11 5 4 3 2 2" xfId="35215"/>
    <cellStyle name="Normal 11 5 4 3 3" xfId="35216"/>
    <cellStyle name="Normal 11 5 4 4" xfId="35217"/>
    <cellStyle name="Normal 11 5 4 4 2" xfId="35218"/>
    <cellStyle name="Normal 11 5 4 5" xfId="35219"/>
    <cellStyle name="Normal 11 5 5" xfId="35220"/>
    <cellStyle name="Normal 11 5 5 2" xfId="35221"/>
    <cellStyle name="Normal 11 5 5 2 2" xfId="35222"/>
    <cellStyle name="Normal 11 5 5 2 2 2" xfId="35223"/>
    <cellStyle name="Normal 11 5 5 2 2 2 2" xfId="35224"/>
    <cellStyle name="Normal 11 5 5 2 2 3" xfId="35225"/>
    <cellStyle name="Normal 11 5 5 2 3" xfId="35226"/>
    <cellStyle name="Normal 11 5 5 2 3 2" xfId="35227"/>
    <cellStyle name="Normal 11 5 5 2 4" xfId="35228"/>
    <cellStyle name="Normal 11 5 5 3" xfId="35229"/>
    <cellStyle name="Normal 11 5 5 3 2" xfId="35230"/>
    <cellStyle name="Normal 11 5 5 3 2 2" xfId="35231"/>
    <cellStyle name="Normal 11 5 5 3 3" xfId="35232"/>
    <cellStyle name="Normal 11 5 5 4" xfId="35233"/>
    <cellStyle name="Normal 11 5 5 4 2" xfId="35234"/>
    <cellStyle name="Normal 11 5 5 5" xfId="35235"/>
    <cellStyle name="Normal 11 5 6" xfId="35236"/>
    <cellStyle name="Normal 11 5 6 2" xfId="35237"/>
    <cellStyle name="Normal 11 5 6 2 2" xfId="35238"/>
    <cellStyle name="Normal 11 5 6 2 2 2" xfId="35239"/>
    <cellStyle name="Normal 11 5 6 2 3" xfId="35240"/>
    <cellStyle name="Normal 11 5 6 3" xfId="35241"/>
    <cellStyle name="Normal 11 5 6 3 2" xfId="35242"/>
    <cellStyle name="Normal 11 5 6 4" xfId="35243"/>
    <cellStyle name="Normal 11 5 7" xfId="35244"/>
    <cellStyle name="Normal 11 5 7 2" xfId="35245"/>
    <cellStyle name="Normal 11 5 7 2 2" xfId="35246"/>
    <cellStyle name="Normal 11 5 7 3" xfId="35247"/>
    <cellStyle name="Normal 11 5 8" xfId="35248"/>
    <cellStyle name="Normal 11 5 8 2" xfId="35249"/>
    <cellStyle name="Normal 11 5 9" xfId="35250"/>
    <cellStyle name="Normal 11 5 9 2" xfId="35251"/>
    <cellStyle name="Normal 11 6" xfId="35252"/>
    <cellStyle name="Normal 11 6 2" xfId="35253"/>
    <cellStyle name="Normal 11 6 2 2" xfId="35254"/>
    <cellStyle name="Normal 11 6 2 2 2" xfId="35255"/>
    <cellStyle name="Normal 11 6 2 2 2 2" xfId="35256"/>
    <cellStyle name="Normal 11 6 2 2 2 2 2" xfId="35257"/>
    <cellStyle name="Normal 11 6 2 2 2 2 2 2" xfId="35258"/>
    <cellStyle name="Normal 11 6 2 2 2 2 3" xfId="35259"/>
    <cellStyle name="Normal 11 6 2 2 2 3" xfId="35260"/>
    <cellStyle name="Normal 11 6 2 2 2 3 2" xfId="35261"/>
    <cellStyle name="Normal 11 6 2 2 2 4" xfId="35262"/>
    <cellStyle name="Normal 11 6 2 2 3" xfId="35263"/>
    <cellStyle name="Normal 11 6 2 2 3 2" xfId="35264"/>
    <cellStyle name="Normal 11 6 2 2 3 2 2" xfId="35265"/>
    <cellStyle name="Normal 11 6 2 2 3 3" xfId="35266"/>
    <cellStyle name="Normal 11 6 2 2 4" xfId="35267"/>
    <cellStyle name="Normal 11 6 2 2 4 2" xfId="35268"/>
    <cellStyle name="Normal 11 6 2 2 5" xfId="35269"/>
    <cellStyle name="Normal 11 6 2 3" xfId="35270"/>
    <cellStyle name="Normal 11 6 2 3 2" xfId="35271"/>
    <cellStyle name="Normal 11 6 2 3 2 2" xfId="35272"/>
    <cellStyle name="Normal 11 6 2 3 2 2 2" xfId="35273"/>
    <cellStyle name="Normal 11 6 2 3 2 2 2 2" xfId="35274"/>
    <cellStyle name="Normal 11 6 2 3 2 2 3" xfId="35275"/>
    <cellStyle name="Normal 11 6 2 3 2 3" xfId="35276"/>
    <cellStyle name="Normal 11 6 2 3 2 3 2" xfId="35277"/>
    <cellStyle name="Normal 11 6 2 3 2 4" xfId="35278"/>
    <cellStyle name="Normal 11 6 2 3 3" xfId="35279"/>
    <cellStyle name="Normal 11 6 2 3 3 2" xfId="35280"/>
    <cellStyle name="Normal 11 6 2 3 3 2 2" xfId="35281"/>
    <cellStyle name="Normal 11 6 2 3 3 3" xfId="35282"/>
    <cellStyle name="Normal 11 6 2 3 4" xfId="35283"/>
    <cellStyle name="Normal 11 6 2 3 4 2" xfId="35284"/>
    <cellStyle name="Normal 11 6 2 3 5" xfId="35285"/>
    <cellStyle name="Normal 11 6 2 4" xfId="35286"/>
    <cellStyle name="Normal 11 6 2 4 2" xfId="35287"/>
    <cellStyle name="Normal 11 6 2 4 2 2" xfId="35288"/>
    <cellStyle name="Normal 11 6 2 4 2 2 2" xfId="35289"/>
    <cellStyle name="Normal 11 6 2 4 2 3" xfId="35290"/>
    <cellStyle name="Normal 11 6 2 4 3" xfId="35291"/>
    <cellStyle name="Normal 11 6 2 4 3 2" xfId="35292"/>
    <cellStyle name="Normal 11 6 2 4 4" xfId="35293"/>
    <cellStyle name="Normal 11 6 2 5" xfId="35294"/>
    <cellStyle name="Normal 11 6 2 5 2" xfId="35295"/>
    <cellStyle name="Normal 11 6 2 5 2 2" xfId="35296"/>
    <cellStyle name="Normal 11 6 2 5 3" xfId="35297"/>
    <cellStyle name="Normal 11 6 2 6" xfId="35298"/>
    <cellStyle name="Normal 11 6 2 6 2" xfId="35299"/>
    <cellStyle name="Normal 11 6 2 7" xfId="35300"/>
    <cellStyle name="Normal 11 6 3" xfId="35301"/>
    <cellStyle name="Normal 11 6 3 2" xfId="35302"/>
    <cellStyle name="Normal 11 6 3 2 2" xfId="35303"/>
    <cellStyle name="Normal 11 6 3 2 2 2" xfId="35304"/>
    <cellStyle name="Normal 11 6 3 2 2 2 2" xfId="35305"/>
    <cellStyle name="Normal 11 6 3 2 2 3" xfId="35306"/>
    <cellStyle name="Normal 11 6 3 2 3" xfId="35307"/>
    <cellStyle name="Normal 11 6 3 2 3 2" xfId="35308"/>
    <cellStyle name="Normal 11 6 3 2 4" xfId="35309"/>
    <cellStyle name="Normal 11 6 3 3" xfId="35310"/>
    <cellStyle name="Normal 11 6 3 3 2" xfId="35311"/>
    <cellStyle name="Normal 11 6 3 3 2 2" xfId="35312"/>
    <cellStyle name="Normal 11 6 3 3 3" xfId="35313"/>
    <cellStyle name="Normal 11 6 3 4" xfId="35314"/>
    <cellStyle name="Normal 11 6 3 4 2" xfId="35315"/>
    <cellStyle name="Normal 11 6 3 5" xfId="35316"/>
    <cellStyle name="Normal 11 6 4" xfId="35317"/>
    <cellStyle name="Normal 11 6 4 2" xfId="35318"/>
    <cellStyle name="Normal 11 6 4 2 2" xfId="35319"/>
    <cellStyle name="Normal 11 6 4 2 2 2" xfId="35320"/>
    <cellStyle name="Normal 11 6 4 2 2 2 2" xfId="35321"/>
    <cellStyle name="Normal 11 6 4 2 2 3" xfId="35322"/>
    <cellStyle name="Normal 11 6 4 2 3" xfId="35323"/>
    <cellStyle name="Normal 11 6 4 2 3 2" xfId="35324"/>
    <cellStyle name="Normal 11 6 4 2 4" xfId="35325"/>
    <cellStyle name="Normal 11 6 4 3" xfId="35326"/>
    <cellStyle name="Normal 11 6 4 3 2" xfId="35327"/>
    <cellStyle name="Normal 11 6 4 3 2 2" xfId="35328"/>
    <cellStyle name="Normal 11 6 4 3 3" xfId="35329"/>
    <cellStyle name="Normal 11 6 4 4" xfId="35330"/>
    <cellStyle name="Normal 11 6 4 4 2" xfId="35331"/>
    <cellStyle name="Normal 11 6 4 5" xfId="35332"/>
    <cellStyle name="Normal 11 6 5" xfId="35333"/>
    <cellStyle name="Normal 11 6 5 2" xfId="35334"/>
    <cellStyle name="Normal 11 6 5 2 2" xfId="35335"/>
    <cellStyle name="Normal 11 6 5 2 2 2" xfId="35336"/>
    <cellStyle name="Normal 11 6 5 2 3" xfId="35337"/>
    <cellStyle name="Normal 11 6 5 3" xfId="35338"/>
    <cellStyle name="Normal 11 6 5 3 2" xfId="35339"/>
    <cellStyle name="Normal 11 6 5 4" xfId="35340"/>
    <cellStyle name="Normal 11 6 6" xfId="35341"/>
    <cellStyle name="Normal 11 6 6 2" xfId="35342"/>
    <cellStyle name="Normal 11 6 6 2 2" xfId="35343"/>
    <cellStyle name="Normal 11 6 6 3" xfId="35344"/>
    <cellStyle name="Normal 11 6 7" xfId="35345"/>
    <cellStyle name="Normal 11 6 7 2" xfId="35346"/>
    <cellStyle name="Normal 11 6 8" xfId="35347"/>
    <cellStyle name="Normal 11 6 9" xfId="35348"/>
    <cellStyle name="Normal 11 7" xfId="35349"/>
    <cellStyle name="Normal 11 7 2" xfId="35350"/>
    <cellStyle name="Normal 11 7 2 2" xfId="35351"/>
    <cellStyle name="Normal 11 7 2 2 2" xfId="35352"/>
    <cellStyle name="Normal 11 7 2 2 2 2" xfId="35353"/>
    <cellStyle name="Normal 11 7 2 2 2 2 2" xfId="35354"/>
    <cellStyle name="Normal 11 7 2 2 2 3" xfId="35355"/>
    <cellStyle name="Normal 11 7 2 2 3" xfId="35356"/>
    <cellStyle name="Normal 11 7 2 2 3 2" xfId="35357"/>
    <cellStyle name="Normal 11 7 2 2 4" xfId="35358"/>
    <cellStyle name="Normal 11 7 2 3" xfId="35359"/>
    <cellStyle name="Normal 11 7 2 3 2" xfId="35360"/>
    <cellStyle name="Normal 11 7 2 3 2 2" xfId="35361"/>
    <cellStyle name="Normal 11 7 2 3 3" xfId="35362"/>
    <cellStyle name="Normal 11 7 2 4" xfId="35363"/>
    <cellStyle name="Normal 11 7 2 4 2" xfId="35364"/>
    <cellStyle name="Normal 11 7 2 5" xfId="35365"/>
    <cellStyle name="Normal 11 7 3" xfId="35366"/>
    <cellStyle name="Normal 11 7 3 2" xfId="35367"/>
    <cellStyle name="Normal 11 7 3 2 2" xfId="35368"/>
    <cellStyle name="Normal 11 7 3 2 2 2" xfId="35369"/>
    <cellStyle name="Normal 11 7 3 2 2 2 2" xfId="35370"/>
    <cellStyle name="Normal 11 7 3 2 2 3" xfId="35371"/>
    <cellStyle name="Normal 11 7 3 2 3" xfId="35372"/>
    <cellStyle name="Normal 11 7 3 2 3 2" xfId="35373"/>
    <cellStyle name="Normal 11 7 3 2 4" xfId="35374"/>
    <cellStyle name="Normal 11 7 3 3" xfId="35375"/>
    <cellStyle name="Normal 11 7 3 3 2" xfId="35376"/>
    <cellStyle name="Normal 11 7 3 3 2 2" xfId="35377"/>
    <cellStyle name="Normal 11 7 3 3 3" xfId="35378"/>
    <cellStyle name="Normal 11 7 3 4" xfId="35379"/>
    <cellStyle name="Normal 11 7 3 4 2" xfId="35380"/>
    <cellStyle name="Normal 11 7 3 5" xfId="35381"/>
    <cellStyle name="Normal 11 7 4" xfId="35382"/>
    <cellStyle name="Normal 11 7 4 2" xfId="35383"/>
    <cellStyle name="Normal 11 7 4 2 2" xfId="35384"/>
    <cellStyle name="Normal 11 7 4 2 2 2" xfId="35385"/>
    <cellStyle name="Normal 11 7 4 2 3" xfId="35386"/>
    <cellStyle name="Normal 11 7 4 3" xfId="35387"/>
    <cellStyle name="Normal 11 7 4 3 2" xfId="35388"/>
    <cellStyle name="Normal 11 7 4 4" xfId="35389"/>
    <cellStyle name="Normal 11 7 5" xfId="35390"/>
    <cellStyle name="Normal 11 7 5 2" xfId="35391"/>
    <cellStyle name="Normal 11 7 5 2 2" xfId="35392"/>
    <cellStyle name="Normal 11 7 5 3" xfId="35393"/>
    <cellStyle name="Normal 11 7 6" xfId="35394"/>
    <cellStyle name="Normal 11 7 6 2" xfId="35395"/>
    <cellStyle name="Normal 11 7 7" xfId="35396"/>
    <cellStyle name="Normal 11 7 8" xfId="35397"/>
    <cellStyle name="Normal 11 8" xfId="35398"/>
    <cellStyle name="Normal 11 9" xfId="35399"/>
    <cellStyle name="Normal 11 9 2" xfId="35400"/>
    <cellStyle name="Normal 11 9 2 2" xfId="35401"/>
    <cellStyle name="Normal 11 9 2 2 2" xfId="35402"/>
    <cellStyle name="Normal 11 9 2 2 2 2" xfId="35403"/>
    <cellStyle name="Normal 11 9 2 2 3" xfId="35404"/>
    <cellStyle name="Normal 11 9 2 3" xfId="35405"/>
    <cellStyle name="Normal 11 9 2 3 2" xfId="35406"/>
    <cellStyle name="Normal 11 9 2 4" xfId="35407"/>
    <cellStyle name="Normal 11 9 3" xfId="35408"/>
    <cellStyle name="Normal 11 9 3 2" xfId="35409"/>
    <cellStyle name="Normal 11 9 3 2 2" xfId="35410"/>
    <cellStyle name="Normal 11 9 3 3" xfId="35411"/>
    <cellStyle name="Normal 11 9 4" xfId="35412"/>
    <cellStyle name="Normal 11 9 4 2" xfId="35413"/>
    <cellStyle name="Normal 11 9 5" xfId="35414"/>
    <cellStyle name="Normal 11_comunidad" xfId="35415"/>
    <cellStyle name="Normal 110" xfId="35416"/>
    <cellStyle name="Normal 111" xfId="35417"/>
    <cellStyle name="Normal 111 2" xfId="35418"/>
    <cellStyle name="Normal 111 2 2" xfId="35419"/>
    <cellStyle name="Normal 111 2 3" xfId="35420"/>
    <cellStyle name="Normal 111 3" xfId="35421"/>
    <cellStyle name="Normal 112" xfId="35422"/>
    <cellStyle name="Normal 112 10" xfId="35423"/>
    <cellStyle name="Normal 112 10 2" xfId="35424"/>
    <cellStyle name="Normal 112 11" xfId="35425"/>
    <cellStyle name="Normal 112 11 2" xfId="35426"/>
    <cellStyle name="Normal 112 12" xfId="35427"/>
    <cellStyle name="Normal 112 12 2" xfId="35428"/>
    <cellStyle name="Normal 112 13" xfId="35429"/>
    <cellStyle name="Normal 112 13 2" xfId="35430"/>
    <cellStyle name="Normal 112 14" xfId="35431"/>
    <cellStyle name="Normal 112 14 2" xfId="35432"/>
    <cellStyle name="Normal 112 15" xfId="35433"/>
    <cellStyle name="Normal 112 15 2" xfId="35434"/>
    <cellStyle name="Normal 112 16" xfId="35435"/>
    <cellStyle name="Normal 112 16 2" xfId="35436"/>
    <cellStyle name="Normal 112 17" xfId="35437"/>
    <cellStyle name="Normal 112 2" xfId="35438"/>
    <cellStyle name="Normal 112 2 2" xfId="35439"/>
    <cellStyle name="Normal 112 3" xfId="35440"/>
    <cellStyle name="Normal 112 3 2" xfId="35441"/>
    <cellStyle name="Normal 112 4" xfId="35442"/>
    <cellStyle name="Normal 112 4 2" xfId="35443"/>
    <cellStyle name="Normal 112 5" xfId="35444"/>
    <cellStyle name="Normal 112 5 2" xfId="35445"/>
    <cellStyle name="Normal 112 6" xfId="35446"/>
    <cellStyle name="Normal 112 6 2" xfId="35447"/>
    <cellStyle name="Normal 112 7" xfId="35448"/>
    <cellStyle name="Normal 112 7 2" xfId="35449"/>
    <cellStyle name="Normal 112 8" xfId="35450"/>
    <cellStyle name="Normal 112 8 2" xfId="35451"/>
    <cellStyle name="Normal 112 9" xfId="35452"/>
    <cellStyle name="Normal 112 9 2" xfId="35453"/>
    <cellStyle name="Normal 113" xfId="35454"/>
    <cellStyle name="Normal 113 10" xfId="35455"/>
    <cellStyle name="Normal 113 10 2" xfId="35456"/>
    <cellStyle name="Normal 113 11" xfId="35457"/>
    <cellStyle name="Normal 113 11 2" xfId="35458"/>
    <cellStyle name="Normal 113 12" xfId="35459"/>
    <cellStyle name="Normal 113 12 2" xfId="35460"/>
    <cellStyle name="Normal 113 13" xfId="35461"/>
    <cellStyle name="Normal 113 13 2" xfId="35462"/>
    <cellStyle name="Normal 113 14" xfId="35463"/>
    <cellStyle name="Normal 113 14 2" xfId="35464"/>
    <cellStyle name="Normal 113 15" xfId="35465"/>
    <cellStyle name="Normal 113 15 2" xfId="35466"/>
    <cellStyle name="Normal 113 16" xfId="35467"/>
    <cellStyle name="Normal 113 16 2" xfId="35468"/>
    <cellStyle name="Normal 113 17" xfId="35469"/>
    <cellStyle name="Normal 113 2" xfId="35470"/>
    <cellStyle name="Normal 113 2 2" xfId="35471"/>
    <cellStyle name="Normal 113 3" xfId="35472"/>
    <cellStyle name="Normal 113 3 2" xfId="35473"/>
    <cellStyle name="Normal 113 4" xfId="35474"/>
    <cellStyle name="Normal 113 4 2" xfId="35475"/>
    <cellStyle name="Normal 113 5" xfId="35476"/>
    <cellStyle name="Normal 113 5 2" xfId="35477"/>
    <cellStyle name="Normal 113 6" xfId="35478"/>
    <cellStyle name="Normal 113 6 2" xfId="35479"/>
    <cellStyle name="Normal 113 7" xfId="35480"/>
    <cellStyle name="Normal 113 7 2" xfId="35481"/>
    <cellStyle name="Normal 113 8" xfId="35482"/>
    <cellStyle name="Normal 113 8 2" xfId="35483"/>
    <cellStyle name="Normal 113 9" xfId="35484"/>
    <cellStyle name="Normal 113 9 2" xfId="35485"/>
    <cellStyle name="Normal 114" xfId="35486"/>
    <cellStyle name="Normal 114 10" xfId="35487"/>
    <cellStyle name="Normal 114 10 2" xfId="35488"/>
    <cellStyle name="Normal 114 11" xfId="35489"/>
    <cellStyle name="Normal 114 11 2" xfId="35490"/>
    <cellStyle name="Normal 114 12" xfId="35491"/>
    <cellStyle name="Normal 114 12 2" xfId="35492"/>
    <cellStyle name="Normal 114 13" xfId="35493"/>
    <cellStyle name="Normal 114 13 2" xfId="35494"/>
    <cellStyle name="Normal 114 14" xfId="35495"/>
    <cellStyle name="Normal 114 14 2" xfId="35496"/>
    <cellStyle name="Normal 114 15" xfId="35497"/>
    <cellStyle name="Normal 114 15 2" xfId="35498"/>
    <cellStyle name="Normal 114 16" xfId="35499"/>
    <cellStyle name="Normal 114 16 2" xfId="35500"/>
    <cellStyle name="Normal 114 17" xfId="35501"/>
    <cellStyle name="Normal 114 2" xfId="35502"/>
    <cellStyle name="Normal 114 2 2" xfId="35503"/>
    <cellStyle name="Normal 114 3" xfId="35504"/>
    <cellStyle name="Normal 114 3 2" xfId="35505"/>
    <cellStyle name="Normal 114 4" xfId="35506"/>
    <cellStyle name="Normal 114 4 2" xfId="35507"/>
    <cellStyle name="Normal 114 5" xfId="35508"/>
    <cellStyle name="Normal 114 5 2" xfId="35509"/>
    <cellStyle name="Normal 114 6" xfId="35510"/>
    <cellStyle name="Normal 114 6 2" xfId="35511"/>
    <cellStyle name="Normal 114 7" xfId="35512"/>
    <cellStyle name="Normal 114 7 2" xfId="35513"/>
    <cellStyle name="Normal 114 8" xfId="35514"/>
    <cellStyle name="Normal 114 8 2" xfId="35515"/>
    <cellStyle name="Normal 114 9" xfId="35516"/>
    <cellStyle name="Normal 114 9 2" xfId="35517"/>
    <cellStyle name="Normal 115" xfId="35518"/>
    <cellStyle name="Normal 115 10" xfId="35519"/>
    <cellStyle name="Normal 115 10 2" xfId="35520"/>
    <cellStyle name="Normal 115 11" xfId="35521"/>
    <cellStyle name="Normal 115 11 2" xfId="35522"/>
    <cellStyle name="Normal 115 12" xfId="35523"/>
    <cellStyle name="Normal 115 12 2" xfId="35524"/>
    <cellStyle name="Normal 115 13" xfId="35525"/>
    <cellStyle name="Normal 115 13 2" xfId="35526"/>
    <cellStyle name="Normal 115 14" xfId="35527"/>
    <cellStyle name="Normal 115 14 2" xfId="35528"/>
    <cellStyle name="Normal 115 15" xfId="35529"/>
    <cellStyle name="Normal 115 15 2" xfId="35530"/>
    <cellStyle name="Normal 115 16" xfId="35531"/>
    <cellStyle name="Normal 115 16 2" xfId="35532"/>
    <cellStyle name="Normal 115 17" xfId="35533"/>
    <cellStyle name="Normal 115 2" xfId="35534"/>
    <cellStyle name="Normal 115 2 2" xfId="35535"/>
    <cellStyle name="Normal 115 3" xfId="35536"/>
    <cellStyle name="Normal 115 3 2" xfId="35537"/>
    <cellStyle name="Normal 115 4" xfId="35538"/>
    <cellStyle name="Normal 115 4 2" xfId="35539"/>
    <cellStyle name="Normal 115 5" xfId="35540"/>
    <cellStyle name="Normal 115 5 2" xfId="35541"/>
    <cellStyle name="Normal 115 6" xfId="35542"/>
    <cellStyle name="Normal 115 6 2" xfId="35543"/>
    <cellStyle name="Normal 115 7" xfId="35544"/>
    <cellStyle name="Normal 115 7 2" xfId="35545"/>
    <cellStyle name="Normal 115 8" xfId="35546"/>
    <cellStyle name="Normal 115 8 2" xfId="35547"/>
    <cellStyle name="Normal 115 9" xfId="35548"/>
    <cellStyle name="Normal 115 9 2" xfId="35549"/>
    <cellStyle name="Normal 116" xfId="35550"/>
    <cellStyle name="Normal 116 10" xfId="35551"/>
    <cellStyle name="Normal 116 10 2" xfId="35552"/>
    <cellStyle name="Normal 116 11" xfId="35553"/>
    <cellStyle name="Normal 116 11 2" xfId="35554"/>
    <cellStyle name="Normal 116 12" xfId="35555"/>
    <cellStyle name="Normal 116 12 2" xfId="35556"/>
    <cellStyle name="Normal 116 13" xfId="35557"/>
    <cellStyle name="Normal 116 13 2" xfId="35558"/>
    <cellStyle name="Normal 116 14" xfId="35559"/>
    <cellStyle name="Normal 116 14 2" xfId="35560"/>
    <cellStyle name="Normal 116 15" xfId="35561"/>
    <cellStyle name="Normal 116 15 2" xfId="35562"/>
    <cellStyle name="Normal 116 16" xfId="35563"/>
    <cellStyle name="Normal 116 16 2" xfId="35564"/>
    <cellStyle name="Normal 116 17" xfId="35565"/>
    <cellStyle name="Normal 116 2" xfId="35566"/>
    <cellStyle name="Normal 116 2 2" xfId="35567"/>
    <cellStyle name="Normal 116 3" xfId="35568"/>
    <cellStyle name="Normal 116 3 2" xfId="35569"/>
    <cellStyle name="Normal 116 4" xfId="35570"/>
    <cellStyle name="Normal 116 4 2" xfId="35571"/>
    <cellStyle name="Normal 116 5" xfId="35572"/>
    <cellStyle name="Normal 116 5 2" xfId="35573"/>
    <cellStyle name="Normal 116 6" xfId="35574"/>
    <cellStyle name="Normal 116 6 2" xfId="35575"/>
    <cellStyle name="Normal 116 7" xfId="35576"/>
    <cellStyle name="Normal 116 7 2" xfId="35577"/>
    <cellStyle name="Normal 116 8" xfId="35578"/>
    <cellStyle name="Normal 116 8 2" xfId="35579"/>
    <cellStyle name="Normal 116 9" xfId="35580"/>
    <cellStyle name="Normal 116 9 2" xfId="35581"/>
    <cellStyle name="Normal 117" xfId="35582"/>
    <cellStyle name="Normal 117 10" xfId="35583"/>
    <cellStyle name="Normal 117 10 2" xfId="35584"/>
    <cellStyle name="Normal 117 11" xfId="35585"/>
    <cellStyle name="Normal 117 11 2" xfId="35586"/>
    <cellStyle name="Normal 117 12" xfId="35587"/>
    <cellStyle name="Normal 117 12 2" xfId="35588"/>
    <cellStyle name="Normal 117 13" xfId="35589"/>
    <cellStyle name="Normal 117 13 2" xfId="35590"/>
    <cellStyle name="Normal 117 14" xfId="35591"/>
    <cellStyle name="Normal 117 14 2" xfId="35592"/>
    <cellStyle name="Normal 117 15" xfId="35593"/>
    <cellStyle name="Normal 117 15 2" xfId="35594"/>
    <cellStyle name="Normal 117 16" xfId="35595"/>
    <cellStyle name="Normal 117 16 2" xfId="35596"/>
    <cellStyle name="Normal 117 17" xfId="35597"/>
    <cellStyle name="Normal 117 2" xfId="35598"/>
    <cellStyle name="Normal 117 2 2" xfId="35599"/>
    <cellStyle name="Normal 117 3" xfId="35600"/>
    <cellStyle name="Normal 117 3 2" xfId="35601"/>
    <cellStyle name="Normal 117 4" xfId="35602"/>
    <cellStyle name="Normal 117 4 2" xfId="35603"/>
    <cellStyle name="Normal 117 5" xfId="35604"/>
    <cellStyle name="Normal 117 5 2" xfId="35605"/>
    <cellStyle name="Normal 117 6" xfId="35606"/>
    <cellStyle name="Normal 117 6 2" xfId="35607"/>
    <cellStyle name="Normal 117 7" xfId="35608"/>
    <cellStyle name="Normal 117 7 2" xfId="35609"/>
    <cellStyle name="Normal 117 8" xfId="35610"/>
    <cellStyle name="Normal 117 8 2" xfId="35611"/>
    <cellStyle name="Normal 117 9" xfId="35612"/>
    <cellStyle name="Normal 117 9 2" xfId="35613"/>
    <cellStyle name="Normal 118" xfId="35614"/>
    <cellStyle name="Normal 118 10" xfId="35615"/>
    <cellStyle name="Normal 118 10 2" xfId="35616"/>
    <cellStyle name="Normal 118 11" xfId="35617"/>
    <cellStyle name="Normal 118 11 2" xfId="35618"/>
    <cellStyle name="Normal 118 12" xfId="35619"/>
    <cellStyle name="Normal 118 12 2" xfId="35620"/>
    <cellStyle name="Normal 118 13" xfId="35621"/>
    <cellStyle name="Normal 118 13 2" xfId="35622"/>
    <cellStyle name="Normal 118 14" xfId="35623"/>
    <cellStyle name="Normal 118 14 2" xfId="35624"/>
    <cellStyle name="Normal 118 15" xfId="35625"/>
    <cellStyle name="Normal 118 15 2" xfId="35626"/>
    <cellStyle name="Normal 118 16" xfId="35627"/>
    <cellStyle name="Normal 118 16 2" xfId="35628"/>
    <cellStyle name="Normal 118 17" xfId="35629"/>
    <cellStyle name="Normal 118 2" xfId="35630"/>
    <cellStyle name="Normal 118 2 2" xfId="35631"/>
    <cellStyle name="Normal 118 3" xfId="35632"/>
    <cellStyle name="Normal 118 3 2" xfId="35633"/>
    <cellStyle name="Normal 118 4" xfId="35634"/>
    <cellStyle name="Normal 118 4 2" xfId="35635"/>
    <cellStyle name="Normal 118 5" xfId="35636"/>
    <cellStyle name="Normal 118 5 2" xfId="35637"/>
    <cellStyle name="Normal 118 6" xfId="35638"/>
    <cellStyle name="Normal 118 6 2" xfId="35639"/>
    <cellStyle name="Normal 118 7" xfId="35640"/>
    <cellStyle name="Normal 118 7 2" xfId="35641"/>
    <cellStyle name="Normal 118 8" xfId="35642"/>
    <cellStyle name="Normal 118 8 2" xfId="35643"/>
    <cellStyle name="Normal 118 9" xfId="35644"/>
    <cellStyle name="Normal 118 9 2" xfId="35645"/>
    <cellStyle name="Normal 119" xfId="35646"/>
    <cellStyle name="Normal 119 10" xfId="35647"/>
    <cellStyle name="Normal 119 10 2" xfId="35648"/>
    <cellStyle name="Normal 119 11" xfId="35649"/>
    <cellStyle name="Normal 119 11 2" xfId="35650"/>
    <cellStyle name="Normal 119 12" xfId="35651"/>
    <cellStyle name="Normal 119 12 2" xfId="35652"/>
    <cellStyle name="Normal 119 13" xfId="35653"/>
    <cellStyle name="Normal 119 13 2" xfId="35654"/>
    <cellStyle name="Normal 119 14" xfId="35655"/>
    <cellStyle name="Normal 119 14 2" xfId="35656"/>
    <cellStyle name="Normal 119 15" xfId="35657"/>
    <cellStyle name="Normal 119 15 2" xfId="35658"/>
    <cellStyle name="Normal 119 16" xfId="35659"/>
    <cellStyle name="Normal 119 16 2" xfId="35660"/>
    <cellStyle name="Normal 119 17" xfId="35661"/>
    <cellStyle name="Normal 119 2" xfId="35662"/>
    <cellStyle name="Normal 119 2 2" xfId="35663"/>
    <cellStyle name="Normal 119 3" xfId="35664"/>
    <cellStyle name="Normal 119 3 2" xfId="35665"/>
    <cellStyle name="Normal 119 4" xfId="35666"/>
    <cellStyle name="Normal 119 4 2" xfId="35667"/>
    <cellStyle name="Normal 119 5" xfId="35668"/>
    <cellStyle name="Normal 119 5 2" xfId="35669"/>
    <cellStyle name="Normal 119 6" xfId="35670"/>
    <cellStyle name="Normal 119 6 2" xfId="35671"/>
    <cellStyle name="Normal 119 7" xfId="35672"/>
    <cellStyle name="Normal 119 7 2" xfId="35673"/>
    <cellStyle name="Normal 119 8" xfId="35674"/>
    <cellStyle name="Normal 119 8 2" xfId="35675"/>
    <cellStyle name="Normal 119 9" xfId="35676"/>
    <cellStyle name="Normal 119 9 2" xfId="35677"/>
    <cellStyle name="Normal 12" xfId="109"/>
    <cellStyle name="Normal 12 10" xfId="35679"/>
    <cellStyle name="Normal 12 11" xfId="35678"/>
    <cellStyle name="Normal 12 12" xfId="35680"/>
    <cellStyle name="Normal 12 13" xfId="35681"/>
    <cellStyle name="Normal 12 14" xfId="35682"/>
    <cellStyle name="Normal 12 15" xfId="35683"/>
    <cellStyle name="Normal 12 16" xfId="35684"/>
    <cellStyle name="Normal 12 17" xfId="35685"/>
    <cellStyle name="Normal 12 18" xfId="35686"/>
    <cellStyle name="Normal 12 2" xfId="187"/>
    <cellStyle name="Normal 12 2 10" xfId="35687"/>
    <cellStyle name="Normal 12 2 12" xfId="35688"/>
    <cellStyle name="Normal 12 2 18" xfId="35689"/>
    <cellStyle name="Normal 12 2 19" xfId="35690"/>
    <cellStyle name="Normal 12 2 2" xfId="35691"/>
    <cellStyle name="Normal 12 2 2 2" xfId="35692"/>
    <cellStyle name="Normal 12 2 2 2 2" xfId="35693"/>
    <cellStyle name="Normal 12 2 2 2 2 2" xfId="35694"/>
    <cellStyle name="Normal 12 2 2 2 3" xfId="35695"/>
    <cellStyle name="Normal 12 2 2 2 4" xfId="35696"/>
    <cellStyle name="Normal 12 2 2 2 5" xfId="35697"/>
    <cellStyle name="Normal 12 2 2 2 6" xfId="35698"/>
    <cellStyle name="Normal 12 2 2 3" xfId="35699"/>
    <cellStyle name="Normal 12 2 2 3 2" xfId="35700"/>
    <cellStyle name="Normal 12 2 2 4" xfId="35701"/>
    <cellStyle name="Normal 12 2 2 5" xfId="35702"/>
    <cellStyle name="Normal 12 2 2 6" xfId="35703"/>
    <cellStyle name="Normal 12 2 20" xfId="35704"/>
    <cellStyle name="Normal 12 2 21" xfId="35705"/>
    <cellStyle name="Normal 12 2 3" xfId="35706"/>
    <cellStyle name="Normal 12 2 3 14" xfId="35707"/>
    <cellStyle name="Normal 12 2 3 15" xfId="35708"/>
    <cellStyle name="Normal 12 2 3 17" xfId="35709"/>
    <cellStyle name="Normal 12 2 3 18" xfId="35710"/>
    <cellStyle name="Normal 12 2 3 2" xfId="35711"/>
    <cellStyle name="Normal 12 2 3 2 2" xfId="35712"/>
    <cellStyle name="Normal 12 2 3 2 2 2" xfId="35713"/>
    <cellStyle name="Normal 12 2 3 2 3" xfId="35714"/>
    <cellStyle name="Normal 12 2 3 2 4" xfId="35715"/>
    <cellStyle name="Normal 12 2 3 2 5" xfId="35716"/>
    <cellStyle name="Normal 12 2 3 2 6" xfId="35717"/>
    <cellStyle name="Normal 12 2 3 3" xfId="35718"/>
    <cellStyle name="Normal 12 2 3 3 2" xfId="35719"/>
    <cellStyle name="Normal 12 2 3 4" xfId="35720"/>
    <cellStyle name="Normal 12 2 3 5" xfId="35721"/>
    <cellStyle name="Normal 12 2 3 6" xfId="35722"/>
    <cellStyle name="Normal 12 2 3 7" xfId="35723"/>
    <cellStyle name="Normal 12 2 3 8" xfId="35724"/>
    <cellStyle name="Normal 12 2 3 9" xfId="35725"/>
    <cellStyle name="Normal 12 2 4" xfId="35726"/>
    <cellStyle name="Normal 12 2 4 2" xfId="35727"/>
    <cellStyle name="Normal 12 2 4 4" xfId="35728"/>
    <cellStyle name="Normal 12 2 4 5" xfId="35729"/>
    <cellStyle name="Normal 12 2 5" xfId="35730"/>
    <cellStyle name="Normal 12 2 5 3" xfId="35731"/>
    <cellStyle name="Normal 12 2 5 4" xfId="35732"/>
    <cellStyle name="Normal 12 2 6" xfId="35733"/>
    <cellStyle name="Normal 12 2 7" xfId="35734"/>
    <cellStyle name="Normal 12 2 8" xfId="35735"/>
    <cellStyle name="Normal 12 2 9" xfId="35736"/>
    <cellStyle name="Normal 12 2_Plan Descubre 14 al 17" xfId="35737"/>
    <cellStyle name="Normal 12 20" xfId="35738"/>
    <cellStyle name="Normal 12 3" xfId="35739"/>
    <cellStyle name="Normal 12 3 2" xfId="35740"/>
    <cellStyle name="Normal 12 3 2 2" xfId="35741"/>
    <cellStyle name="Normal 12 3 3" xfId="35742"/>
    <cellStyle name="Normal 12 3 4" xfId="35743"/>
    <cellStyle name="Normal 12 3 5" xfId="35744"/>
    <cellStyle name="Normal 12 3 6" xfId="35745"/>
    <cellStyle name="Normal 12 31" xfId="35746"/>
    <cellStyle name="Normal 12 32" xfId="35747"/>
    <cellStyle name="Normal 12 33" xfId="35748"/>
    <cellStyle name="Normal 12 4" xfId="35749"/>
    <cellStyle name="Normal 12 4 2" xfId="35750"/>
    <cellStyle name="Normal 12 4 4" xfId="35751"/>
    <cellStyle name="Normal 12 4 5" xfId="35752"/>
    <cellStyle name="Normal 12 5" xfId="35753"/>
    <cellStyle name="Normal 12 5 3" xfId="35754"/>
    <cellStyle name="Normal 12 5 4" xfId="35755"/>
    <cellStyle name="Normal 12 6" xfId="35756"/>
    <cellStyle name="Normal 12 7" xfId="35757"/>
    <cellStyle name="Normal 12 7 2" xfId="35758"/>
    <cellStyle name="Normal 12 7 3" xfId="35759"/>
    <cellStyle name="Normal 12 8" xfId="35760"/>
    <cellStyle name="Normal 12 8 2" xfId="35761"/>
    <cellStyle name="Normal 12 9" xfId="35762"/>
    <cellStyle name="Normal 12_comunidad" xfId="35763"/>
    <cellStyle name="Normal 120" xfId="35764"/>
    <cellStyle name="Normal 120 10" xfId="35765"/>
    <cellStyle name="Normal 120 10 2" xfId="35766"/>
    <cellStyle name="Normal 120 11" xfId="35767"/>
    <cellStyle name="Normal 120 11 2" xfId="35768"/>
    <cellStyle name="Normal 120 12" xfId="35769"/>
    <cellStyle name="Normal 120 12 2" xfId="35770"/>
    <cellStyle name="Normal 120 13" xfId="35771"/>
    <cellStyle name="Normal 120 13 2" xfId="35772"/>
    <cellStyle name="Normal 120 14" xfId="35773"/>
    <cellStyle name="Normal 120 14 2" xfId="35774"/>
    <cellStyle name="Normal 120 15" xfId="35775"/>
    <cellStyle name="Normal 120 15 2" xfId="35776"/>
    <cellStyle name="Normal 120 16" xfId="35777"/>
    <cellStyle name="Normal 120 16 2" xfId="35778"/>
    <cellStyle name="Normal 120 17" xfId="35779"/>
    <cellStyle name="Normal 120 2" xfId="35780"/>
    <cellStyle name="Normal 120 2 2" xfId="35781"/>
    <cellStyle name="Normal 120 3" xfId="35782"/>
    <cellStyle name="Normal 120 3 2" xfId="35783"/>
    <cellStyle name="Normal 120 4" xfId="35784"/>
    <cellStyle name="Normal 120 4 2" xfId="35785"/>
    <cellStyle name="Normal 120 5" xfId="35786"/>
    <cellStyle name="Normal 120 5 2" xfId="35787"/>
    <cellStyle name="Normal 120 6" xfId="35788"/>
    <cellStyle name="Normal 120 6 2" xfId="35789"/>
    <cellStyle name="Normal 120 7" xfId="35790"/>
    <cellStyle name="Normal 120 7 2" xfId="35791"/>
    <cellStyle name="Normal 120 8" xfId="35792"/>
    <cellStyle name="Normal 120 8 2" xfId="35793"/>
    <cellStyle name="Normal 120 9" xfId="35794"/>
    <cellStyle name="Normal 120 9 2" xfId="35795"/>
    <cellStyle name="Normal 121" xfId="35796"/>
    <cellStyle name="Normal 121 10" xfId="35797"/>
    <cellStyle name="Normal 121 10 2" xfId="35798"/>
    <cellStyle name="Normal 121 11" xfId="35799"/>
    <cellStyle name="Normal 121 11 2" xfId="35800"/>
    <cellStyle name="Normal 121 12" xfId="35801"/>
    <cellStyle name="Normal 121 12 2" xfId="35802"/>
    <cellStyle name="Normal 121 13" xfId="35803"/>
    <cellStyle name="Normal 121 13 2" xfId="35804"/>
    <cellStyle name="Normal 121 14" xfId="35805"/>
    <cellStyle name="Normal 121 14 2" xfId="35806"/>
    <cellStyle name="Normal 121 15" xfId="35807"/>
    <cellStyle name="Normal 121 15 2" xfId="35808"/>
    <cellStyle name="Normal 121 16" xfId="35809"/>
    <cellStyle name="Normal 121 16 2" xfId="35810"/>
    <cellStyle name="Normal 121 17" xfId="35811"/>
    <cellStyle name="Normal 121 2" xfId="35812"/>
    <cellStyle name="Normal 121 2 2" xfId="35813"/>
    <cellStyle name="Normal 121 3" xfId="35814"/>
    <cellStyle name="Normal 121 3 2" xfId="35815"/>
    <cellStyle name="Normal 121 4" xfId="35816"/>
    <cellStyle name="Normal 121 4 2" xfId="35817"/>
    <cellStyle name="Normal 121 5" xfId="35818"/>
    <cellStyle name="Normal 121 5 2" xfId="35819"/>
    <cellStyle name="Normal 121 6" xfId="35820"/>
    <cellStyle name="Normal 121 6 2" xfId="35821"/>
    <cellStyle name="Normal 121 7" xfId="35822"/>
    <cellStyle name="Normal 121 7 2" xfId="35823"/>
    <cellStyle name="Normal 121 8" xfId="35824"/>
    <cellStyle name="Normal 121 8 2" xfId="35825"/>
    <cellStyle name="Normal 121 9" xfId="35826"/>
    <cellStyle name="Normal 121 9 2" xfId="35827"/>
    <cellStyle name="Normal 122" xfId="35828"/>
    <cellStyle name="Normal 122 10" xfId="35829"/>
    <cellStyle name="Normal 122 10 2" xfId="35830"/>
    <cellStyle name="Normal 122 11" xfId="35831"/>
    <cellStyle name="Normal 122 11 2" xfId="35832"/>
    <cellStyle name="Normal 122 12" xfId="35833"/>
    <cellStyle name="Normal 122 12 2" xfId="35834"/>
    <cellStyle name="Normal 122 13" xfId="35835"/>
    <cellStyle name="Normal 122 13 2" xfId="35836"/>
    <cellStyle name="Normal 122 14" xfId="35837"/>
    <cellStyle name="Normal 122 14 2" xfId="35838"/>
    <cellStyle name="Normal 122 15" xfId="35839"/>
    <cellStyle name="Normal 122 15 2" xfId="35840"/>
    <cellStyle name="Normal 122 16" xfId="35841"/>
    <cellStyle name="Normal 122 16 2" xfId="35842"/>
    <cellStyle name="Normal 122 17" xfId="35843"/>
    <cellStyle name="Normal 122 2" xfId="35844"/>
    <cellStyle name="Normal 122 2 2" xfId="35845"/>
    <cellStyle name="Normal 122 3" xfId="35846"/>
    <cellStyle name="Normal 122 3 2" xfId="35847"/>
    <cellStyle name="Normal 122 4" xfId="35848"/>
    <cellStyle name="Normal 122 4 2" xfId="35849"/>
    <cellStyle name="Normal 122 5" xfId="35850"/>
    <cellStyle name="Normal 122 5 2" xfId="35851"/>
    <cellStyle name="Normal 122 6" xfId="35852"/>
    <cellStyle name="Normal 122 6 2" xfId="35853"/>
    <cellStyle name="Normal 122 7" xfId="35854"/>
    <cellStyle name="Normal 122 7 2" xfId="35855"/>
    <cellStyle name="Normal 122 8" xfId="35856"/>
    <cellStyle name="Normal 122 8 2" xfId="35857"/>
    <cellStyle name="Normal 122 9" xfId="35858"/>
    <cellStyle name="Normal 122 9 2" xfId="35859"/>
    <cellStyle name="Normal 123" xfId="35860"/>
    <cellStyle name="Normal 123 10" xfId="35861"/>
    <cellStyle name="Normal 123 10 2" xfId="35862"/>
    <cellStyle name="Normal 123 11" xfId="35863"/>
    <cellStyle name="Normal 123 11 2" xfId="35864"/>
    <cellStyle name="Normal 123 12" xfId="35865"/>
    <cellStyle name="Normal 123 12 2" xfId="35866"/>
    <cellStyle name="Normal 123 13" xfId="35867"/>
    <cellStyle name="Normal 123 13 2" xfId="35868"/>
    <cellStyle name="Normal 123 14" xfId="35869"/>
    <cellStyle name="Normal 123 14 2" xfId="35870"/>
    <cellStyle name="Normal 123 15" xfId="35871"/>
    <cellStyle name="Normal 123 15 2" xfId="35872"/>
    <cellStyle name="Normal 123 16" xfId="35873"/>
    <cellStyle name="Normal 123 16 2" xfId="35874"/>
    <cellStyle name="Normal 123 17" xfId="35875"/>
    <cellStyle name="Normal 123 2" xfId="35876"/>
    <cellStyle name="Normal 123 2 2" xfId="35877"/>
    <cellStyle name="Normal 123 3" xfId="35878"/>
    <cellStyle name="Normal 123 3 2" xfId="35879"/>
    <cellStyle name="Normal 123 4" xfId="35880"/>
    <cellStyle name="Normal 123 4 2" xfId="35881"/>
    <cellStyle name="Normal 123 5" xfId="35882"/>
    <cellStyle name="Normal 123 5 2" xfId="35883"/>
    <cellStyle name="Normal 123 6" xfId="35884"/>
    <cellStyle name="Normal 123 6 2" xfId="35885"/>
    <cellStyle name="Normal 123 7" xfId="35886"/>
    <cellStyle name="Normal 123 7 2" xfId="35887"/>
    <cellStyle name="Normal 123 8" xfId="35888"/>
    <cellStyle name="Normal 123 8 2" xfId="35889"/>
    <cellStyle name="Normal 123 9" xfId="35890"/>
    <cellStyle name="Normal 123 9 2" xfId="35891"/>
    <cellStyle name="Normal 124" xfId="35892"/>
    <cellStyle name="Normal 124 10" xfId="35893"/>
    <cellStyle name="Normal 124 10 2" xfId="35894"/>
    <cellStyle name="Normal 124 11" xfId="35895"/>
    <cellStyle name="Normal 124 11 2" xfId="35896"/>
    <cellStyle name="Normal 124 12" xfId="35897"/>
    <cellStyle name="Normal 124 12 2" xfId="35898"/>
    <cellStyle name="Normal 124 13" xfId="35899"/>
    <cellStyle name="Normal 124 13 2" xfId="35900"/>
    <cellStyle name="Normal 124 14" xfId="35901"/>
    <cellStyle name="Normal 124 14 2" xfId="35902"/>
    <cellStyle name="Normal 124 15" xfId="35903"/>
    <cellStyle name="Normal 124 15 2" xfId="35904"/>
    <cellStyle name="Normal 124 16" xfId="35905"/>
    <cellStyle name="Normal 124 16 2" xfId="35906"/>
    <cellStyle name="Normal 124 17" xfId="35907"/>
    <cellStyle name="Normal 124 2" xfId="35908"/>
    <cellStyle name="Normal 124 2 2" xfId="35909"/>
    <cellStyle name="Normal 124 3" xfId="35910"/>
    <cellStyle name="Normal 124 3 2" xfId="35911"/>
    <cellStyle name="Normal 124 4" xfId="35912"/>
    <cellStyle name="Normal 124 4 2" xfId="35913"/>
    <cellStyle name="Normal 124 5" xfId="35914"/>
    <cellStyle name="Normal 124 5 2" xfId="35915"/>
    <cellStyle name="Normal 124 6" xfId="35916"/>
    <cellStyle name="Normal 124 6 2" xfId="35917"/>
    <cellStyle name="Normal 124 7" xfId="35918"/>
    <cellStyle name="Normal 124 7 2" xfId="35919"/>
    <cellStyle name="Normal 124 8" xfId="35920"/>
    <cellStyle name="Normal 124 8 2" xfId="35921"/>
    <cellStyle name="Normal 124 9" xfId="35922"/>
    <cellStyle name="Normal 124 9 2" xfId="35923"/>
    <cellStyle name="Normal 125" xfId="35924"/>
    <cellStyle name="Normal 125 10" xfId="35925"/>
    <cellStyle name="Normal 125 10 2" xfId="35926"/>
    <cellStyle name="Normal 125 11" xfId="35927"/>
    <cellStyle name="Normal 125 11 2" xfId="35928"/>
    <cellStyle name="Normal 125 12" xfId="35929"/>
    <cellStyle name="Normal 125 12 2" xfId="35930"/>
    <cellStyle name="Normal 125 13" xfId="35931"/>
    <cellStyle name="Normal 125 13 2" xfId="35932"/>
    <cellStyle name="Normal 125 14" xfId="35933"/>
    <cellStyle name="Normal 125 14 2" xfId="35934"/>
    <cellStyle name="Normal 125 15" xfId="35935"/>
    <cellStyle name="Normal 125 15 2" xfId="35936"/>
    <cellStyle name="Normal 125 16" xfId="35937"/>
    <cellStyle name="Normal 125 16 2" xfId="35938"/>
    <cellStyle name="Normal 125 17" xfId="35939"/>
    <cellStyle name="Normal 125 2" xfId="35940"/>
    <cellStyle name="Normal 125 2 2" xfId="35941"/>
    <cellStyle name="Normal 125 3" xfId="35942"/>
    <cellStyle name="Normal 125 3 2" xfId="35943"/>
    <cellStyle name="Normal 125 4" xfId="35944"/>
    <cellStyle name="Normal 125 4 2" xfId="35945"/>
    <cellStyle name="Normal 125 5" xfId="35946"/>
    <cellStyle name="Normal 125 5 2" xfId="35947"/>
    <cellStyle name="Normal 125 6" xfId="35948"/>
    <cellStyle name="Normal 125 6 2" xfId="35949"/>
    <cellStyle name="Normal 125 7" xfId="35950"/>
    <cellStyle name="Normal 125 7 2" xfId="35951"/>
    <cellStyle name="Normal 125 8" xfId="35952"/>
    <cellStyle name="Normal 125 8 2" xfId="35953"/>
    <cellStyle name="Normal 125 9" xfId="35954"/>
    <cellStyle name="Normal 125 9 2" xfId="35955"/>
    <cellStyle name="Normal 126" xfId="35956"/>
    <cellStyle name="Normal 126 10" xfId="35957"/>
    <cellStyle name="Normal 126 10 2" xfId="35958"/>
    <cellStyle name="Normal 126 11" xfId="35959"/>
    <cellStyle name="Normal 126 11 2" xfId="35960"/>
    <cellStyle name="Normal 126 12" xfId="35961"/>
    <cellStyle name="Normal 126 12 2" xfId="35962"/>
    <cellStyle name="Normal 126 13" xfId="35963"/>
    <cellStyle name="Normal 126 13 2" xfId="35964"/>
    <cellStyle name="Normal 126 14" xfId="35965"/>
    <cellStyle name="Normal 126 14 2" xfId="35966"/>
    <cellStyle name="Normal 126 15" xfId="35967"/>
    <cellStyle name="Normal 126 15 2" xfId="35968"/>
    <cellStyle name="Normal 126 16" xfId="35969"/>
    <cellStyle name="Normal 126 16 2" xfId="35970"/>
    <cellStyle name="Normal 126 17" xfId="35971"/>
    <cellStyle name="Normal 126 2" xfId="35972"/>
    <cellStyle name="Normal 126 2 2" xfId="35973"/>
    <cellStyle name="Normal 126 3" xfId="35974"/>
    <cellStyle name="Normal 126 3 2" xfId="35975"/>
    <cellStyle name="Normal 126 4" xfId="35976"/>
    <cellStyle name="Normal 126 4 2" xfId="35977"/>
    <cellStyle name="Normal 126 5" xfId="35978"/>
    <cellStyle name="Normal 126 5 2" xfId="35979"/>
    <cellStyle name="Normal 126 6" xfId="35980"/>
    <cellStyle name="Normal 126 6 2" xfId="35981"/>
    <cellStyle name="Normal 126 7" xfId="35982"/>
    <cellStyle name="Normal 126 7 2" xfId="35983"/>
    <cellStyle name="Normal 126 8" xfId="35984"/>
    <cellStyle name="Normal 126 8 2" xfId="35985"/>
    <cellStyle name="Normal 126 9" xfId="35986"/>
    <cellStyle name="Normal 126 9 2" xfId="35987"/>
    <cellStyle name="Normal 127" xfId="35988"/>
    <cellStyle name="Normal 127 10" xfId="35989"/>
    <cellStyle name="Normal 127 10 2" xfId="35990"/>
    <cellStyle name="Normal 127 11" xfId="35991"/>
    <cellStyle name="Normal 127 11 2" xfId="35992"/>
    <cellStyle name="Normal 127 12" xfId="35993"/>
    <cellStyle name="Normal 127 12 2" xfId="35994"/>
    <cellStyle name="Normal 127 13" xfId="35995"/>
    <cellStyle name="Normal 127 13 2" xfId="35996"/>
    <cellStyle name="Normal 127 14" xfId="35997"/>
    <cellStyle name="Normal 127 14 2" xfId="35998"/>
    <cellStyle name="Normal 127 15" xfId="35999"/>
    <cellStyle name="Normal 127 15 2" xfId="36000"/>
    <cellStyle name="Normal 127 16" xfId="36001"/>
    <cellStyle name="Normal 127 16 2" xfId="36002"/>
    <cellStyle name="Normal 127 17" xfId="36003"/>
    <cellStyle name="Normal 127 2" xfId="36004"/>
    <cellStyle name="Normal 127 2 2" xfId="36005"/>
    <cellStyle name="Normal 127 3" xfId="36006"/>
    <cellStyle name="Normal 127 3 2" xfId="36007"/>
    <cellStyle name="Normal 127 4" xfId="36008"/>
    <cellStyle name="Normal 127 4 2" xfId="36009"/>
    <cellStyle name="Normal 127 5" xfId="36010"/>
    <cellStyle name="Normal 127 5 2" xfId="36011"/>
    <cellStyle name="Normal 127 6" xfId="36012"/>
    <cellStyle name="Normal 127 6 2" xfId="36013"/>
    <cellStyle name="Normal 127 7" xfId="36014"/>
    <cellStyle name="Normal 127 7 2" xfId="36015"/>
    <cellStyle name="Normal 127 8" xfId="36016"/>
    <cellStyle name="Normal 127 8 2" xfId="36017"/>
    <cellStyle name="Normal 127 9" xfId="36018"/>
    <cellStyle name="Normal 127 9 2" xfId="36019"/>
    <cellStyle name="Normal 128" xfId="36020"/>
    <cellStyle name="Normal 128 10" xfId="36021"/>
    <cellStyle name="Normal 128 10 2" xfId="36022"/>
    <cellStyle name="Normal 128 11" xfId="36023"/>
    <cellStyle name="Normal 128 11 2" xfId="36024"/>
    <cellStyle name="Normal 128 12" xfId="36025"/>
    <cellStyle name="Normal 128 12 2" xfId="36026"/>
    <cellStyle name="Normal 128 13" xfId="36027"/>
    <cellStyle name="Normal 128 13 2" xfId="36028"/>
    <cellStyle name="Normal 128 14" xfId="36029"/>
    <cellStyle name="Normal 128 14 2" xfId="36030"/>
    <cellStyle name="Normal 128 15" xfId="36031"/>
    <cellStyle name="Normal 128 15 2" xfId="36032"/>
    <cellStyle name="Normal 128 16" xfId="36033"/>
    <cellStyle name="Normal 128 16 2" xfId="36034"/>
    <cellStyle name="Normal 128 17" xfId="36035"/>
    <cellStyle name="Normal 128 2" xfId="36036"/>
    <cellStyle name="Normal 128 2 2" xfId="36037"/>
    <cellStyle name="Normal 128 3" xfId="36038"/>
    <cellStyle name="Normal 128 3 2" xfId="36039"/>
    <cellStyle name="Normal 128 4" xfId="36040"/>
    <cellStyle name="Normal 128 4 2" xfId="36041"/>
    <cellStyle name="Normal 128 5" xfId="36042"/>
    <cellStyle name="Normal 128 5 2" xfId="36043"/>
    <cellStyle name="Normal 128 6" xfId="36044"/>
    <cellStyle name="Normal 128 6 2" xfId="36045"/>
    <cellStyle name="Normal 128 7" xfId="36046"/>
    <cellStyle name="Normal 128 7 2" xfId="36047"/>
    <cellStyle name="Normal 128 8" xfId="36048"/>
    <cellStyle name="Normal 128 8 2" xfId="36049"/>
    <cellStyle name="Normal 128 9" xfId="36050"/>
    <cellStyle name="Normal 128 9 2" xfId="36051"/>
    <cellStyle name="Normal 129" xfId="36052"/>
    <cellStyle name="Normal 129 10" xfId="36053"/>
    <cellStyle name="Normal 129 10 2" xfId="36054"/>
    <cellStyle name="Normal 129 11" xfId="36055"/>
    <cellStyle name="Normal 129 11 2" xfId="36056"/>
    <cellStyle name="Normal 129 12" xfId="36057"/>
    <cellStyle name="Normal 129 12 2" xfId="36058"/>
    <cellStyle name="Normal 129 13" xfId="36059"/>
    <cellStyle name="Normal 129 13 2" xfId="36060"/>
    <cellStyle name="Normal 129 14" xfId="36061"/>
    <cellStyle name="Normal 129 14 2" xfId="36062"/>
    <cellStyle name="Normal 129 15" xfId="36063"/>
    <cellStyle name="Normal 129 15 2" xfId="36064"/>
    <cellStyle name="Normal 129 16" xfId="36065"/>
    <cellStyle name="Normal 129 16 2" xfId="36066"/>
    <cellStyle name="Normal 129 17" xfId="36067"/>
    <cellStyle name="Normal 129 2" xfId="36068"/>
    <cellStyle name="Normal 129 2 2" xfId="36069"/>
    <cellStyle name="Normal 129 3" xfId="36070"/>
    <cellStyle name="Normal 129 3 2" xfId="36071"/>
    <cellStyle name="Normal 129 4" xfId="36072"/>
    <cellStyle name="Normal 129 4 2" xfId="36073"/>
    <cellStyle name="Normal 129 5" xfId="36074"/>
    <cellStyle name="Normal 129 5 2" xfId="36075"/>
    <cellStyle name="Normal 129 6" xfId="36076"/>
    <cellStyle name="Normal 129 6 2" xfId="36077"/>
    <cellStyle name="Normal 129 7" xfId="36078"/>
    <cellStyle name="Normal 129 7 2" xfId="36079"/>
    <cellStyle name="Normal 129 8" xfId="36080"/>
    <cellStyle name="Normal 129 8 2" xfId="36081"/>
    <cellStyle name="Normal 129 9" xfId="36082"/>
    <cellStyle name="Normal 129 9 2" xfId="36083"/>
    <cellStyle name="Normal 13" xfId="107"/>
    <cellStyle name="Normal 13 10" xfId="36085"/>
    <cellStyle name="Normal 13 11" xfId="36086"/>
    <cellStyle name="Normal 13 12" xfId="36084"/>
    <cellStyle name="Normal 13 13" xfId="36087"/>
    <cellStyle name="Normal 13 2" xfId="188"/>
    <cellStyle name="Normal 13 2 11" xfId="36088"/>
    <cellStyle name="Normal 13 2 12" xfId="36089"/>
    <cellStyle name="Normal 13 2 13" xfId="36090"/>
    <cellStyle name="Normal 13 2 14" xfId="36091"/>
    <cellStyle name="Normal 13 2 15" xfId="36092"/>
    <cellStyle name="Normal 13 2 2" xfId="36093"/>
    <cellStyle name="Normal 13 2 2 2" xfId="36094"/>
    <cellStyle name="Normal 13 2 2 2 2" xfId="36095"/>
    <cellStyle name="Normal 13 2 2 2 2 2" xfId="36096"/>
    <cellStyle name="Normal 13 2 2 2 3" xfId="36097"/>
    <cellStyle name="Normal 13 2 2 2 4" xfId="36098"/>
    <cellStyle name="Normal 13 2 2 2 5" xfId="36099"/>
    <cellStyle name="Normal 13 2 2 2 6" xfId="36100"/>
    <cellStyle name="Normal 13 2 2 3" xfId="36101"/>
    <cellStyle name="Normal 13 2 2 3 2" xfId="36102"/>
    <cellStyle name="Normal 13 2 2 4" xfId="36103"/>
    <cellStyle name="Normal 13 2 2 5" xfId="36104"/>
    <cellStyle name="Normal 13 2 2 6" xfId="36105"/>
    <cellStyle name="Normal 13 2 3" xfId="36106"/>
    <cellStyle name="Normal 13 2 3 2" xfId="36107"/>
    <cellStyle name="Normal 13 2 4" xfId="36108"/>
    <cellStyle name="Normal 13 2 5" xfId="36109"/>
    <cellStyle name="Normal 13 2 6" xfId="36110"/>
    <cellStyle name="Normal 13 2 7" xfId="36111"/>
    <cellStyle name="Normal 13 2 8" xfId="36112"/>
    <cellStyle name="Normal 13 2 9" xfId="36113"/>
    <cellStyle name="Normal 13 2_Plan Descubre 14 al 17" xfId="36114"/>
    <cellStyle name="Normal 13 20" xfId="36115"/>
    <cellStyle name="Normal 13 22" xfId="36116"/>
    <cellStyle name="Normal 13 25" xfId="36117"/>
    <cellStyle name="Normal 13 26" xfId="36118"/>
    <cellStyle name="Normal 13 3" xfId="36119"/>
    <cellStyle name="Normal 13 3 2" xfId="36120"/>
    <cellStyle name="Normal 13 3 2 2" xfId="36121"/>
    <cellStyle name="Normal 13 3 3" xfId="36122"/>
    <cellStyle name="Normal 13 3_Plan Descubre tu Promo 23 al 30 Junio (18.06.10) Rv. 01" xfId="36123"/>
    <cellStyle name="Normal 13 4" xfId="36124"/>
    <cellStyle name="Normal 13 4 2" xfId="36125"/>
    <cellStyle name="Normal 13 4 3" xfId="36126"/>
    <cellStyle name="Normal 13 5" xfId="36127"/>
    <cellStyle name="Normal 13 5 2" xfId="36128"/>
    <cellStyle name="Normal 13 6" xfId="36129"/>
    <cellStyle name="Normal 13 7" xfId="36130"/>
    <cellStyle name="Normal 13 7 2" xfId="36131"/>
    <cellStyle name="Normal 13 8" xfId="36132"/>
    <cellStyle name="Normal 13 9" xfId="36133"/>
    <cellStyle name="Normal 13_Cuadruplica 25 al 01 Julio (25.06) Rv.01" xfId="36134"/>
    <cellStyle name="Normal 130" xfId="36135"/>
    <cellStyle name="Normal 130 10" xfId="36136"/>
    <cellStyle name="Normal 130 10 2" xfId="36137"/>
    <cellStyle name="Normal 130 11" xfId="36138"/>
    <cellStyle name="Normal 130 11 2" xfId="36139"/>
    <cellStyle name="Normal 130 12" xfId="36140"/>
    <cellStyle name="Normal 130 12 2" xfId="36141"/>
    <cellStyle name="Normal 130 13" xfId="36142"/>
    <cellStyle name="Normal 130 13 2" xfId="36143"/>
    <cellStyle name="Normal 130 14" xfId="36144"/>
    <cellStyle name="Normal 130 14 2" xfId="36145"/>
    <cellStyle name="Normal 130 15" xfId="36146"/>
    <cellStyle name="Normal 130 15 2" xfId="36147"/>
    <cellStyle name="Normal 130 16" xfId="36148"/>
    <cellStyle name="Normal 130 16 2" xfId="36149"/>
    <cellStyle name="Normal 130 17" xfId="36150"/>
    <cellStyle name="Normal 130 2" xfId="36151"/>
    <cellStyle name="Normal 130 2 2" xfId="36152"/>
    <cellStyle name="Normal 130 3" xfId="36153"/>
    <cellStyle name="Normal 130 3 2" xfId="36154"/>
    <cellStyle name="Normal 130 4" xfId="36155"/>
    <cellStyle name="Normal 130 4 2" xfId="36156"/>
    <cellStyle name="Normal 130 5" xfId="36157"/>
    <cellStyle name="Normal 130 5 2" xfId="36158"/>
    <cellStyle name="Normal 130 6" xfId="36159"/>
    <cellStyle name="Normal 130 6 2" xfId="36160"/>
    <cellStyle name="Normal 130 7" xfId="36161"/>
    <cellStyle name="Normal 130 7 2" xfId="36162"/>
    <cellStyle name="Normal 130 8" xfId="36163"/>
    <cellStyle name="Normal 130 8 2" xfId="36164"/>
    <cellStyle name="Normal 130 9" xfId="36165"/>
    <cellStyle name="Normal 130 9 2" xfId="36166"/>
    <cellStyle name="Normal 131" xfId="36167"/>
    <cellStyle name="Normal 131 10" xfId="36168"/>
    <cellStyle name="Normal 131 10 2" xfId="36169"/>
    <cellStyle name="Normal 131 11" xfId="36170"/>
    <cellStyle name="Normal 131 11 2" xfId="36171"/>
    <cellStyle name="Normal 131 12" xfId="36172"/>
    <cellStyle name="Normal 131 12 2" xfId="36173"/>
    <cellStyle name="Normal 131 13" xfId="36174"/>
    <cellStyle name="Normal 131 13 2" xfId="36175"/>
    <cellStyle name="Normal 131 14" xfId="36176"/>
    <cellStyle name="Normal 131 14 2" xfId="36177"/>
    <cellStyle name="Normal 131 15" xfId="36178"/>
    <cellStyle name="Normal 131 15 2" xfId="36179"/>
    <cellStyle name="Normal 131 16" xfId="36180"/>
    <cellStyle name="Normal 131 16 2" xfId="36181"/>
    <cellStyle name="Normal 131 17" xfId="36182"/>
    <cellStyle name="Normal 131 2" xfId="36183"/>
    <cellStyle name="Normal 131 2 2" xfId="36184"/>
    <cellStyle name="Normal 131 3" xfId="36185"/>
    <cellStyle name="Normal 131 3 2" xfId="36186"/>
    <cellStyle name="Normal 131 4" xfId="36187"/>
    <cellStyle name="Normal 131 4 2" xfId="36188"/>
    <cellStyle name="Normal 131 5" xfId="36189"/>
    <cellStyle name="Normal 131 5 2" xfId="36190"/>
    <cellStyle name="Normal 131 6" xfId="36191"/>
    <cellStyle name="Normal 131 6 2" xfId="36192"/>
    <cellStyle name="Normal 131 7" xfId="36193"/>
    <cellStyle name="Normal 131 7 2" xfId="36194"/>
    <cellStyle name="Normal 131 8" xfId="36195"/>
    <cellStyle name="Normal 131 8 2" xfId="36196"/>
    <cellStyle name="Normal 131 9" xfId="36197"/>
    <cellStyle name="Normal 131 9 2" xfId="36198"/>
    <cellStyle name="Normal 132" xfId="36199"/>
    <cellStyle name="Normal 132 10" xfId="36200"/>
    <cellStyle name="Normal 132 10 2" xfId="36201"/>
    <cellStyle name="Normal 132 11" xfId="36202"/>
    <cellStyle name="Normal 132 11 2" xfId="36203"/>
    <cellStyle name="Normal 132 12" xfId="36204"/>
    <cellStyle name="Normal 132 12 2" xfId="36205"/>
    <cellStyle name="Normal 132 13" xfId="36206"/>
    <cellStyle name="Normal 132 13 2" xfId="36207"/>
    <cellStyle name="Normal 132 14" xfId="36208"/>
    <cellStyle name="Normal 132 14 2" xfId="36209"/>
    <cellStyle name="Normal 132 15" xfId="36210"/>
    <cellStyle name="Normal 132 15 2" xfId="36211"/>
    <cellStyle name="Normal 132 16" xfId="36212"/>
    <cellStyle name="Normal 132 16 2" xfId="36213"/>
    <cellStyle name="Normal 132 17" xfId="36214"/>
    <cellStyle name="Normal 132 2" xfId="36215"/>
    <cellStyle name="Normal 132 2 2" xfId="36216"/>
    <cellStyle name="Normal 132 3" xfId="36217"/>
    <cellStyle name="Normal 132 3 2" xfId="36218"/>
    <cellStyle name="Normal 132 4" xfId="36219"/>
    <cellStyle name="Normal 132 4 2" xfId="36220"/>
    <cellStyle name="Normal 132 5" xfId="36221"/>
    <cellStyle name="Normal 132 5 2" xfId="36222"/>
    <cellStyle name="Normal 132 6" xfId="36223"/>
    <cellStyle name="Normal 132 6 2" xfId="36224"/>
    <cellStyle name="Normal 132 7" xfId="36225"/>
    <cellStyle name="Normal 132 7 2" xfId="36226"/>
    <cellStyle name="Normal 132 8" xfId="36227"/>
    <cellStyle name="Normal 132 8 2" xfId="36228"/>
    <cellStyle name="Normal 132 9" xfId="36229"/>
    <cellStyle name="Normal 132 9 2" xfId="36230"/>
    <cellStyle name="Normal 133" xfId="36231"/>
    <cellStyle name="Normal 133 10" xfId="36232"/>
    <cellStyle name="Normal 133 10 2" xfId="36233"/>
    <cellStyle name="Normal 133 11" xfId="36234"/>
    <cellStyle name="Normal 133 11 2" xfId="36235"/>
    <cellStyle name="Normal 133 12" xfId="36236"/>
    <cellStyle name="Normal 133 12 2" xfId="36237"/>
    <cellStyle name="Normal 133 13" xfId="36238"/>
    <cellStyle name="Normal 133 13 2" xfId="36239"/>
    <cellStyle name="Normal 133 14" xfId="36240"/>
    <cellStyle name="Normal 133 14 2" xfId="36241"/>
    <cellStyle name="Normal 133 15" xfId="36242"/>
    <cellStyle name="Normal 133 15 2" xfId="36243"/>
    <cellStyle name="Normal 133 16" xfId="36244"/>
    <cellStyle name="Normal 133 16 2" xfId="36245"/>
    <cellStyle name="Normal 133 17" xfId="36246"/>
    <cellStyle name="Normal 133 2" xfId="36247"/>
    <cellStyle name="Normal 133 2 2" xfId="36248"/>
    <cellStyle name="Normal 133 3" xfId="36249"/>
    <cellStyle name="Normal 133 3 2" xfId="36250"/>
    <cellStyle name="Normal 133 4" xfId="36251"/>
    <cellStyle name="Normal 133 4 2" xfId="36252"/>
    <cellStyle name="Normal 133 5" xfId="36253"/>
    <cellStyle name="Normal 133 5 2" xfId="36254"/>
    <cellStyle name="Normal 133 6" xfId="36255"/>
    <cellStyle name="Normal 133 6 2" xfId="36256"/>
    <cellStyle name="Normal 133 7" xfId="36257"/>
    <cellStyle name="Normal 133 7 2" xfId="36258"/>
    <cellStyle name="Normal 133 8" xfId="36259"/>
    <cellStyle name="Normal 133 8 2" xfId="36260"/>
    <cellStyle name="Normal 133 9" xfId="36261"/>
    <cellStyle name="Normal 133 9 2" xfId="36262"/>
    <cellStyle name="Normal 134" xfId="36263"/>
    <cellStyle name="Normal 134 10" xfId="36264"/>
    <cellStyle name="Normal 134 10 2" xfId="36265"/>
    <cellStyle name="Normal 134 11" xfId="36266"/>
    <cellStyle name="Normal 134 11 2" xfId="36267"/>
    <cellStyle name="Normal 134 12" xfId="36268"/>
    <cellStyle name="Normal 134 12 2" xfId="36269"/>
    <cellStyle name="Normal 134 13" xfId="36270"/>
    <cellStyle name="Normal 134 13 2" xfId="36271"/>
    <cellStyle name="Normal 134 14" xfId="36272"/>
    <cellStyle name="Normal 134 14 2" xfId="36273"/>
    <cellStyle name="Normal 134 15" xfId="36274"/>
    <cellStyle name="Normal 134 15 2" xfId="36275"/>
    <cellStyle name="Normal 134 16" xfId="36276"/>
    <cellStyle name="Normal 134 16 2" xfId="36277"/>
    <cellStyle name="Normal 134 17" xfId="36278"/>
    <cellStyle name="Normal 134 2" xfId="36279"/>
    <cellStyle name="Normal 134 2 2" xfId="36280"/>
    <cellStyle name="Normal 134 3" xfId="36281"/>
    <cellStyle name="Normal 134 3 2" xfId="36282"/>
    <cellStyle name="Normal 134 4" xfId="36283"/>
    <cellStyle name="Normal 134 4 2" xfId="36284"/>
    <cellStyle name="Normal 134 5" xfId="36285"/>
    <cellStyle name="Normal 134 5 2" xfId="36286"/>
    <cellStyle name="Normal 134 6" xfId="36287"/>
    <cellStyle name="Normal 134 6 2" xfId="36288"/>
    <cellStyle name="Normal 134 7" xfId="36289"/>
    <cellStyle name="Normal 134 7 2" xfId="36290"/>
    <cellStyle name="Normal 134 8" xfId="36291"/>
    <cellStyle name="Normal 134 8 2" xfId="36292"/>
    <cellStyle name="Normal 134 9" xfId="36293"/>
    <cellStyle name="Normal 134 9 2" xfId="36294"/>
    <cellStyle name="Normal 135" xfId="36295"/>
    <cellStyle name="Normal 135 2" xfId="36296"/>
    <cellStyle name="Normal 136" xfId="36297"/>
    <cellStyle name="Normal 136 10" xfId="36298"/>
    <cellStyle name="Normal 136 10 2" xfId="36299"/>
    <cellStyle name="Normal 136 11" xfId="36300"/>
    <cellStyle name="Normal 136 11 2" xfId="36301"/>
    <cellStyle name="Normal 136 12" xfId="36302"/>
    <cellStyle name="Normal 136 12 2" xfId="36303"/>
    <cellStyle name="Normal 136 13" xfId="36304"/>
    <cellStyle name="Normal 136 13 2" xfId="36305"/>
    <cellStyle name="Normal 136 14" xfId="36306"/>
    <cellStyle name="Normal 136 14 2" xfId="36307"/>
    <cellStyle name="Normal 136 15" xfId="36308"/>
    <cellStyle name="Normal 136 15 2" xfId="36309"/>
    <cellStyle name="Normal 136 16" xfId="36310"/>
    <cellStyle name="Normal 136 16 2" xfId="36311"/>
    <cellStyle name="Normal 136 17" xfId="36312"/>
    <cellStyle name="Normal 136 2" xfId="36313"/>
    <cellStyle name="Normal 136 2 2" xfId="36314"/>
    <cellStyle name="Normal 136 3" xfId="36315"/>
    <cellStyle name="Normal 136 3 2" xfId="36316"/>
    <cellStyle name="Normal 136 4" xfId="36317"/>
    <cellStyle name="Normal 136 4 2" xfId="36318"/>
    <cellStyle name="Normal 136 5" xfId="36319"/>
    <cellStyle name="Normal 136 5 2" xfId="36320"/>
    <cellStyle name="Normal 136 6" xfId="36321"/>
    <cellStyle name="Normal 136 6 2" xfId="36322"/>
    <cellStyle name="Normal 136 7" xfId="36323"/>
    <cellStyle name="Normal 136 7 2" xfId="36324"/>
    <cellStyle name="Normal 136 8" xfId="36325"/>
    <cellStyle name="Normal 136 8 2" xfId="36326"/>
    <cellStyle name="Normal 136 9" xfId="36327"/>
    <cellStyle name="Normal 136 9 2" xfId="36328"/>
    <cellStyle name="Normal 137" xfId="36329"/>
    <cellStyle name="Normal 137 10" xfId="36330"/>
    <cellStyle name="Normal 137 10 2" xfId="36331"/>
    <cellStyle name="Normal 137 11" xfId="36332"/>
    <cellStyle name="Normal 137 11 2" xfId="36333"/>
    <cellStyle name="Normal 137 12" xfId="36334"/>
    <cellStyle name="Normal 137 12 2" xfId="36335"/>
    <cellStyle name="Normal 137 13" xfId="36336"/>
    <cellStyle name="Normal 137 13 2" xfId="36337"/>
    <cellStyle name="Normal 137 14" xfId="36338"/>
    <cellStyle name="Normal 137 14 2" xfId="36339"/>
    <cellStyle name="Normal 137 15" xfId="36340"/>
    <cellStyle name="Normal 137 15 2" xfId="36341"/>
    <cellStyle name="Normal 137 16" xfId="36342"/>
    <cellStyle name="Normal 137 16 2" xfId="36343"/>
    <cellStyle name="Normal 137 17" xfId="36344"/>
    <cellStyle name="Normal 137 2" xfId="36345"/>
    <cellStyle name="Normal 137 2 2" xfId="36346"/>
    <cellStyle name="Normal 137 3" xfId="36347"/>
    <cellStyle name="Normal 137 3 2" xfId="36348"/>
    <cellStyle name="Normal 137 4" xfId="36349"/>
    <cellStyle name="Normal 137 4 2" xfId="36350"/>
    <cellStyle name="Normal 137 5" xfId="36351"/>
    <cellStyle name="Normal 137 5 2" xfId="36352"/>
    <cellStyle name="Normal 137 6" xfId="36353"/>
    <cellStyle name="Normal 137 6 2" xfId="36354"/>
    <cellStyle name="Normal 137 7" xfId="36355"/>
    <cellStyle name="Normal 137 7 2" xfId="36356"/>
    <cellStyle name="Normal 137 8" xfId="36357"/>
    <cellStyle name="Normal 137 8 2" xfId="36358"/>
    <cellStyle name="Normal 137 9" xfId="36359"/>
    <cellStyle name="Normal 137 9 2" xfId="36360"/>
    <cellStyle name="Normal 138" xfId="36361"/>
    <cellStyle name="Normal 138 10" xfId="36362"/>
    <cellStyle name="Normal 138 10 2" xfId="36363"/>
    <cellStyle name="Normal 138 11" xfId="36364"/>
    <cellStyle name="Normal 138 11 2" xfId="36365"/>
    <cellStyle name="Normal 138 12" xfId="36366"/>
    <cellStyle name="Normal 138 12 2" xfId="36367"/>
    <cellStyle name="Normal 138 13" xfId="36368"/>
    <cellStyle name="Normal 138 13 2" xfId="36369"/>
    <cellStyle name="Normal 138 14" xfId="36370"/>
    <cellStyle name="Normal 138 14 2" xfId="36371"/>
    <cellStyle name="Normal 138 15" xfId="36372"/>
    <cellStyle name="Normal 138 15 2" xfId="36373"/>
    <cellStyle name="Normal 138 16" xfId="36374"/>
    <cellStyle name="Normal 138 16 2" xfId="36375"/>
    <cellStyle name="Normal 138 17" xfId="36376"/>
    <cellStyle name="Normal 138 2" xfId="36377"/>
    <cellStyle name="Normal 138 2 2" xfId="36378"/>
    <cellStyle name="Normal 138 3" xfId="36379"/>
    <cellStyle name="Normal 138 3 2" xfId="36380"/>
    <cellStyle name="Normal 138 4" xfId="36381"/>
    <cellStyle name="Normal 138 4 2" xfId="36382"/>
    <cellStyle name="Normal 138 5" xfId="36383"/>
    <cellStyle name="Normal 138 5 2" xfId="36384"/>
    <cellStyle name="Normal 138 6" xfId="36385"/>
    <cellStyle name="Normal 138 6 2" xfId="36386"/>
    <cellStyle name="Normal 138 7" xfId="36387"/>
    <cellStyle name="Normal 138 7 2" xfId="36388"/>
    <cellStyle name="Normal 138 8" xfId="36389"/>
    <cellStyle name="Normal 138 8 2" xfId="36390"/>
    <cellStyle name="Normal 138 9" xfId="36391"/>
    <cellStyle name="Normal 138 9 2" xfId="36392"/>
    <cellStyle name="Normal 139" xfId="36393"/>
    <cellStyle name="Normal 139 10" xfId="36394"/>
    <cellStyle name="Normal 139 10 2" xfId="36395"/>
    <cellStyle name="Normal 139 11" xfId="36396"/>
    <cellStyle name="Normal 139 11 2" xfId="36397"/>
    <cellStyle name="Normal 139 12" xfId="36398"/>
    <cellStyle name="Normal 139 12 2" xfId="36399"/>
    <cellStyle name="Normal 139 13" xfId="36400"/>
    <cellStyle name="Normal 139 13 2" xfId="36401"/>
    <cellStyle name="Normal 139 14" xfId="36402"/>
    <cellStyle name="Normal 139 14 2" xfId="36403"/>
    <cellStyle name="Normal 139 15" xfId="36404"/>
    <cellStyle name="Normal 139 15 2" xfId="36405"/>
    <cellStyle name="Normal 139 16" xfId="36406"/>
    <cellStyle name="Normal 139 16 2" xfId="36407"/>
    <cellStyle name="Normal 139 17" xfId="36408"/>
    <cellStyle name="Normal 139 2" xfId="36409"/>
    <cellStyle name="Normal 139 2 2" xfId="36410"/>
    <cellStyle name="Normal 139 3" xfId="36411"/>
    <cellStyle name="Normal 139 3 2" xfId="36412"/>
    <cellStyle name="Normal 139 4" xfId="36413"/>
    <cellStyle name="Normal 139 4 2" xfId="36414"/>
    <cellStyle name="Normal 139 5" xfId="36415"/>
    <cellStyle name="Normal 139 5 2" xfId="36416"/>
    <cellStyle name="Normal 139 6" xfId="36417"/>
    <cellStyle name="Normal 139 6 2" xfId="36418"/>
    <cellStyle name="Normal 139 7" xfId="36419"/>
    <cellStyle name="Normal 139 7 2" xfId="36420"/>
    <cellStyle name="Normal 139 8" xfId="36421"/>
    <cellStyle name="Normal 139 8 2" xfId="36422"/>
    <cellStyle name="Normal 139 9" xfId="36423"/>
    <cellStyle name="Normal 139 9 2" xfId="36424"/>
    <cellStyle name="Normal 14" xfId="108"/>
    <cellStyle name="Normal 14 10" xfId="36426"/>
    <cellStyle name="Normal 14 11" xfId="36427"/>
    <cellStyle name="Normal 14 12" xfId="36428"/>
    <cellStyle name="Normal 14 13" xfId="36429"/>
    <cellStyle name="Normal 14 14" xfId="36425"/>
    <cellStyle name="Normal 14 2" xfId="189"/>
    <cellStyle name="Normal 14 2 10" xfId="36430"/>
    <cellStyle name="Normal 14 2 11" xfId="36431"/>
    <cellStyle name="Normal 14 2 13" xfId="36432"/>
    <cellStyle name="Normal 14 2 14" xfId="36433"/>
    <cellStyle name="Normal 14 2 15" xfId="36434"/>
    <cellStyle name="Normal 14 2 17" xfId="36435"/>
    <cellStyle name="Normal 14 2 2" xfId="36436"/>
    <cellStyle name="Normal 14 2 2 2" xfId="36437"/>
    <cellStyle name="Normal 14 2 2 2 2" xfId="36438"/>
    <cellStyle name="Normal 14 2 2 2 2 2" xfId="36439"/>
    <cellStyle name="Normal 14 2 2 2 3" xfId="36440"/>
    <cellStyle name="Normal 14 2 2 2 4" xfId="36441"/>
    <cellStyle name="Normal 14 2 2 2 5" xfId="36442"/>
    <cellStyle name="Normal 14 2 2 2 6" xfId="36443"/>
    <cellStyle name="Normal 14 2 2 3" xfId="36444"/>
    <cellStyle name="Normal 14 2 2 3 2" xfId="36445"/>
    <cellStyle name="Normal 14 2 2 4" xfId="36446"/>
    <cellStyle name="Normal 14 2 2 5" xfId="36447"/>
    <cellStyle name="Normal 14 2 2 6" xfId="36448"/>
    <cellStyle name="Normal 14 2 3" xfId="36449"/>
    <cellStyle name="Normal 14 2 3 2" xfId="36450"/>
    <cellStyle name="Normal 14 2 4" xfId="36451"/>
    <cellStyle name="Normal 14 2 5" xfId="36452"/>
    <cellStyle name="Normal 14 2 6" xfId="36453"/>
    <cellStyle name="Normal 14 2 7" xfId="36454"/>
    <cellStyle name="Normal 14 2 8" xfId="36455"/>
    <cellStyle name="Normal 14 2 9" xfId="36456"/>
    <cellStyle name="Normal 14 20" xfId="36457"/>
    <cellStyle name="Normal 14 24" xfId="36458"/>
    <cellStyle name="Normal 14 25" xfId="36459"/>
    <cellStyle name="Normal 14 26" xfId="36460"/>
    <cellStyle name="Normal 14 3" xfId="36461"/>
    <cellStyle name="Normal 14 3 3" xfId="36462"/>
    <cellStyle name="Normal 14 3 4" xfId="36463"/>
    <cellStyle name="Normal 14 3 5" xfId="36464"/>
    <cellStyle name="Normal 14 3 6" xfId="36465"/>
    <cellStyle name="Normal 14 3 7" xfId="36466"/>
    <cellStyle name="Normal 14 4" xfId="36467"/>
    <cellStyle name="Normal 14 4 2" xfId="36468"/>
    <cellStyle name="Normal 14 4 3" xfId="36469"/>
    <cellStyle name="Normal 14 5" xfId="36470"/>
    <cellStyle name="Normal 14 5 2" xfId="36471"/>
    <cellStyle name="Normal 14 5 3" xfId="36472"/>
    <cellStyle name="Normal 14 6" xfId="36473"/>
    <cellStyle name="Normal 14 6 2" xfId="36474"/>
    <cellStyle name="Normal 14 6 3" xfId="36475"/>
    <cellStyle name="Normal 14 6 4" xfId="36476"/>
    <cellStyle name="Normal 14 7" xfId="36477"/>
    <cellStyle name="Normal 14 7 2" xfId="36478"/>
    <cellStyle name="Normal 14 8" xfId="36479"/>
    <cellStyle name="Normal 14 9" xfId="36480"/>
    <cellStyle name="Normal 140" xfId="36481"/>
    <cellStyle name="Normal 140 10" xfId="36482"/>
    <cellStyle name="Normal 140 10 2" xfId="36483"/>
    <cellStyle name="Normal 140 11" xfId="36484"/>
    <cellStyle name="Normal 140 11 2" xfId="36485"/>
    <cellStyle name="Normal 140 12" xfId="36486"/>
    <cellStyle name="Normal 140 12 2" xfId="36487"/>
    <cellStyle name="Normal 140 13" xfId="36488"/>
    <cellStyle name="Normal 140 13 2" xfId="36489"/>
    <cellStyle name="Normal 140 14" xfId="36490"/>
    <cellStyle name="Normal 140 14 2" xfId="36491"/>
    <cellStyle name="Normal 140 15" xfId="36492"/>
    <cellStyle name="Normal 140 15 2" xfId="36493"/>
    <cellStyle name="Normal 140 16" xfId="36494"/>
    <cellStyle name="Normal 140 16 2" xfId="36495"/>
    <cellStyle name="Normal 140 17" xfId="36496"/>
    <cellStyle name="Normal 140 2" xfId="36497"/>
    <cellStyle name="Normal 140 2 2" xfId="36498"/>
    <cellStyle name="Normal 140 3" xfId="36499"/>
    <cellStyle name="Normal 140 3 2" xfId="36500"/>
    <cellStyle name="Normal 140 4" xfId="36501"/>
    <cellStyle name="Normal 140 4 2" xfId="36502"/>
    <cellStyle name="Normal 140 5" xfId="36503"/>
    <cellStyle name="Normal 140 5 2" xfId="36504"/>
    <cellStyle name="Normal 140 6" xfId="36505"/>
    <cellStyle name="Normal 140 6 2" xfId="36506"/>
    <cellStyle name="Normal 140 7" xfId="36507"/>
    <cellStyle name="Normal 140 7 2" xfId="36508"/>
    <cellStyle name="Normal 140 8" xfId="36509"/>
    <cellStyle name="Normal 140 8 2" xfId="36510"/>
    <cellStyle name="Normal 140 9" xfId="36511"/>
    <cellStyle name="Normal 140 9 2" xfId="36512"/>
    <cellStyle name="Normal 141" xfId="36513"/>
    <cellStyle name="Normal 141 10" xfId="36514"/>
    <cellStyle name="Normal 141 10 2" xfId="36515"/>
    <cellStyle name="Normal 141 11" xfId="36516"/>
    <cellStyle name="Normal 141 11 2" xfId="36517"/>
    <cellStyle name="Normal 141 12" xfId="36518"/>
    <cellStyle name="Normal 141 12 2" xfId="36519"/>
    <cellStyle name="Normal 141 13" xfId="36520"/>
    <cellStyle name="Normal 141 13 2" xfId="36521"/>
    <cellStyle name="Normal 141 14" xfId="36522"/>
    <cellStyle name="Normal 141 14 2" xfId="36523"/>
    <cellStyle name="Normal 141 15" xfId="36524"/>
    <cellStyle name="Normal 141 15 2" xfId="36525"/>
    <cellStyle name="Normal 141 16" xfId="36526"/>
    <cellStyle name="Normal 141 16 2" xfId="36527"/>
    <cellStyle name="Normal 141 17" xfId="36528"/>
    <cellStyle name="Normal 141 2" xfId="36529"/>
    <cellStyle name="Normal 141 2 2" xfId="36530"/>
    <cellStyle name="Normal 141 3" xfId="36531"/>
    <cellStyle name="Normal 141 3 2" xfId="36532"/>
    <cellStyle name="Normal 141 4" xfId="36533"/>
    <cellStyle name="Normal 141 4 2" xfId="36534"/>
    <cellStyle name="Normal 141 5" xfId="36535"/>
    <cellStyle name="Normal 141 5 2" xfId="36536"/>
    <cellStyle name="Normal 141 6" xfId="36537"/>
    <cellStyle name="Normal 141 6 2" xfId="36538"/>
    <cellStyle name="Normal 141 7" xfId="36539"/>
    <cellStyle name="Normal 141 7 2" xfId="36540"/>
    <cellStyle name="Normal 141 8" xfId="36541"/>
    <cellStyle name="Normal 141 8 2" xfId="36542"/>
    <cellStyle name="Normal 141 9" xfId="36543"/>
    <cellStyle name="Normal 141 9 2" xfId="36544"/>
    <cellStyle name="Normal 142" xfId="36545"/>
    <cellStyle name="Normal 142 10" xfId="36546"/>
    <cellStyle name="Normal 142 10 2" xfId="36547"/>
    <cellStyle name="Normal 142 11" xfId="36548"/>
    <cellStyle name="Normal 142 11 2" xfId="36549"/>
    <cellStyle name="Normal 142 12" xfId="36550"/>
    <cellStyle name="Normal 142 12 2" xfId="36551"/>
    <cellStyle name="Normal 142 13" xfId="36552"/>
    <cellStyle name="Normal 142 13 2" xfId="36553"/>
    <cellStyle name="Normal 142 14" xfId="36554"/>
    <cellStyle name="Normal 142 14 2" xfId="36555"/>
    <cellStyle name="Normal 142 15" xfId="36556"/>
    <cellStyle name="Normal 142 15 2" xfId="36557"/>
    <cellStyle name="Normal 142 16" xfId="36558"/>
    <cellStyle name="Normal 142 16 2" xfId="36559"/>
    <cellStyle name="Normal 142 2" xfId="36560"/>
    <cellStyle name="Normal 142 2 2" xfId="36561"/>
    <cellStyle name="Normal 142 3" xfId="36562"/>
    <cellStyle name="Normal 142 3 2" xfId="36563"/>
    <cellStyle name="Normal 142 4" xfId="36564"/>
    <cellStyle name="Normal 142 4 2" xfId="36565"/>
    <cellStyle name="Normal 142 5" xfId="36566"/>
    <cellStyle name="Normal 142 5 2" xfId="36567"/>
    <cellStyle name="Normal 142 6" xfId="36568"/>
    <cellStyle name="Normal 142 6 2" xfId="36569"/>
    <cellStyle name="Normal 142 7" xfId="36570"/>
    <cellStyle name="Normal 142 7 2" xfId="36571"/>
    <cellStyle name="Normal 142 8" xfId="36572"/>
    <cellStyle name="Normal 142 8 2" xfId="36573"/>
    <cellStyle name="Normal 142 9" xfId="36574"/>
    <cellStyle name="Normal 142 9 2" xfId="36575"/>
    <cellStyle name="Normal 143" xfId="36576"/>
    <cellStyle name="Normal 143 10" xfId="36577"/>
    <cellStyle name="Normal 143 10 2" xfId="36578"/>
    <cellStyle name="Normal 143 11" xfId="36579"/>
    <cellStyle name="Normal 143 11 2" xfId="36580"/>
    <cellStyle name="Normal 143 12" xfId="36581"/>
    <cellStyle name="Normal 143 12 2" xfId="36582"/>
    <cellStyle name="Normal 143 13" xfId="36583"/>
    <cellStyle name="Normal 143 13 2" xfId="36584"/>
    <cellStyle name="Normal 143 14" xfId="36585"/>
    <cellStyle name="Normal 143 14 2" xfId="36586"/>
    <cellStyle name="Normal 143 15" xfId="36587"/>
    <cellStyle name="Normal 143 15 2" xfId="36588"/>
    <cellStyle name="Normal 143 16" xfId="36589"/>
    <cellStyle name="Normal 143 16 2" xfId="36590"/>
    <cellStyle name="Normal 143 2" xfId="36591"/>
    <cellStyle name="Normal 143 2 2" xfId="36592"/>
    <cellStyle name="Normal 143 3" xfId="36593"/>
    <cellStyle name="Normal 143 3 2" xfId="36594"/>
    <cellStyle name="Normal 143 4" xfId="36595"/>
    <cellStyle name="Normal 143 4 2" xfId="36596"/>
    <cellStyle name="Normal 143 5" xfId="36597"/>
    <cellStyle name="Normal 143 5 2" xfId="36598"/>
    <cellStyle name="Normal 143 6" xfId="36599"/>
    <cellStyle name="Normal 143 6 2" xfId="36600"/>
    <cellStyle name="Normal 143 7" xfId="36601"/>
    <cellStyle name="Normal 143 7 2" xfId="36602"/>
    <cellStyle name="Normal 143 8" xfId="36603"/>
    <cellStyle name="Normal 143 8 2" xfId="36604"/>
    <cellStyle name="Normal 143 9" xfId="36605"/>
    <cellStyle name="Normal 143 9 2" xfId="36606"/>
    <cellStyle name="Normal 144" xfId="36607"/>
    <cellStyle name="Normal 144 10" xfId="36608"/>
    <cellStyle name="Normal 144 10 2" xfId="36609"/>
    <cellStyle name="Normal 144 11" xfId="36610"/>
    <cellStyle name="Normal 144 11 2" xfId="36611"/>
    <cellStyle name="Normal 144 12" xfId="36612"/>
    <cellStyle name="Normal 144 12 2" xfId="36613"/>
    <cellStyle name="Normal 144 13" xfId="36614"/>
    <cellStyle name="Normal 144 13 2" xfId="36615"/>
    <cellStyle name="Normal 144 14" xfId="36616"/>
    <cellStyle name="Normal 144 14 2" xfId="36617"/>
    <cellStyle name="Normal 144 15" xfId="36618"/>
    <cellStyle name="Normal 144 15 2" xfId="36619"/>
    <cellStyle name="Normal 144 16" xfId="36620"/>
    <cellStyle name="Normal 144 16 2" xfId="36621"/>
    <cellStyle name="Normal 144 2" xfId="36622"/>
    <cellStyle name="Normal 144 2 2" xfId="36623"/>
    <cellStyle name="Normal 144 3" xfId="36624"/>
    <cellStyle name="Normal 144 3 2" xfId="36625"/>
    <cellStyle name="Normal 144 4" xfId="36626"/>
    <cellStyle name="Normal 144 4 2" xfId="36627"/>
    <cellStyle name="Normal 144 5" xfId="36628"/>
    <cellStyle name="Normal 144 5 2" xfId="36629"/>
    <cellStyle name="Normal 144 6" xfId="36630"/>
    <cellStyle name="Normal 144 6 2" xfId="36631"/>
    <cellStyle name="Normal 144 7" xfId="36632"/>
    <cellStyle name="Normal 144 7 2" xfId="36633"/>
    <cellStyle name="Normal 144 8" xfId="36634"/>
    <cellStyle name="Normal 144 8 2" xfId="36635"/>
    <cellStyle name="Normal 144 9" xfId="36636"/>
    <cellStyle name="Normal 144 9 2" xfId="36637"/>
    <cellStyle name="Normal 145" xfId="36638"/>
    <cellStyle name="Normal 145 10" xfId="36639"/>
    <cellStyle name="Normal 145 10 2" xfId="36640"/>
    <cellStyle name="Normal 145 11" xfId="36641"/>
    <cellStyle name="Normal 145 11 2" xfId="36642"/>
    <cellStyle name="Normal 145 12" xfId="36643"/>
    <cellStyle name="Normal 145 12 2" xfId="36644"/>
    <cellStyle name="Normal 145 13" xfId="36645"/>
    <cellStyle name="Normal 145 13 2" xfId="36646"/>
    <cellStyle name="Normal 145 14" xfId="36647"/>
    <cellStyle name="Normal 145 14 2" xfId="36648"/>
    <cellStyle name="Normal 145 15" xfId="36649"/>
    <cellStyle name="Normal 145 15 2" xfId="36650"/>
    <cellStyle name="Normal 145 16" xfId="36651"/>
    <cellStyle name="Normal 145 16 2" xfId="36652"/>
    <cellStyle name="Normal 145 2" xfId="36653"/>
    <cellStyle name="Normal 145 2 2" xfId="36654"/>
    <cellStyle name="Normal 145 3" xfId="36655"/>
    <cellStyle name="Normal 145 3 2" xfId="36656"/>
    <cellStyle name="Normal 145 4" xfId="36657"/>
    <cellStyle name="Normal 145 4 2" xfId="36658"/>
    <cellStyle name="Normal 145 5" xfId="36659"/>
    <cellStyle name="Normal 145 5 2" xfId="36660"/>
    <cellStyle name="Normal 145 6" xfId="36661"/>
    <cellStyle name="Normal 145 6 2" xfId="36662"/>
    <cellStyle name="Normal 145 7" xfId="36663"/>
    <cellStyle name="Normal 145 7 2" xfId="36664"/>
    <cellStyle name="Normal 145 8" xfId="36665"/>
    <cellStyle name="Normal 145 8 2" xfId="36666"/>
    <cellStyle name="Normal 145 9" xfId="36667"/>
    <cellStyle name="Normal 145 9 2" xfId="36668"/>
    <cellStyle name="Normal 146" xfId="36669"/>
    <cellStyle name="Normal 146 10" xfId="36670"/>
    <cellStyle name="Normal 146 10 2" xfId="36671"/>
    <cellStyle name="Normal 146 11" xfId="36672"/>
    <cellStyle name="Normal 146 11 2" xfId="36673"/>
    <cellStyle name="Normal 146 12" xfId="36674"/>
    <cellStyle name="Normal 146 12 2" xfId="36675"/>
    <cellStyle name="Normal 146 13" xfId="36676"/>
    <cellStyle name="Normal 146 13 2" xfId="36677"/>
    <cellStyle name="Normal 146 14" xfId="36678"/>
    <cellStyle name="Normal 146 14 2" xfId="36679"/>
    <cellStyle name="Normal 146 15" xfId="36680"/>
    <cellStyle name="Normal 146 15 2" xfId="36681"/>
    <cellStyle name="Normal 146 16" xfId="36682"/>
    <cellStyle name="Normal 146 16 2" xfId="36683"/>
    <cellStyle name="Normal 146 2" xfId="36684"/>
    <cellStyle name="Normal 146 2 2" xfId="36685"/>
    <cellStyle name="Normal 146 3" xfId="36686"/>
    <cellStyle name="Normal 146 3 2" xfId="36687"/>
    <cellStyle name="Normal 146 4" xfId="36688"/>
    <cellStyle name="Normal 146 4 2" xfId="36689"/>
    <cellStyle name="Normal 146 5" xfId="36690"/>
    <cellStyle name="Normal 146 5 2" xfId="36691"/>
    <cellStyle name="Normal 146 6" xfId="36692"/>
    <cellStyle name="Normal 146 6 2" xfId="36693"/>
    <cellStyle name="Normal 146 7" xfId="36694"/>
    <cellStyle name="Normal 146 7 2" xfId="36695"/>
    <cellStyle name="Normal 146 8" xfId="36696"/>
    <cellStyle name="Normal 146 8 2" xfId="36697"/>
    <cellStyle name="Normal 146 9" xfId="36698"/>
    <cellStyle name="Normal 146 9 2" xfId="36699"/>
    <cellStyle name="Normal 147" xfId="36700"/>
    <cellStyle name="Normal 147 10" xfId="36701"/>
    <cellStyle name="Normal 147 10 2" xfId="36702"/>
    <cellStyle name="Normal 147 11" xfId="36703"/>
    <cellStyle name="Normal 147 11 2" xfId="36704"/>
    <cellStyle name="Normal 147 12" xfId="36705"/>
    <cellStyle name="Normal 147 12 2" xfId="36706"/>
    <cellStyle name="Normal 147 13" xfId="36707"/>
    <cellStyle name="Normal 147 13 2" xfId="36708"/>
    <cellStyle name="Normal 147 14" xfId="36709"/>
    <cellStyle name="Normal 147 14 2" xfId="36710"/>
    <cellStyle name="Normal 147 15" xfId="36711"/>
    <cellStyle name="Normal 147 15 2" xfId="36712"/>
    <cellStyle name="Normal 147 16" xfId="36713"/>
    <cellStyle name="Normal 147 16 2" xfId="36714"/>
    <cellStyle name="Normal 147 17" xfId="36715"/>
    <cellStyle name="Normal 147 2" xfId="36716"/>
    <cellStyle name="Normal 147 2 2" xfId="36717"/>
    <cellStyle name="Normal 147 3" xfId="36718"/>
    <cellStyle name="Normal 147 3 2" xfId="36719"/>
    <cellStyle name="Normal 147 4" xfId="36720"/>
    <cellStyle name="Normal 147 4 2" xfId="36721"/>
    <cellStyle name="Normal 147 5" xfId="36722"/>
    <cellStyle name="Normal 147 5 2" xfId="36723"/>
    <cellStyle name="Normal 147 6" xfId="36724"/>
    <cellStyle name="Normal 147 6 2" xfId="36725"/>
    <cellStyle name="Normal 147 7" xfId="36726"/>
    <cellStyle name="Normal 147 7 2" xfId="36727"/>
    <cellStyle name="Normal 147 8" xfId="36728"/>
    <cellStyle name="Normal 147 8 2" xfId="36729"/>
    <cellStyle name="Normal 147 9" xfId="36730"/>
    <cellStyle name="Normal 147 9 2" xfId="36731"/>
    <cellStyle name="Normal 148" xfId="36732"/>
    <cellStyle name="Normal 148 10" xfId="36733"/>
    <cellStyle name="Normal 148 10 2" xfId="36734"/>
    <cellStyle name="Normal 148 11" xfId="36735"/>
    <cellStyle name="Normal 148 11 2" xfId="36736"/>
    <cellStyle name="Normal 148 12" xfId="36737"/>
    <cellStyle name="Normal 148 12 2" xfId="36738"/>
    <cellStyle name="Normal 148 13" xfId="36739"/>
    <cellStyle name="Normal 148 13 2" xfId="36740"/>
    <cellStyle name="Normal 148 14" xfId="36741"/>
    <cellStyle name="Normal 148 14 2" xfId="36742"/>
    <cellStyle name="Normal 148 15" xfId="36743"/>
    <cellStyle name="Normal 148 15 2" xfId="36744"/>
    <cellStyle name="Normal 148 16" xfId="36745"/>
    <cellStyle name="Normal 148 16 2" xfId="36746"/>
    <cellStyle name="Normal 148 2" xfId="36747"/>
    <cellStyle name="Normal 148 2 2" xfId="36748"/>
    <cellStyle name="Normal 148 3" xfId="36749"/>
    <cellStyle name="Normal 148 3 2" xfId="36750"/>
    <cellStyle name="Normal 148 4" xfId="36751"/>
    <cellStyle name="Normal 148 4 2" xfId="36752"/>
    <cellStyle name="Normal 148 5" xfId="36753"/>
    <cellStyle name="Normal 148 5 2" xfId="36754"/>
    <cellStyle name="Normal 148 6" xfId="36755"/>
    <cellStyle name="Normal 148 6 2" xfId="36756"/>
    <cellStyle name="Normal 148 7" xfId="36757"/>
    <cellStyle name="Normal 148 7 2" xfId="36758"/>
    <cellStyle name="Normal 148 8" xfId="36759"/>
    <cellStyle name="Normal 148 8 2" xfId="36760"/>
    <cellStyle name="Normal 148 9" xfId="36761"/>
    <cellStyle name="Normal 148 9 2" xfId="36762"/>
    <cellStyle name="Normal 149" xfId="36763"/>
    <cellStyle name="Normal 149 10" xfId="36764"/>
    <cellStyle name="Normal 149 10 2" xfId="36765"/>
    <cellStyle name="Normal 149 11" xfId="36766"/>
    <cellStyle name="Normal 149 11 2" xfId="36767"/>
    <cellStyle name="Normal 149 12" xfId="36768"/>
    <cellStyle name="Normal 149 12 2" xfId="36769"/>
    <cellStyle name="Normal 149 13" xfId="36770"/>
    <cellStyle name="Normal 149 13 2" xfId="36771"/>
    <cellStyle name="Normal 149 14" xfId="36772"/>
    <cellStyle name="Normal 149 14 2" xfId="36773"/>
    <cellStyle name="Normal 149 15" xfId="36774"/>
    <cellStyle name="Normal 149 15 2" xfId="36775"/>
    <cellStyle name="Normal 149 16" xfId="36776"/>
    <cellStyle name="Normal 149 16 2" xfId="36777"/>
    <cellStyle name="Normal 149 17" xfId="36778"/>
    <cellStyle name="Normal 149 2" xfId="36779"/>
    <cellStyle name="Normal 149 2 2" xfId="36780"/>
    <cellStyle name="Normal 149 3" xfId="36781"/>
    <cellStyle name="Normal 149 3 2" xfId="36782"/>
    <cellStyle name="Normal 149 4" xfId="36783"/>
    <cellStyle name="Normal 149 4 2" xfId="36784"/>
    <cellStyle name="Normal 149 5" xfId="36785"/>
    <cellStyle name="Normal 149 5 2" xfId="36786"/>
    <cellStyle name="Normal 149 6" xfId="36787"/>
    <cellStyle name="Normal 149 6 2" xfId="36788"/>
    <cellStyle name="Normal 149 7" xfId="36789"/>
    <cellStyle name="Normal 149 7 2" xfId="36790"/>
    <cellStyle name="Normal 149 8" xfId="36791"/>
    <cellStyle name="Normal 149 8 2" xfId="36792"/>
    <cellStyle name="Normal 149 9" xfId="36793"/>
    <cellStyle name="Normal 149 9 2" xfId="36794"/>
    <cellStyle name="Normal 15" xfId="51"/>
    <cellStyle name="Normal 15 10" xfId="36796"/>
    <cellStyle name="Normal 15 11" xfId="36797"/>
    <cellStyle name="Normal 15 12" xfId="36798"/>
    <cellStyle name="Normal 15 13" xfId="36795"/>
    <cellStyle name="Normal 15 17" xfId="36799"/>
    <cellStyle name="Normal 15 2" xfId="190"/>
    <cellStyle name="Normal 15 2 2" xfId="36800"/>
    <cellStyle name="Normal 15 2 2 2" xfId="36801"/>
    <cellStyle name="Normal 15 2 4" xfId="36802"/>
    <cellStyle name="Normal 15 2 5" xfId="36803"/>
    <cellStyle name="Normal 15 2 6" xfId="36804"/>
    <cellStyle name="Normal 15 2 7" xfId="36805"/>
    <cellStyle name="Normal 15 2 8" xfId="36806"/>
    <cellStyle name="Normal 15 20" xfId="36807"/>
    <cellStyle name="Normal 15 21" xfId="36808"/>
    <cellStyle name="Normal 15 22" xfId="36809"/>
    <cellStyle name="Normal 15 3" xfId="146"/>
    <cellStyle name="Normal 15 3 2" xfId="36810"/>
    <cellStyle name="Normal 15 4" xfId="36811"/>
    <cellStyle name="Normal 15 4 2" xfId="36812"/>
    <cellStyle name="Normal 15 5" xfId="36813"/>
    <cellStyle name="Normal 15 6" xfId="36814"/>
    <cellStyle name="Normal 15 7" xfId="36815"/>
    <cellStyle name="Normal 15 8" xfId="36816"/>
    <cellStyle name="Normal 15 9" xfId="36817"/>
    <cellStyle name="Normal 150" xfId="36818"/>
    <cellStyle name="Normal 150 10" xfId="36819"/>
    <cellStyle name="Normal 150 10 2" xfId="36820"/>
    <cellStyle name="Normal 150 11" xfId="36821"/>
    <cellStyle name="Normal 150 11 2" xfId="36822"/>
    <cellStyle name="Normal 150 12" xfId="36823"/>
    <cellStyle name="Normal 150 12 2" xfId="36824"/>
    <cellStyle name="Normal 150 13" xfId="36825"/>
    <cellStyle name="Normal 150 13 2" xfId="36826"/>
    <cellStyle name="Normal 150 14" xfId="36827"/>
    <cellStyle name="Normal 150 14 2" xfId="36828"/>
    <cellStyle name="Normal 150 15" xfId="36829"/>
    <cellStyle name="Normal 150 15 2" xfId="36830"/>
    <cellStyle name="Normal 150 16" xfId="36831"/>
    <cellStyle name="Normal 150 16 2" xfId="36832"/>
    <cellStyle name="Normal 150 17" xfId="36833"/>
    <cellStyle name="Normal 150 2" xfId="36834"/>
    <cellStyle name="Normal 150 2 2" xfId="36835"/>
    <cellStyle name="Normal 150 3" xfId="36836"/>
    <cellStyle name="Normal 150 3 2" xfId="36837"/>
    <cellStyle name="Normal 150 4" xfId="36838"/>
    <cellStyle name="Normal 150 4 2" xfId="36839"/>
    <cellStyle name="Normal 150 5" xfId="36840"/>
    <cellStyle name="Normal 150 5 2" xfId="36841"/>
    <cellStyle name="Normal 150 6" xfId="36842"/>
    <cellStyle name="Normal 150 6 2" xfId="36843"/>
    <cellStyle name="Normal 150 7" xfId="36844"/>
    <cellStyle name="Normal 150 7 2" xfId="36845"/>
    <cellStyle name="Normal 150 8" xfId="36846"/>
    <cellStyle name="Normal 150 8 2" xfId="36847"/>
    <cellStyle name="Normal 150 9" xfId="36848"/>
    <cellStyle name="Normal 150 9 2" xfId="36849"/>
    <cellStyle name="Normal 151" xfId="36850"/>
    <cellStyle name="Normal 151 10" xfId="36851"/>
    <cellStyle name="Normal 151 10 2" xfId="36852"/>
    <cellStyle name="Normal 151 11" xfId="36853"/>
    <cellStyle name="Normal 151 11 2" xfId="36854"/>
    <cellStyle name="Normal 151 12" xfId="36855"/>
    <cellStyle name="Normal 151 12 2" xfId="36856"/>
    <cellStyle name="Normal 151 13" xfId="36857"/>
    <cellStyle name="Normal 151 13 2" xfId="36858"/>
    <cellStyle name="Normal 151 14" xfId="36859"/>
    <cellStyle name="Normal 151 14 2" xfId="36860"/>
    <cellStyle name="Normal 151 15" xfId="36861"/>
    <cellStyle name="Normal 151 15 2" xfId="36862"/>
    <cellStyle name="Normal 151 16" xfId="36863"/>
    <cellStyle name="Normal 151 16 2" xfId="36864"/>
    <cellStyle name="Normal 151 17" xfId="36865"/>
    <cellStyle name="Normal 151 17 2" xfId="36866"/>
    <cellStyle name="Normal 151 18" xfId="36867"/>
    <cellStyle name="Normal 151 2" xfId="36868"/>
    <cellStyle name="Normal 151 2 2" xfId="36869"/>
    <cellStyle name="Normal 151 3" xfId="36870"/>
    <cellStyle name="Normal 151 3 2" xfId="36871"/>
    <cellStyle name="Normal 151 4" xfId="36872"/>
    <cellStyle name="Normal 151 4 2" xfId="36873"/>
    <cellStyle name="Normal 151 5" xfId="36874"/>
    <cellStyle name="Normal 151 5 2" xfId="36875"/>
    <cellStyle name="Normal 151 6" xfId="36876"/>
    <cellStyle name="Normal 151 6 2" xfId="36877"/>
    <cellStyle name="Normal 151 7" xfId="36878"/>
    <cellStyle name="Normal 151 7 2" xfId="36879"/>
    <cellStyle name="Normal 151 8" xfId="36880"/>
    <cellStyle name="Normal 151 8 2" xfId="36881"/>
    <cellStyle name="Normal 151 9" xfId="36882"/>
    <cellStyle name="Normal 151 9 2" xfId="36883"/>
    <cellStyle name="Normal 152" xfId="36884"/>
    <cellStyle name="Normal 152 10" xfId="36885"/>
    <cellStyle name="Normal 152 10 2" xfId="36886"/>
    <cellStyle name="Normal 152 11" xfId="36887"/>
    <cellStyle name="Normal 152 11 2" xfId="36888"/>
    <cellStyle name="Normal 152 12" xfId="36889"/>
    <cellStyle name="Normal 152 12 2" xfId="36890"/>
    <cellStyle name="Normal 152 13" xfId="36891"/>
    <cellStyle name="Normal 152 13 2" xfId="36892"/>
    <cellStyle name="Normal 152 14" xfId="36893"/>
    <cellStyle name="Normal 152 14 2" xfId="36894"/>
    <cellStyle name="Normal 152 15" xfId="36895"/>
    <cellStyle name="Normal 152 15 2" xfId="36896"/>
    <cellStyle name="Normal 152 16" xfId="36897"/>
    <cellStyle name="Normal 152 16 2" xfId="36898"/>
    <cellStyle name="Normal 152 17" xfId="36899"/>
    <cellStyle name="Normal 152 17 2" xfId="36900"/>
    <cellStyle name="Normal 152 18" xfId="36901"/>
    <cellStyle name="Normal 152 2" xfId="36902"/>
    <cellStyle name="Normal 152 2 2" xfId="36903"/>
    <cellStyle name="Normal 152 3" xfId="36904"/>
    <cellStyle name="Normal 152 3 2" xfId="36905"/>
    <cellStyle name="Normal 152 4" xfId="36906"/>
    <cellStyle name="Normal 152 4 2" xfId="36907"/>
    <cellStyle name="Normal 152 5" xfId="36908"/>
    <cellStyle name="Normal 152 5 2" xfId="36909"/>
    <cellStyle name="Normal 152 6" xfId="36910"/>
    <cellStyle name="Normal 152 6 2" xfId="36911"/>
    <cellStyle name="Normal 152 7" xfId="36912"/>
    <cellStyle name="Normal 152 7 2" xfId="36913"/>
    <cellStyle name="Normal 152 8" xfId="36914"/>
    <cellStyle name="Normal 152 8 2" xfId="36915"/>
    <cellStyle name="Normal 152 9" xfId="36916"/>
    <cellStyle name="Normal 152 9 2" xfId="36917"/>
    <cellStyle name="Normal 153" xfId="36918"/>
    <cellStyle name="Normal 153 10" xfId="36919"/>
    <cellStyle name="Normal 153 10 2" xfId="36920"/>
    <cellStyle name="Normal 153 11" xfId="36921"/>
    <cellStyle name="Normal 153 11 2" xfId="36922"/>
    <cellStyle name="Normal 153 12" xfId="36923"/>
    <cellStyle name="Normal 153 12 2" xfId="36924"/>
    <cellStyle name="Normal 153 13" xfId="36925"/>
    <cellStyle name="Normal 153 13 2" xfId="36926"/>
    <cellStyle name="Normal 153 14" xfId="36927"/>
    <cellStyle name="Normal 153 14 2" xfId="36928"/>
    <cellStyle name="Normal 153 15" xfId="36929"/>
    <cellStyle name="Normal 153 15 2" xfId="36930"/>
    <cellStyle name="Normal 153 16" xfId="36931"/>
    <cellStyle name="Normal 153 16 2" xfId="36932"/>
    <cellStyle name="Normal 153 17" xfId="36933"/>
    <cellStyle name="Normal 153 17 2" xfId="36934"/>
    <cellStyle name="Normal 153 18" xfId="36935"/>
    <cellStyle name="Normal 153 2" xfId="36936"/>
    <cellStyle name="Normal 153 2 2" xfId="36937"/>
    <cellStyle name="Normal 153 3" xfId="36938"/>
    <cellStyle name="Normal 153 3 2" xfId="36939"/>
    <cellStyle name="Normal 153 4" xfId="36940"/>
    <cellStyle name="Normal 153 4 2" xfId="36941"/>
    <cellStyle name="Normal 153 5" xfId="36942"/>
    <cellStyle name="Normal 153 5 2" xfId="36943"/>
    <cellStyle name="Normal 153 6" xfId="36944"/>
    <cellStyle name="Normal 153 6 2" xfId="36945"/>
    <cellStyle name="Normal 153 7" xfId="36946"/>
    <cellStyle name="Normal 153 7 2" xfId="36947"/>
    <cellStyle name="Normal 153 8" xfId="36948"/>
    <cellStyle name="Normal 153 8 2" xfId="36949"/>
    <cellStyle name="Normal 153 9" xfId="36950"/>
    <cellStyle name="Normal 153 9 2" xfId="36951"/>
    <cellStyle name="Normal 154" xfId="36952"/>
    <cellStyle name="Normal 154 10" xfId="36953"/>
    <cellStyle name="Normal 154 10 2" xfId="36954"/>
    <cellStyle name="Normal 154 11" xfId="36955"/>
    <cellStyle name="Normal 154 11 2" xfId="36956"/>
    <cellStyle name="Normal 154 12" xfId="36957"/>
    <cellStyle name="Normal 154 12 2" xfId="36958"/>
    <cellStyle name="Normal 154 13" xfId="36959"/>
    <cellStyle name="Normal 154 13 2" xfId="36960"/>
    <cellStyle name="Normal 154 14" xfId="36961"/>
    <cellStyle name="Normal 154 14 2" xfId="36962"/>
    <cellStyle name="Normal 154 15" xfId="36963"/>
    <cellStyle name="Normal 154 15 2" xfId="36964"/>
    <cellStyle name="Normal 154 16" xfId="36965"/>
    <cellStyle name="Normal 154 16 2" xfId="36966"/>
    <cellStyle name="Normal 154 17" xfId="36967"/>
    <cellStyle name="Normal 154 17 2" xfId="36968"/>
    <cellStyle name="Normal 154 17 2 2" xfId="36969"/>
    <cellStyle name="Normal 154 17 3" xfId="36970"/>
    <cellStyle name="Normal 154 18" xfId="36971"/>
    <cellStyle name="Normal 154 2" xfId="36972"/>
    <cellStyle name="Normal 154 2 2" xfId="36973"/>
    <cellStyle name="Normal 154 3" xfId="36974"/>
    <cellStyle name="Normal 154 3 2" xfId="36975"/>
    <cellStyle name="Normal 154 4" xfId="36976"/>
    <cellStyle name="Normal 154 4 2" xfId="36977"/>
    <cellStyle name="Normal 154 5" xfId="36978"/>
    <cellStyle name="Normal 154 5 2" xfId="36979"/>
    <cellStyle name="Normal 154 6" xfId="36980"/>
    <cellStyle name="Normal 154 6 2" xfId="36981"/>
    <cellStyle name="Normal 154 7" xfId="36982"/>
    <cellStyle name="Normal 154 7 2" xfId="36983"/>
    <cellStyle name="Normal 154 8" xfId="36984"/>
    <cellStyle name="Normal 154 8 2" xfId="36985"/>
    <cellStyle name="Normal 154 9" xfId="36986"/>
    <cellStyle name="Normal 154 9 2" xfId="36987"/>
    <cellStyle name="Normal 155" xfId="36988"/>
    <cellStyle name="Normal 155 10" xfId="36989"/>
    <cellStyle name="Normal 155 10 2" xfId="36990"/>
    <cellStyle name="Normal 155 11" xfId="36991"/>
    <cellStyle name="Normal 155 11 2" xfId="36992"/>
    <cellStyle name="Normal 155 12" xfId="36993"/>
    <cellStyle name="Normal 155 12 2" xfId="36994"/>
    <cellStyle name="Normal 155 13" xfId="36995"/>
    <cellStyle name="Normal 155 13 2" xfId="36996"/>
    <cellStyle name="Normal 155 14" xfId="36997"/>
    <cellStyle name="Normal 155 14 2" xfId="36998"/>
    <cellStyle name="Normal 155 15" xfId="36999"/>
    <cellStyle name="Normal 155 15 2" xfId="37000"/>
    <cellStyle name="Normal 155 16" xfId="37001"/>
    <cellStyle name="Normal 155 16 2" xfId="37002"/>
    <cellStyle name="Normal 155 17" xfId="37003"/>
    <cellStyle name="Normal 155 2" xfId="37004"/>
    <cellStyle name="Normal 155 2 2" xfId="37005"/>
    <cellStyle name="Normal 155 3" xfId="37006"/>
    <cellStyle name="Normal 155 3 2" xfId="37007"/>
    <cellStyle name="Normal 155 4" xfId="37008"/>
    <cellStyle name="Normal 155 4 2" xfId="37009"/>
    <cellStyle name="Normal 155 5" xfId="37010"/>
    <cellStyle name="Normal 155 5 2" xfId="37011"/>
    <cellStyle name="Normal 155 6" xfId="37012"/>
    <cellStyle name="Normal 155 6 2" xfId="37013"/>
    <cellStyle name="Normal 155 7" xfId="37014"/>
    <cellStyle name="Normal 155 7 2" xfId="37015"/>
    <cellStyle name="Normal 155 8" xfId="37016"/>
    <cellStyle name="Normal 155 8 2" xfId="37017"/>
    <cellStyle name="Normal 155 9" xfId="37018"/>
    <cellStyle name="Normal 155 9 2" xfId="37019"/>
    <cellStyle name="Normal 156" xfId="37020"/>
    <cellStyle name="Normal 156 2" xfId="37021"/>
    <cellStyle name="Normal 156 3" xfId="37022"/>
    <cellStyle name="Normal 157" xfId="37023"/>
    <cellStyle name="Normal 157 2" xfId="37024"/>
    <cellStyle name="Normal 158" xfId="37025"/>
    <cellStyle name="Normal 158 2" xfId="37026"/>
    <cellStyle name="Normal 158 2 2" xfId="37027"/>
    <cellStyle name="Normal 158 3" xfId="37028"/>
    <cellStyle name="Normal 158 3 2" xfId="37029"/>
    <cellStyle name="Normal 158 4" xfId="37030"/>
    <cellStyle name="Normal 158 4 2" xfId="37031"/>
    <cellStyle name="Normal 158 5" xfId="37032"/>
    <cellStyle name="Normal 159" xfId="37033"/>
    <cellStyle name="Normal 159 10" xfId="37034"/>
    <cellStyle name="Normal 159 10 2" xfId="37035"/>
    <cellStyle name="Normal 159 11" xfId="37036"/>
    <cellStyle name="Normal 159 11 2" xfId="37037"/>
    <cellStyle name="Normal 159 12" xfId="37038"/>
    <cellStyle name="Normal 159 12 2" xfId="37039"/>
    <cellStyle name="Normal 159 13" xfId="37040"/>
    <cellStyle name="Normal 159 13 2" xfId="37041"/>
    <cellStyle name="Normal 159 14" xfId="37042"/>
    <cellStyle name="Normal 159 14 2" xfId="37043"/>
    <cellStyle name="Normal 159 15" xfId="37044"/>
    <cellStyle name="Normal 159 15 2" xfId="37045"/>
    <cellStyle name="Normal 159 16" xfId="37046"/>
    <cellStyle name="Normal 159 16 2" xfId="37047"/>
    <cellStyle name="Normal 159 17" xfId="37048"/>
    <cellStyle name="Normal 159 18" xfId="37049"/>
    <cellStyle name="Normal 159 2" xfId="37050"/>
    <cellStyle name="Normal 159 2 2" xfId="37051"/>
    <cellStyle name="Normal 159 3" xfId="37052"/>
    <cellStyle name="Normal 159 3 2" xfId="37053"/>
    <cellStyle name="Normal 159 4" xfId="37054"/>
    <cellStyle name="Normal 159 4 2" xfId="37055"/>
    <cellStyle name="Normal 159 5" xfId="37056"/>
    <cellStyle name="Normal 159 5 2" xfId="37057"/>
    <cellStyle name="Normal 159 6" xfId="37058"/>
    <cellStyle name="Normal 159 6 2" xfId="37059"/>
    <cellStyle name="Normal 159 7" xfId="37060"/>
    <cellStyle name="Normal 159 7 2" xfId="37061"/>
    <cellStyle name="Normal 159 8" xfId="37062"/>
    <cellStyle name="Normal 159 8 2" xfId="37063"/>
    <cellStyle name="Normal 159 9" xfId="37064"/>
    <cellStyle name="Normal 159 9 2" xfId="37065"/>
    <cellStyle name="Normal 16" xfId="191"/>
    <cellStyle name="Normal 16 10" xfId="37067"/>
    <cellStyle name="Normal 16 11" xfId="37068"/>
    <cellStyle name="Normal 16 12" xfId="37069"/>
    <cellStyle name="Normal 16 13" xfId="37070"/>
    <cellStyle name="Normal 16 14" xfId="37071"/>
    <cellStyle name="Normal 16 15" xfId="37072"/>
    <cellStyle name="Normal 16 16" xfId="37073"/>
    <cellStyle name="Normal 16 17" xfId="37074"/>
    <cellStyle name="Normal 16 18" xfId="37075"/>
    <cellStyle name="Normal 16 19" xfId="37076"/>
    <cellStyle name="Normal 16 2" xfId="262"/>
    <cellStyle name="Normal 16 2 2" xfId="37078"/>
    <cellStyle name="Normal 16 2 2 2" xfId="37079"/>
    <cellStyle name="Normal 16 2 2 2 2" xfId="37080"/>
    <cellStyle name="Normal 16 2 2 2 2 2" xfId="37081"/>
    <cellStyle name="Normal 16 2 2 2 3" xfId="37082"/>
    <cellStyle name="Normal 16 2 2 2 4" xfId="37083"/>
    <cellStyle name="Normal 16 2 2 2 5" xfId="37084"/>
    <cellStyle name="Normal 16 2 2 2 6" xfId="37085"/>
    <cellStyle name="Normal 16 2 2 3" xfId="37086"/>
    <cellStyle name="Normal 16 2 2 3 2" xfId="37087"/>
    <cellStyle name="Normal 16 2 2 4" xfId="37088"/>
    <cellStyle name="Normal 16 2 2 5" xfId="37089"/>
    <cellStyle name="Normal 16 2 2 6" xfId="37090"/>
    <cellStyle name="Normal 16 2 3" xfId="37091"/>
    <cellStyle name="Normal 16 2 3 2" xfId="37092"/>
    <cellStyle name="Normal 16 2 4" xfId="37093"/>
    <cellStyle name="Normal 16 2 5" xfId="37094"/>
    <cellStyle name="Normal 16 2 5 3" xfId="37095"/>
    <cellStyle name="Normal 16 2 5 4" xfId="37096"/>
    <cellStyle name="Normal 16 2 6" xfId="37097"/>
    <cellStyle name="Normal 16 2 7" xfId="37098"/>
    <cellStyle name="Normal 16 2 8" xfId="37099"/>
    <cellStyle name="Normal 16 2 9" xfId="37077"/>
    <cellStyle name="Normal 16 20" xfId="37100"/>
    <cellStyle name="Normal 16 21" xfId="37101"/>
    <cellStyle name="Normal 16 22" xfId="37102"/>
    <cellStyle name="Normal 16 23" xfId="37066"/>
    <cellStyle name="Normal 16 3" xfId="37103"/>
    <cellStyle name="Normal 16 3 4" xfId="37104"/>
    <cellStyle name="Normal 16 3 5" xfId="37105"/>
    <cellStyle name="Normal 16 4" xfId="37106"/>
    <cellStyle name="Normal 16 4 2" xfId="37107"/>
    <cellStyle name="Normal 16 4 4" xfId="37108"/>
    <cellStyle name="Normal 16 4 5" xfId="37109"/>
    <cellStyle name="Normal 16 5" xfId="37110"/>
    <cellStyle name="Normal 16 5 3" xfId="37111"/>
    <cellStyle name="Normal 16 5 4" xfId="37112"/>
    <cellStyle name="Normal 16 6" xfId="37113"/>
    <cellStyle name="Normal 16 6 2" xfId="37114"/>
    <cellStyle name="Normal 16 7" xfId="37115"/>
    <cellStyle name="Normal 16 8" xfId="37116"/>
    <cellStyle name="Normal 16 9" xfId="37117"/>
    <cellStyle name="Normal 160" xfId="37118"/>
    <cellStyle name="Normal 160 10" xfId="37119"/>
    <cellStyle name="Normal 160 10 2" xfId="37120"/>
    <cellStyle name="Normal 160 11" xfId="37121"/>
    <cellStyle name="Normal 160 11 2" xfId="37122"/>
    <cellStyle name="Normal 160 12" xfId="37123"/>
    <cellStyle name="Normal 160 12 2" xfId="37124"/>
    <cellStyle name="Normal 160 13" xfId="37125"/>
    <cellStyle name="Normal 160 13 2" xfId="37126"/>
    <cellStyle name="Normal 160 14" xfId="37127"/>
    <cellStyle name="Normal 160 14 2" xfId="37128"/>
    <cellStyle name="Normal 160 15" xfId="37129"/>
    <cellStyle name="Normal 160 15 2" xfId="37130"/>
    <cellStyle name="Normal 160 16" xfId="37131"/>
    <cellStyle name="Normal 160 16 2" xfId="37132"/>
    <cellStyle name="Normal 160 17" xfId="37133"/>
    <cellStyle name="Normal 160 2" xfId="37134"/>
    <cellStyle name="Normal 160 2 2" xfId="37135"/>
    <cellStyle name="Normal 160 3" xfId="37136"/>
    <cellStyle name="Normal 160 3 2" xfId="37137"/>
    <cellStyle name="Normal 160 4" xfId="37138"/>
    <cellStyle name="Normal 160 4 2" xfId="37139"/>
    <cellStyle name="Normal 160 5" xfId="37140"/>
    <cellStyle name="Normal 160 5 2" xfId="37141"/>
    <cellStyle name="Normal 160 6" xfId="37142"/>
    <cellStyle name="Normal 160 6 2" xfId="37143"/>
    <cellStyle name="Normal 160 7" xfId="37144"/>
    <cellStyle name="Normal 160 7 2" xfId="37145"/>
    <cellStyle name="Normal 160 8" xfId="37146"/>
    <cellStyle name="Normal 160 8 2" xfId="37147"/>
    <cellStyle name="Normal 160 9" xfId="37148"/>
    <cellStyle name="Normal 160 9 2" xfId="37149"/>
    <cellStyle name="Normal 161" xfId="37150"/>
    <cellStyle name="Normal 161 10" xfId="37151"/>
    <cellStyle name="Normal 161 10 2" xfId="37152"/>
    <cellStyle name="Normal 161 11" xfId="37153"/>
    <cellStyle name="Normal 161 11 2" xfId="37154"/>
    <cellStyle name="Normal 161 12" xfId="37155"/>
    <cellStyle name="Normal 161 12 2" xfId="37156"/>
    <cellStyle name="Normal 161 13" xfId="37157"/>
    <cellStyle name="Normal 161 13 2" xfId="37158"/>
    <cellStyle name="Normal 161 14" xfId="37159"/>
    <cellStyle name="Normal 161 14 2" xfId="37160"/>
    <cellStyle name="Normal 161 15" xfId="37161"/>
    <cellStyle name="Normal 161 15 2" xfId="37162"/>
    <cellStyle name="Normal 161 16" xfId="37163"/>
    <cellStyle name="Normal 161 16 2" xfId="37164"/>
    <cellStyle name="Normal 161 17" xfId="37165"/>
    <cellStyle name="Normal 161 2" xfId="37166"/>
    <cellStyle name="Normal 161 2 2" xfId="37167"/>
    <cellStyle name="Normal 161 3" xfId="37168"/>
    <cellStyle name="Normal 161 3 2" xfId="37169"/>
    <cellStyle name="Normal 161 4" xfId="37170"/>
    <cellStyle name="Normal 161 4 2" xfId="37171"/>
    <cellStyle name="Normal 161 5" xfId="37172"/>
    <cellStyle name="Normal 161 5 2" xfId="37173"/>
    <cellStyle name="Normal 161 6" xfId="37174"/>
    <cellStyle name="Normal 161 6 2" xfId="37175"/>
    <cellStyle name="Normal 161 7" xfId="37176"/>
    <cellStyle name="Normal 161 7 2" xfId="37177"/>
    <cellStyle name="Normal 161 8" xfId="37178"/>
    <cellStyle name="Normal 161 8 2" xfId="37179"/>
    <cellStyle name="Normal 161 9" xfId="37180"/>
    <cellStyle name="Normal 161 9 2" xfId="37181"/>
    <cellStyle name="Normal 162" xfId="37182"/>
    <cellStyle name="Normal 162 10" xfId="37183"/>
    <cellStyle name="Normal 162 10 2" xfId="37184"/>
    <cellStyle name="Normal 162 11" xfId="37185"/>
    <cellStyle name="Normal 162 11 2" xfId="37186"/>
    <cellStyle name="Normal 162 12" xfId="37187"/>
    <cellStyle name="Normal 162 12 2" xfId="37188"/>
    <cellStyle name="Normal 162 13" xfId="37189"/>
    <cellStyle name="Normal 162 13 2" xfId="37190"/>
    <cellStyle name="Normal 162 14" xfId="37191"/>
    <cellStyle name="Normal 162 14 2" xfId="37192"/>
    <cellStyle name="Normal 162 15" xfId="37193"/>
    <cellStyle name="Normal 162 15 2" xfId="37194"/>
    <cellStyle name="Normal 162 16" xfId="37195"/>
    <cellStyle name="Normal 162 16 2" xfId="37196"/>
    <cellStyle name="Normal 162 17" xfId="37197"/>
    <cellStyle name="Normal 162 2" xfId="37198"/>
    <cellStyle name="Normal 162 2 2" xfId="37199"/>
    <cellStyle name="Normal 162 3" xfId="37200"/>
    <cellStyle name="Normal 162 3 2" xfId="37201"/>
    <cellStyle name="Normal 162 4" xfId="37202"/>
    <cellStyle name="Normal 162 4 2" xfId="37203"/>
    <cellStyle name="Normal 162 5" xfId="37204"/>
    <cellStyle name="Normal 162 5 2" xfId="37205"/>
    <cellStyle name="Normal 162 6" xfId="37206"/>
    <cellStyle name="Normal 162 6 2" xfId="37207"/>
    <cellStyle name="Normal 162 7" xfId="37208"/>
    <cellStyle name="Normal 162 7 2" xfId="37209"/>
    <cellStyle name="Normal 162 8" xfId="37210"/>
    <cellStyle name="Normal 162 8 2" xfId="37211"/>
    <cellStyle name="Normal 162 9" xfId="37212"/>
    <cellStyle name="Normal 162 9 2" xfId="37213"/>
    <cellStyle name="Normal 163" xfId="37214"/>
    <cellStyle name="Normal 163 10" xfId="37215"/>
    <cellStyle name="Normal 163 10 2" xfId="37216"/>
    <cellStyle name="Normal 163 11" xfId="37217"/>
    <cellStyle name="Normal 163 11 2" xfId="37218"/>
    <cellStyle name="Normal 163 12" xfId="37219"/>
    <cellStyle name="Normal 163 12 2" xfId="37220"/>
    <cellStyle name="Normal 163 13" xfId="37221"/>
    <cellStyle name="Normal 163 13 2" xfId="37222"/>
    <cellStyle name="Normal 163 14" xfId="37223"/>
    <cellStyle name="Normal 163 14 2" xfId="37224"/>
    <cellStyle name="Normal 163 15" xfId="37225"/>
    <cellStyle name="Normal 163 15 2" xfId="37226"/>
    <cellStyle name="Normal 163 16" xfId="37227"/>
    <cellStyle name="Normal 163 16 2" xfId="37228"/>
    <cellStyle name="Normal 163 17" xfId="37229"/>
    <cellStyle name="Normal 163 2" xfId="37230"/>
    <cellStyle name="Normal 163 2 2" xfId="37231"/>
    <cellStyle name="Normal 163 3" xfId="37232"/>
    <cellStyle name="Normal 163 3 2" xfId="37233"/>
    <cellStyle name="Normal 163 4" xfId="37234"/>
    <cellStyle name="Normal 163 4 2" xfId="37235"/>
    <cellStyle name="Normal 163 5" xfId="37236"/>
    <cellStyle name="Normal 163 5 2" xfId="37237"/>
    <cellStyle name="Normal 163 6" xfId="37238"/>
    <cellStyle name="Normal 163 6 2" xfId="37239"/>
    <cellStyle name="Normal 163 7" xfId="37240"/>
    <cellStyle name="Normal 163 7 2" xfId="37241"/>
    <cellStyle name="Normal 163 8" xfId="37242"/>
    <cellStyle name="Normal 163 8 2" xfId="37243"/>
    <cellStyle name="Normal 163 9" xfId="37244"/>
    <cellStyle name="Normal 163 9 2" xfId="37245"/>
    <cellStyle name="Normal 164" xfId="37246"/>
    <cellStyle name="Normal 164 10" xfId="37247"/>
    <cellStyle name="Normal 164 10 2" xfId="37248"/>
    <cellStyle name="Normal 164 11" xfId="37249"/>
    <cellStyle name="Normal 164 11 2" xfId="37250"/>
    <cellStyle name="Normal 164 12" xfId="37251"/>
    <cellStyle name="Normal 164 12 2" xfId="37252"/>
    <cellStyle name="Normal 164 13" xfId="37253"/>
    <cellStyle name="Normal 164 13 2" xfId="37254"/>
    <cellStyle name="Normal 164 14" xfId="37255"/>
    <cellStyle name="Normal 164 14 2" xfId="37256"/>
    <cellStyle name="Normal 164 15" xfId="37257"/>
    <cellStyle name="Normal 164 15 2" xfId="37258"/>
    <cellStyle name="Normal 164 16" xfId="37259"/>
    <cellStyle name="Normal 164 16 2" xfId="37260"/>
    <cellStyle name="Normal 164 17" xfId="37261"/>
    <cellStyle name="Normal 164 2" xfId="37262"/>
    <cellStyle name="Normal 164 2 2" xfId="37263"/>
    <cellStyle name="Normal 164 3" xfId="37264"/>
    <cellStyle name="Normal 164 3 2" xfId="37265"/>
    <cellStyle name="Normal 164 4" xfId="37266"/>
    <cellStyle name="Normal 164 4 2" xfId="37267"/>
    <cellStyle name="Normal 164 5" xfId="37268"/>
    <cellStyle name="Normal 164 5 2" xfId="37269"/>
    <cellStyle name="Normal 164 6" xfId="37270"/>
    <cellStyle name="Normal 164 6 2" xfId="37271"/>
    <cellStyle name="Normal 164 7" xfId="37272"/>
    <cellStyle name="Normal 164 7 2" xfId="37273"/>
    <cellStyle name="Normal 164 8" xfId="37274"/>
    <cellStyle name="Normal 164 8 2" xfId="37275"/>
    <cellStyle name="Normal 164 9" xfId="37276"/>
    <cellStyle name="Normal 164 9 2" xfId="37277"/>
    <cellStyle name="Normal 165" xfId="37278"/>
    <cellStyle name="Normal 165 10" xfId="37279"/>
    <cellStyle name="Normal 165 10 2" xfId="37280"/>
    <cellStyle name="Normal 165 11" xfId="37281"/>
    <cellStyle name="Normal 165 11 2" xfId="37282"/>
    <cellStyle name="Normal 165 12" xfId="37283"/>
    <cellStyle name="Normal 165 12 2" xfId="37284"/>
    <cellStyle name="Normal 165 13" xfId="37285"/>
    <cellStyle name="Normal 165 13 2" xfId="37286"/>
    <cellStyle name="Normal 165 14" xfId="37287"/>
    <cellStyle name="Normal 165 14 2" xfId="37288"/>
    <cellStyle name="Normal 165 15" xfId="37289"/>
    <cellStyle name="Normal 165 15 2" xfId="37290"/>
    <cellStyle name="Normal 165 16" xfId="37291"/>
    <cellStyle name="Normal 165 16 2" xfId="37292"/>
    <cellStyle name="Normal 165 17" xfId="37293"/>
    <cellStyle name="Normal 165 2" xfId="37294"/>
    <cellStyle name="Normal 165 2 2" xfId="37295"/>
    <cellStyle name="Normal 165 3" xfId="37296"/>
    <cellStyle name="Normal 165 3 2" xfId="37297"/>
    <cellStyle name="Normal 165 4" xfId="37298"/>
    <cellStyle name="Normal 165 4 2" xfId="37299"/>
    <cellStyle name="Normal 165 5" xfId="37300"/>
    <cellStyle name="Normal 165 5 2" xfId="37301"/>
    <cellStyle name="Normal 165 6" xfId="37302"/>
    <cellStyle name="Normal 165 6 2" xfId="37303"/>
    <cellStyle name="Normal 165 7" xfId="37304"/>
    <cellStyle name="Normal 165 7 2" xfId="37305"/>
    <cellStyle name="Normal 165 8" xfId="37306"/>
    <cellStyle name="Normal 165 8 2" xfId="37307"/>
    <cellStyle name="Normal 165 9" xfId="37308"/>
    <cellStyle name="Normal 165 9 2" xfId="37309"/>
    <cellStyle name="Normal 166" xfId="37310"/>
    <cellStyle name="Normal 166 10" xfId="37311"/>
    <cellStyle name="Normal 166 10 2" xfId="37312"/>
    <cellStyle name="Normal 166 11" xfId="37313"/>
    <cellStyle name="Normal 166 11 2" xfId="37314"/>
    <cellStyle name="Normal 166 12" xfId="37315"/>
    <cellStyle name="Normal 166 12 2" xfId="37316"/>
    <cellStyle name="Normal 166 13" xfId="37317"/>
    <cellStyle name="Normal 166 13 2" xfId="37318"/>
    <cellStyle name="Normal 166 14" xfId="37319"/>
    <cellStyle name="Normal 166 14 2" xfId="37320"/>
    <cellStyle name="Normal 166 15" xfId="37321"/>
    <cellStyle name="Normal 166 15 2" xfId="37322"/>
    <cellStyle name="Normal 166 16" xfId="37323"/>
    <cellStyle name="Normal 166 16 2" xfId="37324"/>
    <cellStyle name="Normal 166 17" xfId="37325"/>
    <cellStyle name="Normal 166 2" xfId="37326"/>
    <cellStyle name="Normal 166 2 2" xfId="37327"/>
    <cellStyle name="Normal 166 3" xfId="37328"/>
    <cellStyle name="Normal 166 3 2" xfId="37329"/>
    <cellStyle name="Normal 166 4" xfId="37330"/>
    <cellStyle name="Normal 166 4 2" xfId="37331"/>
    <cellStyle name="Normal 166 5" xfId="37332"/>
    <cellStyle name="Normal 166 5 2" xfId="37333"/>
    <cellStyle name="Normal 166 6" xfId="37334"/>
    <cellStyle name="Normal 166 6 2" xfId="37335"/>
    <cellStyle name="Normal 166 7" xfId="37336"/>
    <cellStyle name="Normal 166 7 2" xfId="37337"/>
    <cellStyle name="Normal 166 8" xfId="37338"/>
    <cellStyle name="Normal 166 8 2" xfId="37339"/>
    <cellStyle name="Normal 166 9" xfId="37340"/>
    <cellStyle name="Normal 166 9 2" xfId="37341"/>
    <cellStyle name="Normal 167" xfId="37342"/>
    <cellStyle name="Normal 167 10" xfId="37343"/>
    <cellStyle name="Normal 167 10 2" xfId="37344"/>
    <cellStyle name="Normal 167 11" xfId="37345"/>
    <cellStyle name="Normal 167 11 2" xfId="37346"/>
    <cellStyle name="Normal 167 12" xfId="37347"/>
    <cellStyle name="Normal 167 12 2" xfId="37348"/>
    <cellStyle name="Normal 167 13" xfId="37349"/>
    <cellStyle name="Normal 167 13 2" xfId="37350"/>
    <cellStyle name="Normal 167 14" xfId="37351"/>
    <cellStyle name="Normal 167 14 2" xfId="37352"/>
    <cellStyle name="Normal 167 15" xfId="37353"/>
    <cellStyle name="Normal 167 15 2" xfId="37354"/>
    <cellStyle name="Normal 167 16" xfId="37355"/>
    <cellStyle name="Normal 167 16 2" xfId="37356"/>
    <cellStyle name="Normal 167 17" xfId="37357"/>
    <cellStyle name="Normal 167 2" xfId="37358"/>
    <cellStyle name="Normal 167 2 2" xfId="37359"/>
    <cellStyle name="Normal 167 3" xfId="37360"/>
    <cellStyle name="Normal 167 3 2" xfId="37361"/>
    <cellStyle name="Normal 167 4" xfId="37362"/>
    <cellStyle name="Normal 167 4 2" xfId="37363"/>
    <cellStyle name="Normal 167 5" xfId="37364"/>
    <cellStyle name="Normal 167 5 2" xfId="37365"/>
    <cellStyle name="Normal 167 6" xfId="37366"/>
    <cellStyle name="Normal 167 6 2" xfId="37367"/>
    <cellStyle name="Normal 167 7" xfId="37368"/>
    <cellStyle name="Normal 167 7 2" xfId="37369"/>
    <cellStyle name="Normal 167 8" xfId="37370"/>
    <cellStyle name="Normal 167 8 2" xfId="37371"/>
    <cellStyle name="Normal 167 9" xfId="37372"/>
    <cellStyle name="Normal 167 9 2" xfId="37373"/>
    <cellStyle name="Normal 168" xfId="37374"/>
    <cellStyle name="Normal 168 10" xfId="37375"/>
    <cellStyle name="Normal 168 10 2" xfId="37376"/>
    <cellStyle name="Normal 168 11" xfId="37377"/>
    <cellStyle name="Normal 168 11 2" xfId="37378"/>
    <cellStyle name="Normal 168 12" xfId="37379"/>
    <cellStyle name="Normal 168 12 2" xfId="37380"/>
    <cellStyle name="Normal 168 13" xfId="37381"/>
    <cellStyle name="Normal 168 13 2" xfId="37382"/>
    <cellStyle name="Normal 168 14" xfId="37383"/>
    <cellStyle name="Normal 168 14 2" xfId="37384"/>
    <cellStyle name="Normal 168 15" xfId="37385"/>
    <cellStyle name="Normal 168 15 2" xfId="37386"/>
    <cellStyle name="Normal 168 16" xfId="37387"/>
    <cellStyle name="Normal 168 16 2" xfId="37388"/>
    <cellStyle name="Normal 168 17" xfId="37389"/>
    <cellStyle name="Normal 168 2" xfId="37390"/>
    <cellStyle name="Normal 168 2 2" xfId="37391"/>
    <cellStyle name="Normal 168 3" xfId="37392"/>
    <cellStyle name="Normal 168 3 2" xfId="37393"/>
    <cellStyle name="Normal 168 4" xfId="37394"/>
    <cellStyle name="Normal 168 4 2" xfId="37395"/>
    <cellStyle name="Normal 168 5" xfId="37396"/>
    <cellStyle name="Normal 168 5 2" xfId="37397"/>
    <cellStyle name="Normal 168 6" xfId="37398"/>
    <cellStyle name="Normal 168 6 2" xfId="37399"/>
    <cellStyle name="Normal 168 7" xfId="37400"/>
    <cellStyle name="Normal 168 7 2" xfId="37401"/>
    <cellStyle name="Normal 168 8" xfId="37402"/>
    <cellStyle name="Normal 168 8 2" xfId="37403"/>
    <cellStyle name="Normal 168 9" xfId="37404"/>
    <cellStyle name="Normal 168 9 2" xfId="37405"/>
    <cellStyle name="Normal 169" xfId="37406"/>
    <cellStyle name="Normal 169 10" xfId="37407"/>
    <cellStyle name="Normal 169 10 2" xfId="37408"/>
    <cellStyle name="Normal 169 11" xfId="37409"/>
    <cellStyle name="Normal 169 11 2" xfId="37410"/>
    <cellStyle name="Normal 169 12" xfId="37411"/>
    <cellStyle name="Normal 169 12 2" xfId="37412"/>
    <cellStyle name="Normal 169 13" xfId="37413"/>
    <cellStyle name="Normal 169 13 2" xfId="37414"/>
    <cellStyle name="Normal 169 14" xfId="37415"/>
    <cellStyle name="Normal 169 14 2" xfId="37416"/>
    <cellStyle name="Normal 169 15" xfId="37417"/>
    <cellStyle name="Normal 169 15 2" xfId="37418"/>
    <cellStyle name="Normal 169 16" xfId="37419"/>
    <cellStyle name="Normal 169 16 2" xfId="37420"/>
    <cellStyle name="Normal 169 2" xfId="37421"/>
    <cellStyle name="Normal 169 2 2" xfId="37422"/>
    <cellStyle name="Normal 169 3" xfId="37423"/>
    <cellStyle name="Normal 169 3 2" xfId="37424"/>
    <cellStyle name="Normal 169 4" xfId="37425"/>
    <cellStyle name="Normal 169 4 2" xfId="37426"/>
    <cellStyle name="Normal 169 5" xfId="37427"/>
    <cellStyle name="Normal 169 5 2" xfId="37428"/>
    <cellStyle name="Normal 169 6" xfId="37429"/>
    <cellStyle name="Normal 169 6 2" xfId="37430"/>
    <cellStyle name="Normal 169 7" xfId="37431"/>
    <cellStyle name="Normal 169 7 2" xfId="37432"/>
    <cellStyle name="Normal 169 8" xfId="37433"/>
    <cellStyle name="Normal 169 8 2" xfId="37434"/>
    <cellStyle name="Normal 169 9" xfId="37435"/>
    <cellStyle name="Normal 169 9 2" xfId="37436"/>
    <cellStyle name="Normal 17" xfId="192"/>
    <cellStyle name="Normal 17 10" xfId="37438"/>
    <cellStyle name="Normal 17 11" xfId="37439"/>
    <cellStyle name="Normal 17 12" xfId="37440"/>
    <cellStyle name="Normal 17 13" xfId="37437"/>
    <cellStyle name="Normal 17 15" xfId="37441"/>
    <cellStyle name="Normal 17 16" xfId="37442"/>
    <cellStyle name="Normal 17 17" xfId="37443"/>
    <cellStyle name="Normal 17 18" xfId="37444"/>
    <cellStyle name="Normal 17 2" xfId="264"/>
    <cellStyle name="Normal 17 2 2" xfId="37446"/>
    <cellStyle name="Normal 17 2 2 2" xfId="37447"/>
    <cellStyle name="Normal 17 2 2 2 2" xfId="37448"/>
    <cellStyle name="Normal 17 2 3" xfId="37445"/>
    <cellStyle name="Normal 17 2 4" xfId="37449"/>
    <cellStyle name="Normal 17 2 5" xfId="37450"/>
    <cellStyle name="Normal 17 2 6" xfId="37451"/>
    <cellStyle name="Normal 17 2 7" xfId="37452"/>
    <cellStyle name="Normal 17 2 8" xfId="37453"/>
    <cellStyle name="Normal 17 3" xfId="37454"/>
    <cellStyle name="Normal 17 4" xfId="37455"/>
    <cellStyle name="Normal 17 5" xfId="37456"/>
    <cellStyle name="Normal 17 6" xfId="37457"/>
    <cellStyle name="Normal 17 7" xfId="37458"/>
    <cellStyle name="Normal 17 8" xfId="37459"/>
    <cellStyle name="Normal 17 9" xfId="37460"/>
    <cellStyle name="Normal 17_Xl0000011" xfId="37461"/>
    <cellStyle name="Normal 170" xfId="37462"/>
    <cellStyle name="Normal 170 10" xfId="37463"/>
    <cellStyle name="Normal 170 10 2" xfId="37464"/>
    <cellStyle name="Normal 170 11" xfId="37465"/>
    <cellStyle name="Normal 170 11 2" xfId="37466"/>
    <cellStyle name="Normal 170 12" xfId="37467"/>
    <cellStyle name="Normal 170 12 2" xfId="37468"/>
    <cellStyle name="Normal 170 13" xfId="37469"/>
    <cellStyle name="Normal 170 13 2" xfId="37470"/>
    <cellStyle name="Normal 170 14" xfId="37471"/>
    <cellStyle name="Normal 170 14 2" xfId="37472"/>
    <cellStyle name="Normal 170 15" xfId="37473"/>
    <cellStyle name="Normal 170 15 2" xfId="37474"/>
    <cellStyle name="Normal 170 16" xfId="37475"/>
    <cellStyle name="Normal 170 16 2" xfId="37476"/>
    <cellStyle name="Normal 170 17" xfId="37477"/>
    <cellStyle name="Normal 170 2" xfId="37478"/>
    <cellStyle name="Normal 170 2 2" xfId="37479"/>
    <cellStyle name="Normal 170 3" xfId="37480"/>
    <cellStyle name="Normal 170 3 2" xfId="37481"/>
    <cellStyle name="Normal 170 4" xfId="37482"/>
    <cellStyle name="Normal 170 4 2" xfId="37483"/>
    <cellStyle name="Normal 170 5" xfId="37484"/>
    <cellStyle name="Normal 170 5 2" xfId="37485"/>
    <cellStyle name="Normal 170 6" xfId="37486"/>
    <cellStyle name="Normal 170 6 2" xfId="37487"/>
    <cellStyle name="Normal 170 7" xfId="37488"/>
    <cellStyle name="Normal 170 7 2" xfId="37489"/>
    <cellStyle name="Normal 170 8" xfId="37490"/>
    <cellStyle name="Normal 170 8 2" xfId="37491"/>
    <cellStyle name="Normal 170 9" xfId="37492"/>
    <cellStyle name="Normal 170 9 2" xfId="37493"/>
    <cellStyle name="Normal 171" xfId="37494"/>
    <cellStyle name="Normal 171 10" xfId="37495"/>
    <cellStyle name="Normal 171 10 2" xfId="37496"/>
    <cellStyle name="Normal 171 11" xfId="37497"/>
    <cellStyle name="Normal 171 11 2" xfId="37498"/>
    <cellStyle name="Normal 171 12" xfId="37499"/>
    <cellStyle name="Normal 171 12 2" xfId="37500"/>
    <cellStyle name="Normal 171 13" xfId="37501"/>
    <cellStyle name="Normal 171 13 2" xfId="37502"/>
    <cellStyle name="Normal 171 14" xfId="37503"/>
    <cellStyle name="Normal 171 14 2" xfId="37504"/>
    <cellStyle name="Normal 171 15" xfId="37505"/>
    <cellStyle name="Normal 171 15 2" xfId="37506"/>
    <cellStyle name="Normal 171 16" xfId="37507"/>
    <cellStyle name="Normal 171 16 2" xfId="37508"/>
    <cellStyle name="Normal 171 17" xfId="37509"/>
    <cellStyle name="Normal 171 2" xfId="37510"/>
    <cellStyle name="Normal 171 2 2" xfId="37511"/>
    <cellStyle name="Normal 171 3" xfId="37512"/>
    <cellStyle name="Normal 171 3 2" xfId="37513"/>
    <cellStyle name="Normal 171 4" xfId="37514"/>
    <cellStyle name="Normal 171 4 2" xfId="37515"/>
    <cellStyle name="Normal 171 5" xfId="37516"/>
    <cellStyle name="Normal 171 5 2" xfId="37517"/>
    <cellStyle name="Normal 171 6" xfId="37518"/>
    <cellStyle name="Normal 171 6 2" xfId="37519"/>
    <cellStyle name="Normal 171 7" xfId="37520"/>
    <cellStyle name="Normal 171 7 2" xfId="37521"/>
    <cellStyle name="Normal 171 8" xfId="37522"/>
    <cellStyle name="Normal 171 8 2" xfId="37523"/>
    <cellStyle name="Normal 171 9" xfId="37524"/>
    <cellStyle name="Normal 171 9 2" xfId="37525"/>
    <cellStyle name="Normal 172" xfId="37526"/>
    <cellStyle name="Normal 172 10" xfId="37527"/>
    <cellStyle name="Normal 172 10 2" xfId="37528"/>
    <cellStyle name="Normal 172 11" xfId="37529"/>
    <cellStyle name="Normal 172 11 2" xfId="37530"/>
    <cellStyle name="Normal 172 12" xfId="37531"/>
    <cellStyle name="Normal 172 12 2" xfId="37532"/>
    <cellStyle name="Normal 172 13" xfId="37533"/>
    <cellStyle name="Normal 172 13 2" xfId="37534"/>
    <cellStyle name="Normal 172 14" xfId="37535"/>
    <cellStyle name="Normal 172 14 2" xfId="37536"/>
    <cellStyle name="Normal 172 15" xfId="37537"/>
    <cellStyle name="Normal 172 15 2" xfId="37538"/>
    <cellStyle name="Normal 172 16" xfId="37539"/>
    <cellStyle name="Normal 172 16 2" xfId="37540"/>
    <cellStyle name="Normal 172 17" xfId="37541"/>
    <cellStyle name="Normal 172 2" xfId="37542"/>
    <cellStyle name="Normal 172 2 2" xfId="37543"/>
    <cellStyle name="Normal 172 3" xfId="37544"/>
    <cellStyle name="Normal 172 3 2" xfId="37545"/>
    <cellStyle name="Normal 172 4" xfId="37546"/>
    <cellStyle name="Normal 172 4 2" xfId="37547"/>
    <cellStyle name="Normal 172 5" xfId="37548"/>
    <cellStyle name="Normal 172 5 2" xfId="37549"/>
    <cellStyle name="Normal 172 6" xfId="37550"/>
    <cellStyle name="Normal 172 6 2" xfId="37551"/>
    <cellStyle name="Normal 172 7" xfId="37552"/>
    <cellStyle name="Normal 172 7 2" xfId="37553"/>
    <cellStyle name="Normal 172 8" xfId="37554"/>
    <cellStyle name="Normal 172 8 2" xfId="37555"/>
    <cellStyle name="Normal 172 9" xfId="37556"/>
    <cellStyle name="Normal 172 9 2" xfId="37557"/>
    <cellStyle name="Normal 173" xfId="37558"/>
    <cellStyle name="Normal 173 10" xfId="37559"/>
    <cellStyle name="Normal 173 10 2" xfId="37560"/>
    <cellStyle name="Normal 173 11" xfId="37561"/>
    <cellStyle name="Normal 173 11 2" xfId="37562"/>
    <cellStyle name="Normal 173 12" xfId="37563"/>
    <cellStyle name="Normal 173 12 2" xfId="37564"/>
    <cellStyle name="Normal 173 13" xfId="37565"/>
    <cellStyle name="Normal 173 13 2" xfId="37566"/>
    <cellStyle name="Normal 173 14" xfId="37567"/>
    <cellStyle name="Normal 173 14 2" xfId="37568"/>
    <cellStyle name="Normal 173 15" xfId="37569"/>
    <cellStyle name="Normal 173 15 2" xfId="37570"/>
    <cellStyle name="Normal 173 16" xfId="37571"/>
    <cellStyle name="Normal 173 16 2" xfId="37572"/>
    <cellStyle name="Normal 173 17" xfId="37573"/>
    <cellStyle name="Normal 173 18" xfId="37574"/>
    <cellStyle name="Normal 173 2" xfId="37575"/>
    <cellStyle name="Normal 173 2 2" xfId="37576"/>
    <cellStyle name="Normal 173 3" xfId="37577"/>
    <cellStyle name="Normal 173 3 2" xfId="37578"/>
    <cellStyle name="Normal 173 4" xfId="37579"/>
    <cellStyle name="Normal 173 4 2" xfId="37580"/>
    <cellStyle name="Normal 173 5" xfId="37581"/>
    <cellStyle name="Normal 173 5 2" xfId="37582"/>
    <cellStyle name="Normal 173 6" xfId="37583"/>
    <cellStyle name="Normal 173 6 2" xfId="37584"/>
    <cellStyle name="Normal 173 7" xfId="37585"/>
    <cellStyle name="Normal 173 7 2" xfId="37586"/>
    <cellStyle name="Normal 173 8" xfId="37587"/>
    <cellStyle name="Normal 173 8 2" xfId="37588"/>
    <cellStyle name="Normal 173 9" xfId="37589"/>
    <cellStyle name="Normal 173 9 2" xfId="37590"/>
    <cellStyle name="Normal 174" xfId="37591"/>
    <cellStyle name="Normal 174 10" xfId="37592"/>
    <cellStyle name="Normal 174 10 2" xfId="37593"/>
    <cellStyle name="Normal 174 11" xfId="37594"/>
    <cellStyle name="Normal 174 11 2" xfId="37595"/>
    <cellStyle name="Normal 174 12" xfId="37596"/>
    <cellStyle name="Normal 174 12 2" xfId="37597"/>
    <cellStyle name="Normal 174 13" xfId="37598"/>
    <cellStyle name="Normal 174 13 2" xfId="37599"/>
    <cellStyle name="Normal 174 14" xfId="37600"/>
    <cellStyle name="Normal 174 14 2" xfId="37601"/>
    <cellStyle name="Normal 174 15" xfId="37602"/>
    <cellStyle name="Normal 174 15 2" xfId="37603"/>
    <cellStyle name="Normal 174 16" xfId="37604"/>
    <cellStyle name="Normal 174 16 2" xfId="37605"/>
    <cellStyle name="Normal 174 17" xfId="37606"/>
    <cellStyle name="Normal 174 18" xfId="37607"/>
    <cellStyle name="Normal 174 2" xfId="37608"/>
    <cellStyle name="Normal 174 2 2" xfId="37609"/>
    <cellStyle name="Normal 174 3" xfId="37610"/>
    <cellStyle name="Normal 174 3 2" xfId="37611"/>
    <cellStyle name="Normal 174 4" xfId="37612"/>
    <cellStyle name="Normal 174 4 2" xfId="37613"/>
    <cellStyle name="Normal 174 5" xfId="37614"/>
    <cellStyle name="Normal 174 5 2" xfId="37615"/>
    <cellStyle name="Normal 174 6" xfId="37616"/>
    <cellStyle name="Normal 174 6 2" xfId="37617"/>
    <cellStyle name="Normal 174 7" xfId="37618"/>
    <cellStyle name="Normal 174 7 2" xfId="37619"/>
    <cellStyle name="Normal 174 8" xfId="37620"/>
    <cellStyle name="Normal 174 8 2" xfId="37621"/>
    <cellStyle name="Normal 174 9" xfId="37622"/>
    <cellStyle name="Normal 174 9 2" xfId="37623"/>
    <cellStyle name="Normal 175" xfId="37624"/>
    <cellStyle name="Normal 175 10" xfId="37625"/>
    <cellStyle name="Normal 175 10 2" xfId="37626"/>
    <cellStyle name="Normal 175 11" xfId="37627"/>
    <cellStyle name="Normal 175 11 2" xfId="37628"/>
    <cellStyle name="Normal 175 12" xfId="37629"/>
    <cellStyle name="Normal 175 12 2" xfId="37630"/>
    <cellStyle name="Normal 175 13" xfId="37631"/>
    <cellStyle name="Normal 175 13 2" xfId="37632"/>
    <cellStyle name="Normal 175 14" xfId="37633"/>
    <cellStyle name="Normal 175 14 2" xfId="37634"/>
    <cellStyle name="Normal 175 15" xfId="37635"/>
    <cellStyle name="Normal 175 15 2" xfId="37636"/>
    <cellStyle name="Normal 175 16" xfId="37637"/>
    <cellStyle name="Normal 175 16 2" xfId="37638"/>
    <cellStyle name="Normal 175 17" xfId="37639"/>
    <cellStyle name="Normal 175 18" xfId="37640"/>
    <cellStyle name="Normal 175 2" xfId="37641"/>
    <cellStyle name="Normal 175 2 2" xfId="37642"/>
    <cellStyle name="Normal 175 3" xfId="37643"/>
    <cellStyle name="Normal 175 3 2" xfId="37644"/>
    <cellStyle name="Normal 175 4" xfId="37645"/>
    <cellStyle name="Normal 175 4 2" xfId="37646"/>
    <cellStyle name="Normal 175 5" xfId="37647"/>
    <cellStyle name="Normal 175 5 2" xfId="37648"/>
    <cellStyle name="Normal 175 6" xfId="37649"/>
    <cellStyle name="Normal 175 6 2" xfId="37650"/>
    <cellStyle name="Normal 175 7" xfId="37651"/>
    <cellStyle name="Normal 175 7 2" xfId="37652"/>
    <cellStyle name="Normal 175 8" xfId="37653"/>
    <cellStyle name="Normal 175 8 2" xfId="37654"/>
    <cellStyle name="Normal 175 9" xfId="37655"/>
    <cellStyle name="Normal 175 9 2" xfId="37656"/>
    <cellStyle name="Normal 176" xfId="37657"/>
    <cellStyle name="Normal 176 10" xfId="37658"/>
    <cellStyle name="Normal 176 10 2" xfId="37659"/>
    <cellStyle name="Normal 176 11" xfId="37660"/>
    <cellStyle name="Normal 176 11 2" xfId="37661"/>
    <cellStyle name="Normal 176 12" xfId="37662"/>
    <cellStyle name="Normal 176 12 2" xfId="37663"/>
    <cellStyle name="Normal 176 13" xfId="37664"/>
    <cellStyle name="Normal 176 13 2" xfId="37665"/>
    <cellStyle name="Normal 176 14" xfId="37666"/>
    <cellStyle name="Normal 176 14 2" xfId="37667"/>
    <cellStyle name="Normal 176 15" xfId="37668"/>
    <cellStyle name="Normal 176 15 2" xfId="37669"/>
    <cellStyle name="Normal 176 16" xfId="37670"/>
    <cellStyle name="Normal 176 16 2" xfId="37671"/>
    <cellStyle name="Normal 176 2" xfId="37672"/>
    <cellStyle name="Normal 176 2 2" xfId="37673"/>
    <cellStyle name="Normal 176 3" xfId="37674"/>
    <cellStyle name="Normal 176 3 2" xfId="37675"/>
    <cellStyle name="Normal 176 4" xfId="37676"/>
    <cellStyle name="Normal 176 4 2" xfId="37677"/>
    <cellStyle name="Normal 176 5" xfId="37678"/>
    <cellStyle name="Normal 176 5 2" xfId="37679"/>
    <cellStyle name="Normal 176 6" xfId="37680"/>
    <cellStyle name="Normal 176 6 2" xfId="37681"/>
    <cellStyle name="Normal 176 7" xfId="37682"/>
    <cellStyle name="Normal 176 7 2" xfId="37683"/>
    <cellStyle name="Normal 176 8" xfId="37684"/>
    <cellStyle name="Normal 176 8 2" xfId="37685"/>
    <cellStyle name="Normal 176 9" xfId="37686"/>
    <cellStyle name="Normal 176 9 2" xfId="37687"/>
    <cellStyle name="Normal 177" xfId="37688"/>
    <cellStyle name="Normal 177 10" xfId="37689"/>
    <cellStyle name="Normal 177 10 2" xfId="37690"/>
    <cellStyle name="Normal 177 11" xfId="37691"/>
    <cellStyle name="Normal 177 11 2" xfId="37692"/>
    <cellStyle name="Normal 177 12" xfId="37693"/>
    <cellStyle name="Normal 177 12 2" xfId="37694"/>
    <cellStyle name="Normal 177 13" xfId="37695"/>
    <cellStyle name="Normal 177 13 2" xfId="37696"/>
    <cellStyle name="Normal 177 14" xfId="37697"/>
    <cellStyle name="Normal 177 14 2" xfId="37698"/>
    <cellStyle name="Normal 177 15" xfId="37699"/>
    <cellStyle name="Normal 177 15 2" xfId="37700"/>
    <cellStyle name="Normal 177 16" xfId="37701"/>
    <cellStyle name="Normal 177 16 2" xfId="37702"/>
    <cellStyle name="Normal 177 2" xfId="37703"/>
    <cellStyle name="Normal 177 2 2" xfId="37704"/>
    <cellStyle name="Normal 177 3" xfId="37705"/>
    <cellStyle name="Normal 177 3 2" xfId="37706"/>
    <cellStyle name="Normal 177 4" xfId="37707"/>
    <cellStyle name="Normal 177 4 2" xfId="37708"/>
    <cellStyle name="Normal 177 5" xfId="37709"/>
    <cellStyle name="Normal 177 5 2" xfId="37710"/>
    <cellStyle name="Normal 177 6" xfId="37711"/>
    <cellStyle name="Normal 177 6 2" xfId="37712"/>
    <cellStyle name="Normal 177 7" xfId="37713"/>
    <cellStyle name="Normal 177 7 2" xfId="37714"/>
    <cellStyle name="Normal 177 8" xfId="37715"/>
    <cellStyle name="Normal 177 8 2" xfId="37716"/>
    <cellStyle name="Normal 177 9" xfId="37717"/>
    <cellStyle name="Normal 177 9 2" xfId="37718"/>
    <cellStyle name="Normal 178" xfId="37719"/>
    <cellStyle name="Normal 178 10" xfId="37720"/>
    <cellStyle name="Normal 178 10 2" xfId="37721"/>
    <cellStyle name="Normal 178 11" xfId="37722"/>
    <cellStyle name="Normal 178 11 2" xfId="37723"/>
    <cellStyle name="Normal 178 12" xfId="37724"/>
    <cellStyle name="Normal 178 12 2" xfId="37725"/>
    <cellStyle name="Normal 178 13" xfId="37726"/>
    <cellStyle name="Normal 178 13 2" xfId="37727"/>
    <cellStyle name="Normal 178 14" xfId="37728"/>
    <cellStyle name="Normal 178 14 2" xfId="37729"/>
    <cellStyle name="Normal 178 15" xfId="37730"/>
    <cellStyle name="Normal 178 15 2" xfId="37731"/>
    <cellStyle name="Normal 178 16" xfId="37732"/>
    <cellStyle name="Normal 178 16 2" xfId="37733"/>
    <cellStyle name="Normal 178 2" xfId="37734"/>
    <cellStyle name="Normal 178 2 2" xfId="37735"/>
    <cellStyle name="Normal 178 3" xfId="37736"/>
    <cellStyle name="Normal 178 3 2" xfId="37737"/>
    <cellStyle name="Normal 178 4" xfId="37738"/>
    <cellStyle name="Normal 178 4 2" xfId="37739"/>
    <cellStyle name="Normal 178 5" xfId="37740"/>
    <cellStyle name="Normal 178 5 2" xfId="37741"/>
    <cellStyle name="Normal 178 6" xfId="37742"/>
    <cellStyle name="Normal 178 6 2" xfId="37743"/>
    <cellStyle name="Normal 178 7" xfId="37744"/>
    <cellStyle name="Normal 178 7 2" xfId="37745"/>
    <cellStyle name="Normal 178 8" xfId="37746"/>
    <cellStyle name="Normal 178 8 2" xfId="37747"/>
    <cellStyle name="Normal 178 9" xfId="37748"/>
    <cellStyle name="Normal 178 9 2" xfId="37749"/>
    <cellStyle name="Normal 179" xfId="37750"/>
    <cellStyle name="Normal 179 10" xfId="37751"/>
    <cellStyle name="Normal 179 10 2" xfId="37752"/>
    <cellStyle name="Normal 179 11" xfId="37753"/>
    <cellStyle name="Normal 179 11 2" xfId="37754"/>
    <cellStyle name="Normal 179 12" xfId="37755"/>
    <cellStyle name="Normal 179 12 2" xfId="37756"/>
    <cellStyle name="Normal 179 13" xfId="37757"/>
    <cellStyle name="Normal 179 13 2" xfId="37758"/>
    <cellStyle name="Normal 179 14" xfId="37759"/>
    <cellStyle name="Normal 179 14 2" xfId="37760"/>
    <cellStyle name="Normal 179 15" xfId="37761"/>
    <cellStyle name="Normal 179 15 2" xfId="37762"/>
    <cellStyle name="Normal 179 16" xfId="37763"/>
    <cellStyle name="Normal 179 16 2" xfId="37764"/>
    <cellStyle name="Normal 179 2" xfId="37765"/>
    <cellStyle name="Normal 179 2 2" xfId="37766"/>
    <cellStyle name="Normal 179 3" xfId="37767"/>
    <cellStyle name="Normal 179 3 2" xfId="37768"/>
    <cellStyle name="Normal 179 4" xfId="37769"/>
    <cellStyle name="Normal 179 4 2" xfId="37770"/>
    <cellStyle name="Normal 179 5" xfId="37771"/>
    <cellStyle name="Normal 179 5 2" xfId="37772"/>
    <cellStyle name="Normal 179 6" xfId="37773"/>
    <cellStyle name="Normal 179 6 2" xfId="37774"/>
    <cellStyle name="Normal 179 7" xfId="37775"/>
    <cellStyle name="Normal 179 7 2" xfId="37776"/>
    <cellStyle name="Normal 179 8" xfId="37777"/>
    <cellStyle name="Normal 179 8 2" xfId="37778"/>
    <cellStyle name="Normal 179 9" xfId="37779"/>
    <cellStyle name="Normal 179 9 2" xfId="37780"/>
    <cellStyle name="Normal 18" xfId="174"/>
    <cellStyle name="Normal 18 15" xfId="37782"/>
    <cellStyle name="Normal 18 16" xfId="37783"/>
    <cellStyle name="Normal 18 18" xfId="37784"/>
    <cellStyle name="Normal 18 2" xfId="37785"/>
    <cellStyle name="Normal 18 2 2" xfId="37786"/>
    <cellStyle name="Normal 18 2 3" xfId="37787"/>
    <cellStyle name="Normal 18 2 4" xfId="37788"/>
    <cellStyle name="Normal 18 2 5" xfId="37789"/>
    <cellStyle name="Normal 18 2 6" xfId="37790"/>
    <cellStyle name="Normal 18 2 7" xfId="37791"/>
    <cellStyle name="Normal 18 3" xfId="37792"/>
    <cellStyle name="Normal 18 3 2" xfId="37793"/>
    <cellStyle name="Normal 18 4" xfId="37794"/>
    <cellStyle name="Normal 18 5" xfId="37795"/>
    <cellStyle name="Normal 18 6" xfId="37796"/>
    <cellStyle name="Normal 18 7" xfId="37797"/>
    <cellStyle name="Normal 18 8" xfId="37798"/>
    <cellStyle name="Normal 18 9" xfId="37781"/>
    <cellStyle name="Normal 18_Xl0000011" xfId="37799"/>
    <cellStyle name="Normal 180" xfId="37800"/>
    <cellStyle name="Normal 180 10" xfId="37801"/>
    <cellStyle name="Normal 180 10 2" xfId="37802"/>
    <cellStyle name="Normal 180 11" xfId="37803"/>
    <cellStyle name="Normal 180 11 2" xfId="37804"/>
    <cellStyle name="Normal 180 12" xfId="37805"/>
    <cellStyle name="Normal 180 12 2" xfId="37806"/>
    <cellStyle name="Normal 180 13" xfId="37807"/>
    <cellStyle name="Normal 180 13 2" xfId="37808"/>
    <cellStyle name="Normal 180 14" xfId="37809"/>
    <cellStyle name="Normal 180 14 2" xfId="37810"/>
    <cellStyle name="Normal 180 15" xfId="37811"/>
    <cellStyle name="Normal 180 15 2" xfId="37812"/>
    <cellStyle name="Normal 180 16" xfId="37813"/>
    <cellStyle name="Normal 180 16 2" xfId="37814"/>
    <cellStyle name="Normal 180 2" xfId="37815"/>
    <cellStyle name="Normal 180 2 2" xfId="37816"/>
    <cellStyle name="Normal 180 3" xfId="37817"/>
    <cellStyle name="Normal 180 3 2" xfId="37818"/>
    <cellStyle name="Normal 180 4" xfId="37819"/>
    <cellStyle name="Normal 180 4 2" xfId="37820"/>
    <cellStyle name="Normal 180 5" xfId="37821"/>
    <cellStyle name="Normal 180 5 2" xfId="37822"/>
    <cellStyle name="Normal 180 6" xfId="37823"/>
    <cellStyle name="Normal 180 6 2" xfId="37824"/>
    <cellStyle name="Normal 180 7" xfId="37825"/>
    <cellStyle name="Normal 180 7 2" xfId="37826"/>
    <cellStyle name="Normal 180 8" xfId="37827"/>
    <cellStyle name="Normal 180 8 2" xfId="37828"/>
    <cellStyle name="Normal 180 9" xfId="37829"/>
    <cellStyle name="Normal 180 9 2" xfId="37830"/>
    <cellStyle name="Normal 181" xfId="37831"/>
    <cellStyle name="Normal 181 10" xfId="37832"/>
    <cellStyle name="Normal 181 10 2" xfId="37833"/>
    <cellStyle name="Normal 181 11" xfId="37834"/>
    <cellStyle name="Normal 181 11 2" xfId="37835"/>
    <cellStyle name="Normal 181 12" xfId="37836"/>
    <cellStyle name="Normal 181 12 2" xfId="37837"/>
    <cellStyle name="Normal 181 13" xfId="37838"/>
    <cellStyle name="Normal 181 13 2" xfId="37839"/>
    <cellStyle name="Normal 181 14" xfId="37840"/>
    <cellStyle name="Normal 181 14 2" xfId="37841"/>
    <cellStyle name="Normal 181 15" xfId="37842"/>
    <cellStyle name="Normal 181 15 2" xfId="37843"/>
    <cellStyle name="Normal 181 16" xfId="37844"/>
    <cellStyle name="Normal 181 16 2" xfId="37845"/>
    <cellStyle name="Normal 181 2" xfId="37846"/>
    <cellStyle name="Normal 181 2 2" xfId="37847"/>
    <cellStyle name="Normal 181 3" xfId="37848"/>
    <cellStyle name="Normal 181 3 2" xfId="37849"/>
    <cellStyle name="Normal 181 4" xfId="37850"/>
    <cellStyle name="Normal 181 4 2" xfId="37851"/>
    <cellStyle name="Normal 181 5" xfId="37852"/>
    <cellStyle name="Normal 181 5 2" xfId="37853"/>
    <cellStyle name="Normal 181 6" xfId="37854"/>
    <cellStyle name="Normal 181 6 2" xfId="37855"/>
    <cellStyle name="Normal 181 7" xfId="37856"/>
    <cellStyle name="Normal 181 7 2" xfId="37857"/>
    <cellStyle name="Normal 181 8" xfId="37858"/>
    <cellStyle name="Normal 181 8 2" xfId="37859"/>
    <cellStyle name="Normal 181 9" xfId="37860"/>
    <cellStyle name="Normal 181 9 2" xfId="37861"/>
    <cellStyle name="Normal 182" xfId="37862"/>
    <cellStyle name="Normal 182 10" xfId="37863"/>
    <cellStyle name="Normal 182 10 2" xfId="37864"/>
    <cellStyle name="Normal 182 11" xfId="37865"/>
    <cellStyle name="Normal 182 11 2" xfId="37866"/>
    <cellStyle name="Normal 182 12" xfId="37867"/>
    <cellStyle name="Normal 182 12 2" xfId="37868"/>
    <cellStyle name="Normal 182 13" xfId="37869"/>
    <cellStyle name="Normal 182 13 2" xfId="37870"/>
    <cellStyle name="Normal 182 14" xfId="37871"/>
    <cellStyle name="Normal 182 14 2" xfId="37872"/>
    <cellStyle name="Normal 182 15" xfId="37873"/>
    <cellStyle name="Normal 182 15 2" xfId="37874"/>
    <cellStyle name="Normal 182 16" xfId="37875"/>
    <cellStyle name="Normal 182 16 2" xfId="37876"/>
    <cellStyle name="Normal 182 17" xfId="37877"/>
    <cellStyle name="Normal 182 18" xfId="37878"/>
    <cellStyle name="Normal 182 2" xfId="37879"/>
    <cellStyle name="Normal 182 2 2" xfId="37880"/>
    <cellStyle name="Normal 182 3" xfId="37881"/>
    <cellStyle name="Normal 182 3 2" xfId="37882"/>
    <cellStyle name="Normal 182 4" xfId="37883"/>
    <cellStyle name="Normal 182 4 2" xfId="37884"/>
    <cellStyle name="Normal 182 5" xfId="37885"/>
    <cellStyle name="Normal 182 5 2" xfId="37886"/>
    <cellStyle name="Normal 182 6" xfId="37887"/>
    <cellStyle name="Normal 182 6 2" xfId="37888"/>
    <cellStyle name="Normal 182 7" xfId="37889"/>
    <cellStyle name="Normal 182 7 2" xfId="37890"/>
    <cellStyle name="Normal 182 8" xfId="37891"/>
    <cellStyle name="Normal 182 8 2" xfId="37892"/>
    <cellStyle name="Normal 182 9" xfId="37893"/>
    <cellStyle name="Normal 182 9 2" xfId="37894"/>
    <cellStyle name="Normal 183" xfId="37895"/>
    <cellStyle name="Normal 183 10" xfId="37896"/>
    <cellStyle name="Normal 183 10 2" xfId="37897"/>
    <cellStyle name="Normal 183 11" xfId="37898"/>
    <cellStyle name="Normal 183 11 2" xfId="37899"/>
    <cellStyle name="Normal 183 12" xfId="37900"/>
    <cellStyle name="Normal 183 12 2" xfId="37901"/>
    <cellStyle name="Normal 183 13" xfId="37902"/>
    <cellStyle name="Normal 183 13 2" xfId="37903"/>
    <cellStyle name="Normal 183 14" xfId="37904"/>
    <cellStyle name="Normal 183 14 2" xfId="37905"/>
    <cellStyle name="Normal 183 15" xfId="37906"/>
    <cellStyle name="Normal 183 15 2" xfId="37907"/>
    <cellStyle name="Normal 183 16" xfId="37908"/>
    <cellStyle name="Normal 183 16 2" xfId="37909"/>
    <cellStyle name="Normal 183 2" xfId="37910"/>
    <cellStyle name="Normal 183 2 2" xfId="37911"/>
    <cellStyle name="Normal 183 3" xfId="37912"/>
    <cellStyle name="Normal 183 3 2" xfId="37913"/>
    <cellStyle name="Normal 183 4" xfId="37914"/>
    <cellStyle name="Normal 183 4 2" xfId="37915"/>
    <cellStyle name="Normal 183 5" xfId="37916"/>
    <cellStyle name="Normal 183 5 2" xfId="37917"/>
    <cellStyle name="Normal 183 6" xfId="37918"/>
    <cellStyle name="Normal 183 6 2" xfId="37919"/>
    <cellStyle name="Normal 183 7" xfId="37920"/>
    <cellStyle name="Normal 183 7 2" xfId="37921"/>
    <cellStyle name="Normal 183 8" xfId="37922"/>
    <cellStyle name="Normal 183 8 2" xfId="37923"/>
    <cellStyle name="Normal 183 9" xfId="37924"/>
    <cellStyle name="Normal 183 9 2" xfId="37925"/>
    <cellStyle name="Normal 184" xfId="37926"/>
    <cellStyle name="Normal 184 10" xfId="37927"/>
    <cellStyle name="Normal 184 10 2" xfId="37928"/>
    <cellStyle name="Normal 184 11" xfId="37929"/>
    <cellStyle name="Normal 184 11 2" xfId="37930"/>
    <cellStyle name="Normal 184 12" xfId="37931"/>
    <cellStyle name="Normal 184 12 2" xfId="37932"/>
    <cellStyle name="Normal 184 13" xfId="37933"/>
    <cellStyle name="Normal 184 13 2" xfId="37934"/>
    <cellStyle name="Normal 184 14" xfId="37935"/>
    <cellStyle name="Normal 184 14 2" xfId="37936"/>
    <cellStyle name="Normal 184 15" xfId="37937"/>
    <cellStyle name="Normal 184 15 2" xfId="37938"/>
    <cellStyle name="Normal 184 16" xfId="37939"/>
    <cellStyle name="Normal 184 16 2" xfId="37940"/>
    <cellStyle name="Normal 184 17" xfId="37941"/>
    <cellStyle name="Normal 184 18" xfId="37942"/>
    <cellStyle name="Normal 184 2" xfId="37943"/>
    <cellStyle name="Normal 184 2 2" xfId="37944"/>
    <cellStyle name="Normal 184 3" xfId="37945"/>
    <cellStyle name="Normal 184 3 2" xfId="37946"/>
    <cellStyle name="Normal 184 4" xfId="37947"/>
    <cellStyle name="Normal 184 4 2" xfId="37948"/>
    <cellStyle name="Normal 184 5" xfId="37949"/>
    <cellStyle name="Normal 184 5 2" xfId="37950"/>
    <cellStyle name="Normal 184 6" xfId="37951"/>
    <cellStyle name="Normal 184 6 2" xfId="37952"/>
    <cellStyle name="Normal 184 7" xfId="37953"/>
    <cellStyle name="Normal 184 7 2" xfId="37954"/>
    <cellStyle name="Normal 184 8" xfId="37955"/>
    <cellStyle name="Normal 184 8 2" xfId="37956"/>
    <cellStyle name="Normal 184 9" xfId="37957"/>
    <cellStyle name="Normal 184 9 2" xfId="37958"/>
    <cellStyle name="Normal 185" xfId="37959"/>
    <cellStyle name="Normal 185 10" xfId="37960"/>
    <cellStyle name="Normal 185 10 2" xfId="37961"/>
    <cellStyle name="Normal 185 11" xfId="37962"/>
    <cellStyle name="Normal 185 11 2" xfId="37963"/>
    <cellStyle name="Normal 185 12" xfId="37964"/>
    <cellStyle name="Normal 185 12 2" xfId="37965"/>
    <cellStyle name="Normal 185 13" xfId="37966"/>
    <cellStyle name="Normal 185 13 2" xfId="37967"/>
    <cellStyle name="Normal 185 14" xfId="37968"/>
    <cellStyle name="Normal 185 14 2" xfId="37969"/>
    <cellStyle name="Normal 185 15" xfId="37970"/>
    <cellStyle name="Normal 185 15 2" xfId="37971"/>
    <cellStyle name="Normal 185 16" xfId="37972"/>
    <cellStyle name="Normal 185 16 2" xfId="37973"/>
    <cellStyle name="Normal 185 17" xfId="37974"/>
    <cellStyle name="Normal 185 2" xfId="37975"/>
    <cellStyle name="Normal 185 2 2" xfId="37976"/>
    <cellStyle name="Normal 185 3" xfId="37977"/>
    <cellStyle name="Normal 185 3 2" xfId="37978"/>
    <cellStyle name="Normal 185 4" xfId="37979"/>
    <cellStyle name="Normal 185 4 2" xfId="37980"/>
    <cellStyle name="Normal 185 5" xfId="37981"/>
    <cellStyle name="Normal 185 5 2" xfId="37982"/>
    <cellStyle name="Normal 185 6" xfId="37983"/>
    <cellStyle name="Normal 185 6 2" xfId="37984"/>
    <cellStyle name="Normal 185 7" xfId="37985"/>
    <cellStyle name="Normal 185 7 2" xfId="37986"/>
    <cellStyle name="Normal 185 8" xfId="37987"/>
    <cellStyle name="Normal 185 8 2" xfId="37988"/>
    <cellStyle name="Normal 185 9" xfId="37989"/>
    <cellStyle name="Normal 185 9 2" xfId="37990"/>
    <cellStyle name="Normal 186" xfId="37991"/>
    <cellStyle name="Normal 186 10" xfId="37992"/>
    <cellStyle name="Normal 186 10 2" xfId="37993"/>
    <cellStyle name="Normal 186 11" xfId="37994"/>
    <cellStyle name="Normal 186 11 2" xfId="37995"/>
    <cellStyle name="Normal 186 12" xfId="37996"/>
    <cellStyle name="Normal 186 12 2" xfId="37997"/>
    <cellStyle name="Normal 186 13" xfId="37998"/>
    <cellStyle name="Normal 186 13 2" xfId="37999"/>
    <cellStyle name="Normal 186 14" xfId="38000"/>
    <cellStyle name="Normal 186 14 2" xfId="38001"/>
    <cellStyle name="Normal 186 15" xfId="38002"/>
    <cellStyle name="Normal 186 15 2" xfId="38003"/>
    <cellStyle name="Normal 186 16" xfId="38004"/>
    <cellStyle name="Normal 186 16 2" xfId="38005"/>
    <cellStyle name="Normal 186 17" xfId="38006"/>
    <cellStyle name="Normal 186 2" xfId="38007"/>
    <cellStyle name="Normal 186 2 2" xfId="38008"/>
    <cellStyle name="Normal 186 3" xfId="38009"/>
    <cellStyle name="Normal 186 3 2" xfId="38010"/>
    <cellStyle name="Normal 186 4" xfId="38011"/>
    <cellStyle name="Normal 186 4 2" xfId="38012"/>
    <cellStyle name="Normal 186 5" xfId="38013"/>
    <cellStyle name="Normal 186 5 2" xfId="38014"/>
    <cellStyle name="Normal 186 6" xfId="38015"/>
    <cellStyle name="Normal 186 6 2" xfId="38016"/>
    <cellStyle name="Normal 186 7" xfId="38017"/>
    <cellStyle name="Normal 186 7 2" xfId="38018"/>
    <cellStyle name="Normal 186 8" xfId="38019"/>
    <cellStyle name="Normal 186 8 2" xfId="38020"/>
    <cellStyle name="Normal 186 9" xfId="38021"/>
    <cellStyle name="Normal 186 9 2" xfId="38022"/>
    <cellStyle name="Normal 187" xfId="38023"/>
    <cellStyle name="Normal 187 10" xfId="38024"/>
    <cellStyle name="Normal 187 10 2" xfId="38025"/>
    <cellStyle name="Normal 187 11" xfId="38026"/>
    <cellStyle name="Normal 187 11 2" xfId="38027"/>
    <cellStyle name="Normal 187 12" xfId="38028"/>
    <cellStyle name="Normal 187 12 2" xfId="38029"/>
    <cellStyle name="Normal 187 13" xfId="38030"/>
    <cellStyle name="Normal 187 13 2" xfId="38031"/>
    <cellStyle name="Normal 187 14" xfId="38032"/>
    <cellStyle name="Normal 187 14 2" xfId="38033"/>
    <cellStyle name="Normal 187 15" xfId="38034"/>
    <cellStyle name="Normal 187 15 2" xfId="38035"/>
    <cellStyle name="Normal 187 16" xfId="38036"/>
    <cellStyle name="Normal 187 16 2" xfId="38037"/>
    <cellStyle name="Normal 187 17" xfId="38038"/>
    <cellStyle name="Normal 187 2" xfId="38039"/>
    <cellStyle name="Normal 187 2 2" xfId="38040"/>
    <cellStyle name="Normal 187 3" xfId="38041"/>
    <cellStyle name="Normal 187 3 2" xfId="38042"/>
    <cellStyle name="Normal 187 4" xfId="38043"/>
    <cellStyle name="Normal 187 4 2" xfId="38044"/>
    <cellStyle name="Normal 187 5" xfId="38045"/>
    <cellStyle name="Normal 187 5 2" xfId="38046"/>
    <cellStyle name="Normal 187 6" xfId="38047"/>
    <cellStyle name="Normal 187 6 2" xfId="38048"/>
    <cellStyle name="Normal 187 7" xfId="38049"/>
    <cellStyle name="Normal 187 7 2" xfId="38050"/>
    <cellStyle name="Normal 187 8" xfId="38051"/>
    <cellStyle name="Normal 187 8 2" xfId="38052"/>
    <cellStyle name="Normal 187 9" xfId="38053"/>
    <cellStyle name="Normal 187 9 2" xfId="38054"/>
    <cellStyle name="Normal 188" xfId="38055"/>
    <cellStyle name="Normal 188 10" xfId="38056"/>
    <cellStyle name="Normal 188 10 2" xfId="38057"/>
    <cellStyle name="Normal 188 11" xfId="38058"/>
    <cellStyle name="Normal 188 11 2" xfId="38059"/>
    <cellStyle name="Normal 188 12" xfId="38060"/>
    <cellStyle name="Normal 188 12 2" xfId="38061"/>
    <cellStyle name="Normal 188 13" xfId="38062"/>
    <cellStyle name="Normal 188 13 2" xfId="38063"/>
    <cellStyle name="Normal 188 14" xfId="38064"/>
    <cellStyle name="Normal 188 14 2" xfId="38065"/>
    <cellStyle name="Normal 188 15" xfId="38066"/>
    <cellStyle name="Normal 188 15 2" xfId="38067"/>
    <cellStyle name="Normal 188 16" xfId="38068"/>
    <cellStyle name="Normal 188 16 2" xfId="38069"/>
    <cellStyle name="Normal 188 17" xfId="38070"/>
    <cellStyle name="Normal 188 2" xfId="38071"/>
    <cellStyle name="Normal 188 2 2" xfId="38072"/>
    <cellStyle name="Normal 188 3" xfId="38073"/>
    <cellStyle name="Normal 188 3 2" xfId="38074"/>
    <cellStyle name="Normal 188 4" xfId="38075"/>
    <cellStyle name="Normal 188 4 2" xfId="38076"/>
    <cellStyle name="Normal 188 5" xfId="38077"/>
    <cellStyle name="Normal 188 5 2" xfId="38078"/>
    <cellStyle name="Normal 188 6" xfId="38079"/>
    <cellStyle name="Normal 188 6 2" xfId="38080"/>
    <cellStyle name="Normal 188 7" xfId="38081"/>
    <cellStyle name="Normal 188 7 2" xfId="38082"/>
    <cellStyle name="Normal 188 8" xfId="38083"/>
    <cellStyle name="Normal 188 8 2" xfId="38084"/>
    <cellStyle name="Normal 188 9" xfId="38085"/>
    <cellStyle name="Normal 188 9 2" xfId="38086"/>
    <cellStyle name="Normal 189" xfId="38087"/>
    <cellStyle name="Normal 189 10" xfId="38088"/>
    <cellStyle name="Normal 189 10 2" xfId="38089"/>
    <cellStyle name="Normal 189 11" xfId="38090"/>
    <cellStyle name="Normal 189 11 2" xfId="38091"/>
    <cellStyle name="Normal 189 12" xfId="38092"/>
    <cellStyle name="Normal 189 12 2" xfId="38093"/>
    <cellStyle name="Normal 189 13" xfId="38094"/>
    <cellStyle name="Normal 189 13 2" xfId="38095"/>
    <cellStyle name="Normal 189 14" xfId="38096"/>
    <cellStyle name="Normal 189 14 2" xfId="38097"/>
    <cellStyle name="Normal 189 15" xfId="38098"/>
    <cellStyle name="Normal 189 15 2" xfId="38099"/>
    <cellStyle name="Normal 189 16" xfId="38100"/>
    <cellStyle name="Normal 189 16 2" xfId="38101"/>
    <cellStyle name="Normal 189 17" xfId="38102"/>
    <cellStyle name="Normal 189 2" xfId="38103"/>
    <cellStyle name="Normal 189 2 2" xfId="38104"/>
    <cellStyle name="Normal 189 3" xfId="38105"/>
    <cellStyle name="Normal 189 3 2" xfId="38106"/>
    <cellStyle name="Normal 189 4" xfId="38107"/>
    <cellStyle name="Normal 189 4 2" xfId="38108"/>
    <cellStyle name="Normal 189 5" xfId="38109"/>
    <cellStyle name="Normal 189 5 2" xfId="38110"/>
    <cellStyle name="Normal 189 6" xfId="38111"/>
    <cellStyle name="Normal 189 6 2" xfId="38112"/>
    <cellStyle name="Normal 189 7" xfId="38113"/>
    <cellStyle name="Normal 189 7 2" xfId="38114"/>
    <cellStyle name="Normal 189 8" xfId="38115"/>
    <cellStyle name="Normal 189 8 2" xfId="38116"/>
    <cellStyle name="Normal 189 9" xfId="38117"/>
    <cellStyle name="Normal 189 9 2" xfId="38118"/>
    <cellStyle name="Normal 19" xfId="175"/>
    <cellStyle name="Normal 19 2" xfId="38120"/>
    <cellStyle name="Normal 19 2 3" xfId="38121"/>
    <cellStyle name="Normal 19 2 4" xfId="38122"/>
    <cellStyle name="Normal 19 2 5" xfId="38123"/>
    <cellStyle name="Normal 19 2 6" xfId="38124"/>
    <cellStyle name="Normal 19 2 7" xfId="38125"/>
    <cellStyle name="Normal 19 3" xfId="38126"/>
    <cellStyle name="Normal 19 4" xfId="38127"/>
    <cellStyle name="Normal 19 5" xfId="38128"/>
    <cellStyle name="Normal 19 6" xfId="38129"/>
    <cellStyle name="Normal 19 7" xfId="38130"/>
    <cellStyle name="Normal 19 8" xfId="38119"/>
    <cellStyle name="Normal 19_Xl0000011" xfId="38131"/>
    <cellStyle name="Normal 190" xfId="38132"/>
    <cellStyle name="Normal 190 10" xfId="38133"/>
    <cellStyle name="Normal 190 10 2" xfId="38134"/>
    <cellStyle name="Normal 190 11" xfId="38135"/>
    <cellStyle name="Normal 190 11 2" xfId="38136"/>
    <cellStyle name="Normal 190 12" xfId="38137"/>
    <cellStyle name="Normal 190 12 2" xfId="38138"/>
    <cellStyle name="Normal 190 13" xfId="38139"/>
    <cellStyle name="Normal 190 13 2" xfId="38140"/>
    <cellStyle name="Normal 190 14" xfId="38141"/>
    <cellStyle name="Normal 190 14 2" xfId="38142"/>
    <cellStyle name="Normal 190 15" xfId="38143"/>
    <cellStyle name="Normal 190 15 2" xfId="38144"/>
    <cellStyle name="Normal 190 16" xfId="38145"/>
    <cellStyle name="Normal 190 16 2" xfId="38146"/>
    <cellStyle name="Normal 190 17" xfId="38147"/>
    <cellStyle name="Normal 190 2" xfId="38148"/>
    <cellStyle name="Normal 190 2 2" xfId="38149"/>
    <cellStyle name="Normal 190 3" xfId="38150"/>
    <cellStyle name="Normal 190 3 2" xfId="38151"/>
    <cellStyle name="Normal 190 4" xfId="38152"/>
    <cellStyle name="Normal 190 4 2" xfId="38153"/>
    <cellStyle name="Normal 190 5" xfId="38154"/>
    <cellStyle name="Normal 190 5 2" xfId="38155"/>
    <cellStyle name="Normal 190 6" xfId="38156"/>
    <cellStyle name="Normal 190 6 2" xfId="38157"/>
    <cellStyle name="Normal 190 7" xfId="38158"/>
    <cellStyle name="Normal 190 7 2" xfId="38159"/>
    <cellStyle name="Normal 190 8" xfId="38160"/>
    <cellStyle name="Normal 190 8 2" xfId="38161"/>
    <cellStyle name="Normal 190 9" xfId="38162"/>
    <cellStyle name="Normal 190 9 2" xfId="38163"/>
    <cellStyle name="Normal 191" xfId="38164"/>
    <cellStyle name="Normal 191 10" xfId="38165"/>
    <cellStyle name="Normal 191 10 2" xfId="38166"/>
    <cellStyle name="Normal 191 11" xfId="38167"/>
    <cellStyle name="Normal 191 11 2" xfId="38168"/>
    <cellStyle name="Normal 191 12" xfId="38169"/>
    <cellStyle name="Normal 191 12 2" xfId="38170"/>
    <cellStyle name="Normal 191 13" xfId="38171"/>
    <cellStyle name="Normal 191 13 2" xfId="38172"/>
    <cellStyle name="Normal 191 14" xfId="38173"/>
    <cellStyle name="Normal 191 14 2" xfId="38174"/>
    <cellStyle name="Normal 191 15" xfId="38175"/>
    <cellStyle name="Normal 191 15 2" xfId="38176"/>
    <cellStyle name="Normal 191 16" xfId="38177"/>
    <cellStyle name="Normal 191 16 2" xfId="38178"/>
    <cellStyle name="Normal 191 17" xfId="38179"/>
    <cellStyle name="Normal 191 2" xfId="38180"/>
    <cellStyle name="Normal 191 2 2" xfId="38181"/>
    <cellStyle name="Normal 191 3" xfId="38182"/>
    <cellStyle name="Normal 191 3 2" xfId="38183"/>
    <cellStyle name="Normal 191 4" xfId="38184"/>
    <cellStyle name="Normal 191 4 2" xfId="38185"/>
    <cellStyle name="Normal 191 5" xfId="38186"/>
    <cellStyle name="Normal 191 5 2" xfId="38187"/>
    <cellStyle name="Normal 191 6" xfId="38188"/>
    <cellStyle name="Normal 191 6 2" xfId="38189"/>
    <cellStyle name="Normal 191 7" xfId="38190"/>
    <cellStyle name="Normal 191 7 2" xfId="38191"/>
    <cellStyle name="Normal 191 8" xfId="38192"/>
    <cellStyle name="Normal 191 8 2" xfId="38193"/>
    <cellStyle name="Normal 191 9" xfId="38194"/>
    <cellStyle name="Normal 191 9 2" xfId="38195"/>
    <cellStyle name="Normal 192" xfId="38196"/>
    <cellStyle name="Normal 192 10" xfId="38197"/>
    <cellStyle name="Normal 192 10 2" xfId="38198"/>
    <cellStyle name="Normal 192 11" xfId="38199"/>
    <cellStyle name="Normal 192 11 2" xfId="38200"/>
    <cellStyle name="Normal 192 12" xfId="38201"/>
    <cellStyle name="Normal 192 12 2" xfId="38202"/>
    <cellStyle name="Normal 192 13" xfId="38203"/>
    <cellStyle name="Normal 192 13 2" xfId="38204"/>
    <cellStyle name="Normal 192 14" xfId="38205"/>
    <cellStyle name="Normal 192 14 2" xfId="38206"/>
    <cellStyle name="Normal 192 15" xfId="38207"/>
    <cellStyle name="Normal 192 15 2" xfId="38208"/>
    <cellStyle name="Normal 192 16" xfId="38209"/>
    <cellStyle name="Normal 192 16 2" xfId="38210"/>
    <cellStyle name="Normal 192 17" xfId="38211"/>
    <cellStyle name="Normal 192 2" xfId="38212"/>
    <cellStyle name="Normal 192 2 2" xfId="38213"/>
    <cellStyle name="Normal 192 3" xfId="38214"/>
    <cellStyle name="Normal 192 3 2" xfId="38215"/>
    <cellStyle name="Normal 192 4" xfId="38216"/>
    <cellStyle name="Normal 192 4 2" xfId="38217"/>
    <cellStyle name="Normal 192 5" xfId="38218"/>
    <cellStyle name="Normal 192 5 2" xfId="38219"/>
    <cellStyle name="Normal 192 6" xfId="38220"/>
    <cellStyle name="Normal 192 6 2" xfId="38221"/>
    <cellStyle name="Normal 192 7" xfId="38222"/>
    <cellStyle name="Normal 192 7 2" xfId="38223"/>
    <cellStyle name="Normal 192 8" xfId="38224"/>
    <cellStyle name="Normal 192 8 2" xfId="38225"/>
    <cellStyle name="Normal 192 9" xfId="38226"/>
    <cellStyle name="Normal 192 9 2" xfId="38227"/>
    <cellStyle name="Normal 193" xfId="38228"/>
    <cellStyle name="Normal 193 10" xfId="38229"/>
    <cellStyle name="Normal 193 10 2" xfId="38230"/>
    <cellStyle name="Normal 193 11" xfId="38231"/>
    <cellStyle name="Normal 193 11 2" xfId="38232"/>
    <cellStyle name="Normal 193 12" xfId="38233"/>
    <cellStyle name="Normal 193 12 2" xfId="38234"/>
    <cellStyle name="Normal 193 13" xfId="38235"/>
    <cellStyle name="Normal 193 13 2" xfId="38236"/>
    <cellStyle name="Normal 193 14" xfId="38237"/>
    <cellStyle name="Normal 193 14 2" xfId="38238"/>
    <cellStyle name="Normal 193 15" xfId="38239"/>
    <cellStyle name="Normal 193 15 2" xfId="38240"/>
    <cellStyle name="Normal 193 16" xfId="38241"/>
    <cellStyle name="Normal 193 16 2" xfId="38242"/>
    <cellStyle name="Normal 193 17" xfId="38243"/>
    <cellStyle name="Normal 193 2" xfId="38244"/>
    <cellStyle name="Normal 193 2 2" xfId="38245"/>
    <cellStyle name="Normal 193 3" xfId="38246"/>
    <cellStyle name="Normal 193 3 2" xfId="38247"/>
    <cellStyle name="Normal 193 4" xfId="38248"/>
    <cellStyle name="Normal 193 4 2" xfId="38249"/>
    <cellStyle name="Normal 193 5" xfId="38250"/>
    <cellStyle name="Normal 193 5 2" xfId="38251"/>
    <cellStyle name="Normal 193 6" xfId="38252"/>
    <cellStyle name="Normal 193 6 2" xfId="38253"/>
    <cellStyle name="Normal 193 7" xfId="38254"/>
    <cellStyle name="Normal 193 7 2" xfId="38255"/>
    <cellStyle name="Normal 193 8" xfId="38256"/>
    <cellStyle name="Normal 193 8 2" xfId="38257"/>
    <cellStyle name="Normal 193 9" xfId="38258"/>
    <cellStyle name="Normal 193 9 2" xfId="38259"/>
    <cellStyle name="Normal 194" xfId="38260"/>
    <cellStyle name="Normal 194 10" xfId="38261"/>
    <cellStyle name="Normal 194 10 2" xfId="38262"/>
    <cellStyle name="Normal 194 11" xfId="38263"/>
    <cellStyle name="Normal 194 11 2" xfId="38264"/>
    <cellStyle name="Normal 194 12" xfId="38265"/>
    <cellStyle name="Normal 194 12 2" xfId="38266"/>
    <cellStyle name="Normal 194 13" xfId="38267"/>
    <cellStyle name="Normal 194 13 2" xfId="38268"/>
    <cellStyle name="Normal 194 14" xfId="38269"/>
    <cellStyle name="Normal 194 14 2" xfId="38270"/>
    <cellStyle name="Normal 194 15" xfId="38271"/>
    <cellStyle name="Normal 194 15 2" xfId="38272"/>
    <cellStyle name="Normal 194 16" xfId="38273"/>
    <cellStyle name="Normal 194 16 2" xfId="38274"/>
    <cellStyle name="Normal 194 17" xfId="38275"/>
    <cellStyle name="Normal 194 2" xfId="38276"/>
    <cellStyle name="Normal 194 2 2" xfId="38277"/>
    <cellStyle name="Normal 194 3" xfId="38278"/>
    <cellStyle name="Normal 194 3 2" xfId="38279"/>
    <cellStyle name="Normal 194 4" xfId="38280"/>
    <cellStyle name="Normal 194 4 2" xfId="38281"/>
    <cellStyle name="Normal 194 5" xfId="38282"/>
    <cellStyle name="Normal 194 5 2" xfId="38283"/>
    <cellStyle name="Normal 194 6" xfId="38284"/>
    <cellStyle name="Normal 194 6 2" xfId="38285"/>
    <cellStyle name="Normal 194 7" xfId="38286"/>
    <cellStyle name="Normal 194 7 2" xfId="38287"/>
    <cellStyle name="Normal 194 8" xfId="38288"/>
    <cellStyle name="Normal 194 8 2" xfId="38289"/>
    <cellStyle name="Normal 194 9" xfId="38290"/>
    <cellStyle name="Normal 194 9 2" xfId="38291"/>
    <cellStyle name="Normal 195" xfId="38292"/>
    <cellStyle name="Normal 195 10" xfId="38293"/>
    <cellStyle name="Normal 195 10 2" xfId="38294"/>
    <cellStyle name="Normal 195 11" xfId="38295"/>
    <cellStyle name="Normal 195 11 2" xfId="38296"/>
    <cellStyle name="Normal 195 12" xfId="38297"/>
    <cellStyle name="Normal 195 12 2" xfId="38298"/>
    <cellStyle name="Normal 195 13" xfId="38299"/>
    <cellStyle name="Normal 195 13 2" xfId="38300"/>
    <cellStyle name="Normal 195 14" xfId="38301"/>
    <cellStyle name="Normal 195 14 2" xfId="38302"/>
    <cellStyle name="Normal 195 15" xfId="38303"/>
    <cellStyle name="Normal 195 15 2" xfId="38304"/>
    <cellStyle name="Normal 195 16" xfId="38305"/>
    <cellStyle name="Normal 195 16 2" xfId="38306"/>
    <cellStyle name="Normal 195 17" xfId="38307"/>
    <cellStyle name="Normal 195 2" xfId="38308"/>
    <cellStyle name="Normal 195 2 2" xfId="38309"/>
    <cellStyle name="Normal 195 3" xfId="38310"/>
    <cellStyle name="Normal 195 3 2" xfId="38311"/>
    <cellStyle name="Normal 195 4" xfId="38312"/>
    <cellStyle name="Normal 195 4 2" xfId="38313"/>
    <cellStyle name="Normal 195 5" xfId="38314"/>
    <cellStyle name="Normal 195 5 2" xfId="38315"/>
    <cellStyle name="Normal 195 6" xfId="38316"/>
    <cellStyle name="Normal 195 6 2" xfId="38317"/>
    <cellStyle name="Normal 195 7" xfId="38318"/>
    <cellStyle name="Normal 195 7 2" xfId="38319"/>
    <cellStyle name="Normal 195 8" xfId="38320"/>
    <cellStyle name="Normal 195 8 2" xfId="38321"/>
    <cellStyle name="Normal 195 9" xfId="38322"/>
    <cellStyle name="Normal 195 9 2" xfId="38323"/>
    <cellStyle name="Normal 196" xfId="38324"/>
    <cellStyle name="Normal 196 10" xfId="38325"/>
    <cellStyle name="Normal 196 10 2" xfId="38326"/>
    <cellStyle name="Normal 196 10 2 2" xfId="38327"/>
    <cellStyle name="Normal 196 10 2 2 2" xfId="38328"/>
    <cellStyle name="Normal 196 10 2 2 2 2" xfId="38329"/>
    <cellStyle name="Normal 196 10 2 2 2 2 2" xfId="38330"/>
    <cellStyle name="Normal 196 10 2 2 2 2 2 2" xfId="38331"/>
    <cellStyle name="Normal 196 10 2 3" xfId="38332"/>
    <cellStyle name="Normal 196 10 2 3 2" xfId="38333"/>
    <cellStyle name="Normal 196 10 2 3 2 2" xfId="38334"/>
    <cellStyle name="Normal 196 10 2 3 2 2 2" xfId="38335"/>
    <cellStyle name="Normal 196 10 2 3 2 2 2 2" xfId="38336"/>
    <cellStyle name="Normal 196 10 2 3 2 2 2 2 2" xfId="38337"/>
    <cellStyle name="Normal 196 10 2 4" xfId="38338"/>
    <cellStyle name="Normal 196 10 3" xfId="38339"/>
    <cellStyle name="Normal 196 10 3 2" xfId="38340"/>
    <cellStyle name="Normal 196 10 3 3" xfId="38341"/>
    <cellStyle name="Normal 196 10 4" xfId="38342"/>
    <cellStyle name="Normal 196 11" xfId="38343"/>
    <cellStyle name="Normal 196 11 2" xfId="38344"/>
    <cellStyle name="Normal 196 12" xfId="38345"/>
    <cellStyle name="Normal 196 12 2" xfId="38346"/>
    <cellStyle name="Normal 196 13" xfId="38347"/>
    <cellStyle name="Normal 196 13 2" xfId="38348"/>
    <cellStyle name="Normal 196 14" xfId="38349"/>
    <cellStyle name="Normal 196 14 2" xfId="38350"/>
    <cellStyle name="Normal 196 15" xfId="38351"/>
    <cellStyle name="Normal 196 15 2" xfId="38352"/>
    <cellStyle name="Normal 196 16" xfId="38353"/>
    <cellStyle name="Normal 196 16 2" xfId="38354"/>
    <cellStyle name="Normal 196 17" xfId="38355"/>
    <cellStyle name="Normal 196 17 2" xfId="38356"/>
    <cellStyle name="Normal 196 18" xfId="38357"/>
    <cellStyle name="Normal 196 18 2" xfId="38358"/>
    <cellStyle name="Normal 196 19" xfId="38359"/>
    <cellStyle name="Normal 196 19 2" xfId="38360"/>
    <cellStyle name="Normal 196 19 2 2" xfId="38361"/>
    <cellStyle name="Normal 196 19 2 2 2" xfId="38362"/>
    <cellStyle name="Normal 196 19 2 2 2 2" xfId="38363"/>
    <cellStyle name="Normal 196 19 2 2 2 2 2" xfId="38364"/>
    <cellStyle name="Normal 196 19 2 2 2 2 2 2" xfId="38365"/>
    <cellStyle name="Normal 196 19 2 2 2 2 2 3" xfId="38366"/>
    <cellStyle name="Normal 196 19 2 2 2 2 2 3 2" xfId="38367"/>
    <cellStyle name="Normal 196 19 2 2 2 2 2 3 2 2" xfId="38368"/>
    <cellStyle name="Normal 196 19 2 2 2 2 2 3 2 2 2" xfId="38369"/>
    <cellStyle name="Normal 196 19 2 2 2 2 2 3 2 3" xfId="38370"/>
    <cellStyle name="Normal 196 19 3" xfId="38371"/>
    <cellStyle name="Normal 196 2" xfId="38372"/>
    <cellStyle name="Normal 196 2 2" xfId="38373"/>
    <cellStyle name="Normal 196 20" xfId="38374"/>
    <cellStyle name="Normal 196 3" xfId="38375"/>
    <cellStyle name="Normal 196 3 2" xfId="38376"/>
    <cellStyle name="Normal 196 4" xfId="38377"/>
    <cellStyle name="Normal 196 4 2" xfId="38378"/>
    <cellStyle name="Normal 196 5" xfId="38379"/>
    <cellStyle name="Normal 196 5 2" xfId="38380"/>
    <cellStyle name="Normal 196 6" xfId="38381"/>
    <cellStyle name="Normal 196 6 2" xfId="38382"/>
    <cellStyle name="Normal 196 7" xfId="38383"/>
    <cellStyle name="Normal 196 7 2" xfId="38384"/>
    <cellStyle name="Normal 196 8" xfId="38385"/>
    <cellStyle name="Normal 196 8 2" xfId="38386"/>
    <cellStyle name="Normal 196 9" xfId="38387"/>
    <cellStyle name="Normal 196 9 2" xfId="38388"/>
    <cellStyle name="Normal 197" xfId="38389"/>
    <cellStyle name="Normal 197 10" xfId="38390"/>
    <cellStyle name="Normal 197 10 2" xfId="38391"/>
    <cellStyle name="Normal 197 11" xfId="38392"/>
    <cellStyle name="Normal 197 11 2" xfId="38393"/>
    <cellStyle name="Normal 197 12" xfId="38394"/>
    <cellStyle name="Normal 197 12 2" xfId="38395"/>
    <cellStyle name="Normal 197 13" xfId="38396"/>
    <cellStyle name="Normal 197 13 2" xfId="38397"/>
    <cellStyle name="Normal 197 14" xfId="38398"/>
    <cellStyle name="Normal 197 14 2" xfId="38399"/>
    <cellStyle name="Normal 197 15" xfId="38400"/>
    <cellStyle name="Normal 197 15 2" xfId="38401"/>
    <cellStyle name="Normal 197 16" xfId="38402"/>
    <cellStyle name="Normal 197 16 2" xfId="38403"/>
    <cellStyle name="Normal 197 17" xfId="38404"/>
    <cellStyle name="Normal 197 17 2" xfId="38405"/>
    <cellStyle name="Normal 197 2" xfId="38406"/>
    <cellStyle name="Normal 197 2 2" xfId="38407"/>
    <cellStyle name="Normal 197 3" xfId="38408"/>
    <cellStyle name="Normal 197 3 2" xfId="38409"/>
    <cellStyle name="Normal 197 4" xfId="38410"/>
    <cellStyle name="Normal 197 4 2" xfId="38411"/>
    <cellStyle name="Normal 197 5" xfId="38412"/>
    <cellStyle name="Normal 197 5 2" xfId="38413"/>
    <cellStyle name="Normal 197 6" xfId="38414"/>
    <cellStyle name="Normal 197 6 2" xfId="38415"/>
    <cellStyle name="Normal 197 7" xfId="38416"/>
    <cellStyle name="Normal 197 7 2" xfId="38417"/>
    <cellStyle name="Normal 197 8" xfId="38418"/>
    <cellStyle name="Normal 197 8 2" xfId="38419"/>
    <cellStyle name="Normal 197 9" xfId="38420"/>
    <cellStyle name="Normal 197 9 2" xfId="38421"/>
    <cellStyle name="Normal 198" xfId="38422"/>
    <cellStyle name="Normal 198 10" xfId="38423"/>
    <cellStyle name="Normal 198 10 2" xfId="38424"/>
    <cellStyle name="Normal 198 11" xfId="38425"/>
    <cellStyle name="Normal 198 11 2" xfId="38426"/>
    <cellStyle name="Normal 198 12" xfId="38427"/>
    <cellStyle name="Normal 198 12 2" xfId="38428"/>
    <cellStyle name="Normal 198 13" xfId="38429"/>
    <cellStyle name="Normal 198 13 2" xfId="38430"/>
    <cellStyle name="Normal 198 14" xfId="38431"/>
    <cellStyle name="Normal 198 14 2" xfId="38432"/>
    <cellStyle name="Normal 198 15" xfId="38433"/>
    <cellStyle name="Normal 198 15 2" xfId="38434"/>
    <cellStyle name="Normal 198 16" xfId="38435"/>
    <cellStyle name="Normal 198 16 2" xfId="38436"/>
    <cellStyle name="Normal 198 2" xfId="38437"/>
    <cellStyle name="Normal 198 2 2" xfId="38438"/>
    <cellStyle name="Normal 198 3" xfId="38439"/>
    <cellStyle name="Normal 198 3 2" xfId="38440"/>
    <cellStyle name="Normal 198 4" xfId="38441"/>
    <cellStyle name="Normal 198 4 2" xfId="38442"/>
    <cellStyle name="Normal 198 5" xfId="38443"/>
    <cellStyle name="Normal 198 5 2" xfId="38444"/>
    <cellStyle name="Normal 198 6" xfId="38445"/>
    <cellStyle name="Normal 198 6 2" xfId="38446"/>
    <cellStyle name="Normal 198 7" xfId="38447"/>
    <cellStyle name="Normal 198 7 2" xfId="38448"/>
    <cellStyle name="Normal 198 8" xfId="38449"/>
    <cellStyle name="Normal 198 8 2" xfId="38450"/>
    <cellStyle name="Normal 198 9" xfId="38451"/>
    <cellStyle name="Normal 198 9 2" xfId="38452"/>
    <cellStyle name="Normal 199" xfId="38453"/>
    <cellStyle name="Normal 199 10" xfId="38454"/>
    <cellStyle name="Normal 199 10 2" xfId="38455"/>
    <cellStyle name="Normal 199 11" xfId="38456"/>
    <cellStyle name="Normal 199 11 2" xfId="38457"/>
    <cellStyle name="Normal 199 12" xfId="38458"/>
    <cellStyle name="Normal 199 12 2" xfId="38459"/>
    <cellStyle name="Normal 199 13" xfId="38460"/>
    <cellStyle name="Normal 199 13 2" xfId="38461"/>
    <cellStyle name="Normal 199 14" xfId="38462"/>
    <cellStyle name="Normal 199 14 2" xfId="38463"/>
    <cellStyle name="Normal 199 15" xfId="38464"/>
    <cellStyle name="Normal 199 15 2" xfId="38465"/>
    <cellStyle name="Normal 199 16" xfId="38466"/>
    <cellStyle name="Normal 199 16 2" xfId="38467"/>
    <cellStyle name="Normal 199 17" xfId="38468"/>
    <cellStyle name="Normal 199 17 2" xfId="38469"/>
    <cellStyle name="Normal 199 17 3" xfId="38470"/>
    <cellStyle name="Normal 199 17 4" xfId="38471"/>
    <cellStyle name="Normal 199 18" xfId="38472"/>
    <cellStyle name="Normal 199 18 2" xfId="38473"/>
    <cellStyle name="Normal 199 19" xfId="38474"/>
    <cellStyle name="Normal 199 2" xfId="38475"/>
    <cellStyle name="Normal 199 2 2" xfId="38476"/>
    <cellStyle name="Normal 199 3" xfId="38477"/>
    <cellStyle name="Normal 199 3 2" xfId="38478"/>
    <cellStyle name="Normal 199 4" xfId="38479"/>
    <cellStyle name="Normal 199 4 2" xfId="38480"/>
    <cellStyle name="Normal 199 5" xfId="38481"/>
    <cellStyle name="Normal 199 5 2" xfId="38482"/>
    <cellStyle name="Normal 199 6" xfId="38483"/>
    <cellStyle name="Normal 199 6 2" xfId="38484"/>
    <cellStyle name="Normal 199 7" xfId="38485"/>
    <cellStyle name="Normal 199 7 2" xfId="38486"/>
    <cellStyle name="Normal 199 8" xfId="38487"/>
    <cellStyle name="Normal 199 8 2" xfId="38488"/>
    <cellStyle name="Normal 199 9" xfId="38489"/>
    <cellStyle name="Normal 199 9 2" xfId="38490"/>
    <cellStyle name="Normal 2" xfId="4"/>
    <cellStyle name="Normal 2 10" xfId="38491"/>
    <cellStyle name="Normal 2 10 11" xfId="38492"/>
    <cellStyle name="Normal 2 10 12" xfId="38493"/>
    <cellStyle name="Normal 2 10 2" xfId="38494"/>
    <cellStyle name="Normal 2 10 2 10" xfId="38495"/>
    <cellStyle name="Normal 2 10 2 2" xfId="38496"/>
    <cellStyle name="Normal 2 10 2 3" xfId="38497"/>
    <cellStyle name="Normal 2 10 2 4" xfId="38498"/>
    <cellStyle name="Normal 2 10 2 5" xfId="38499"/>
    <cellStyle name="Normal 2 10 2 6" xfId="38500"/>
    <cellStyle name="Normal 2 10 2 7" xfId="38501"/>
    <cellStyle name="Normal 2 10 2 8" xfId="38502"/>
    <cellStyle name="Normal 2 10 3" xfId="38503"/>
    <cellStyle name="Normal 2 10 3 2" xfId="38504"/>
    <cellStyle name="Normal 2 10 4" xfId="38505"/>
    <cellStyle name="Normal 2 10 4 2" xfId="38506"/>
    <cellStyle name="Normal 2 10 4 2 2" xfId="38507"/>
    <cellStyle name="Normal 2 10 4 2 3" xfId="38508"/>
    <cellStyle name="Normal 2 10 4 2 3 2" xfId="38509"/>
    <cellStyle name="Normal 2 10 4 2 4" xfId="38510"/>
    <cellStyle name="Normal 2 10 4 3" xfId="38511"/>
    <cellStyle name="Normal 2 10 4 3 2" xfId="38512"/>
    <cellStyle name="Normal 2 10 4 4" xfId="38513"/>
    <cellStyle name="Normal 2 10 5" xfId="38514"/>
    <cellStyle name="Normal 2 10 5 2" xfId="38515"/>
    <cellStyle name="Normal 2 10 5 2 2" xfId="38516"/>
    <cellStyle name="Normal 2 10 5 3" xfId="38517"/>
    <cellStyle name="Normal 2 10 5 3 2" xfId="38518"/>
    <cellStyle name="Normal 2 10 6" xfId="38519"/>
    <cellStyle name="Normal 2 10 7" xfId="38520"/>
    <cellStyle name="Normal 2 10 8" xfId="38521"/>
    <cellStyle name="Normal 2 11" xfId="38522"/>
    <cellStyle name="Normal 2 11 10" xfId="38523"/>
    <cellStyle name="Normal 2 11 12" xfId="38524"/>
    <cellStyle name="Normal 2 11 2" xfId="38525"/>
    <cellStyle name="Normal 2 11 2 10" xfId="38526"/>
    <cellStyle name="Normal 2 11 2 12" xfId="38527"/>
    <cellStyle name="Normal 2 11 2 2" xfId="38528"/>
    <cellStyle name="Normal 2 11 2 3" xfId="38529"/>
    <cellStyle name="Normal 2 11 2 5" xfId="38530"/>
    <cellStyle name="Normal 2 11 2 7" xfId="38531"/>
    <cellStyle name="Normal 2 11 3" xfId="38532"/>
    <cellStyle name="Normal 2 11 3 2" xfId="38533"/>
    <cellStyle name="Normal 2 11 3 3" xfId="38534"/>
    <cellStyle name="Normal 2 11 4" xfId="38535"/>
    <cellStyle name="Normal 2 11 4 2" xfId="38536"/>
    <cellStyle name="Normal 2 11 4 3" xfId="38537"/>
    <cellStyle name="Normal 2 11 5" xfId="38538"/>
    <cellStyle name="Normal 2 11 5 2" xfId="38539"/>
    <cellStyle name="Normal 2 11 6" xfId="38540"/>
    <cellStyle name="Normal 2 12" xfId="272"/>
    <cellStyle name="Normal 2 12 11" xfId="38542"/>
    <cellStyle name="Normal 2 12 12" xfId="38543"/>
    <cellStyle name="Normal 2 12 14" xfId="38544"/>
    <cellStyle name="Normal 2 12 16" xfId="38545"/>
    <cellStyle name="Normal 2 12 2" xfId="38546"/>
    <cellStyle name="Normal 2 12 3" xfId="38547"/>
    <cellStyle name="Normal 2 12 4" xfId="38548"/>
    <cellStyle name="Normal 2 12 5" xfId="38549"/>
    <cellStyle name="Normal 2 12 6" xfId="38550"/>
    <cellStyle name="Normal 2 12 7" xfId="38541"/>
    <cellStyle name="Normal 2 12 8" xfId="38551"/>
    <cellStyle name="Normal 2 13" xfId="38552"/>
    <cellStyle name="Normal 2 13 2" xfId="38553"/>
    <cellStyle name="Normal 2 13 2 2" xfId="38554"/>
    <cellStyle name="Normal 2 13 3" xfId="38555"/>
    <cellStyle name="Normal 2 13 4" xfId="38556"/>
    <cellStyle name="Normal 2 13 5" xfId="38557"/>
    <cellStyle name="Normal 2 14" xfId="38558"/>
    <cellStyle name="Normal 2 14 2" xfId="38559"/>
    <cellStyle name="Normal 2 14 3" xfId="38560"/>
    <cellStyle name="Normal 2 14 4" xfId="38561"/>
    <cellStyle name="Normal 2 14 5" xfId="38562"/>
    <cellStyle name="Normal 2 15" xfId="38563"/>
    <cellStyle name="Normal 2 15 2" xfId="38564"/>
    <cellStyle name="Normal 2 15 3" xfId="38565"/>
    <cellStyle name="Normal 2 15 4" xfId="38566"/>
    <cellStyle name="Normal 2 15 5" xfId="38567"/>
    <cellStyle name="Normal 2 16" xfId="38568"/>
    <cellStyle name="Normal 2 17" xfId="38569"/>
    <cellStyle name="Normal 2 17 2" xfId="38570"/>
    <cellStyle name="Normal 2 17 3" xfId="38571"/>
    <cellStyle name="Normal 2 18" xfId="38572"/>
    <cellStyle name="Normal 2 18 2" xfId="38573"/>
    <cellStyle name="Normal 2 18 3" xfId="38574"/>
    <cellStyle name="Normal 2 19" xfId="38575"/>
    <cellStyle name="Normal 2 19 3" xfId="38576"/>
    <cellStyle name="Normal 2 2" xfId="101"/>
    <cellStyle name="Normal 2 2 10" xfId="38578"/>
    <cellStyle name="Normal 2 2 10 2" xfId="38579"/>
    <cellStyle name="Normal 2 2 10_Plan Mi Comunidad  (05.04.10) Rv.03" xfId="38580"/>
    <cellStyle name="Normal 2 2 11" xfId="38581"/>
    <cellStyle name="Normal 2 2 11 2" xfId="38582"/>
    <cellStyle name="Normal 2 2 11_Plan Mi Comunidad  (05.04.10) Rv.03" xfId="38583"/>
    <cellStyle name="Normal 2 2 12" xfId="38584"/>
    <cellStyle name="Normal 2 2 12 2" xfId="38585"/>
    <cellStyle name="Normal 2 2 13" xfId="38586"/>
    <cellStyle name="Normal 2 2 14" xfId="38587"/>
    <cellStyle name="Normal 2 2 14 2" xfId="38588"/>
    <cellStyle name="Normal 2 2 14 2 2" xfId="38589"/>
    <cellStyle name="Normal 2 2 14 3" xfId="38590"/>
    <cellStyle name="Normal 2 2 14 4" xfId="38591"/>
    <cellStyle name="Normal 2 2 14 5" xfId="38592"/>
    <cellStyle name="Normal 2 2 14 6" xfId="38593"/>
    <cellStyle name="Normal 2 2 15" xfId="38594"/>
    <cellStyle name="Normal 2 2 15 2" xfId="38595"/>
    <cellStyle name="Normal 2 2 16" xfId="38596"/>
    <cellStyle name="Normal 2 2 17" xfId="38597"/>
    <cellStyle name="Normal 2 2 18" xfId="38598"/>
    <cellStyle name="Normal 2 2 19" xfId="38599"/>
    <cellStyle name="Normal 2 2 19 4" xfId="38600"/>
    <cellStyle name="Normal 2 2 2" xfId="263"/>
    <cellStyle name="Normal 2 2 2 10" xfId="38602"/>
    <cellStyle name="Normal 2 2 2 11" xfId="38603"/>
    <cellStyle name="Normal 2 2 2 12" xfId="38604"/>
    <cellStyle name="Normal 2 2 2 13" xfId="38605"/>
    <cellStyle name="Normal 2 2 2 13 2" xfId="38606"/>
    <cellStyle name="Normal 2 2 2 14" xfId="38607"/>
    <cellStyle name="Normal 2 2 2 14 2" xfId="38608"/>
    <cellStyle name="Normal 2 2 2 15" xfId="38609"/>
    <cellStyle name="Normal 2 2 2 16" xfId="38610"/>
    <cellStyle name="Normal 2 2 2 17" xfId="38611"/>
    <cellStyle name="Normal 2 2 2 18" xfId="38601"/>
    <cellStyle name="Normal 2 2 2 2" xfId="38612"/>
    <cellStyle name="Normal 2 2 2 2 2" xfId="38613"/>
    <cellStyle name="Normal 2 2 2 2 2 2" xfId="38614"/>
    <cellStyle name="Normal 2 2 2 2 2 2 2" xfId="38615"/>
    <cellStyle name="Normal 2 2 2 2 2 2 2 2" xfId="38616"/>
    <cellStyle name="Normal 2 2 2 2 2 2 2 2 2" xfId="38617"/>
    <cellStyle name="Normal 2 2 2 2 2 2 2 3" xfId="38618"/>
    <cellStyle name="Normal 2 2 2 2 2 2 2 4" xfId="38619"/>
    <cellStyle name="Normal 2 2 2 2 2 2 2 5" xfId="38620"/>
    <cellStyle name="Normal 2 2 2 2 2 2 2 6" xfId="38621"/>
    <cellStyle name="Normal 2 2 2 2 2 2 3" xfId="38622"/>
    <cellStyle name="Normal 2 2 2 2 2 2 3 2" xfId="38623"/>
    <cellStyle name="Normal 2 2 2 2 2 2 4" xfId="38624"/>
    <cellStyle name="Normal 2 2 2 2 2 2 5" xfId="38625"/>
    <cellStyle name="Normal 2 2 2 2 2 2 6" xfId="38626"/>
    <cellStyle name="Normal 2 2 2 2 2 3" xfId="38627"/>
    <cellStyle name="Normal 2 2 2 2 2 3 2" xfId="38628"/>
    <cellStyle name="Normal 2 2 2 2 2 4" xfId="38629"/>
    <cellStyle name="Normal 2 2 2 2 2 5" xfId="38630"/>
    <cellStyle name="Normal 2 2 2 2 2 6" xfId="38631"/>
    <cellStyle name="Normal 2 2 2 2 2_innovacion (15.02) Provincias" xfId="38632"/>
    <cellStyle name="Normal 2 2 2 2 3" xfId="38633"/>
    <cellStyle name="Normal 2 2 2 2 3 2" xfId="38634"/>
    <cellStyle name="Normal 2 2 2 2 3_Plan Mi Comunidad  (05.04.10) Rv.03" xfId="38635"/>
    <cellStyle name="Normal 2 2 2 2 4" xfId="38636"/>
    <cellStyle name="Normal 2 2 2 2 5" xfId="38637"/>
    <cellStyle name="Normal 2 2 2 2 6" xfId="38638"/>
    <cellStyle name="Normal 2 2 2 2 6 2" xfId="38639"/>
    <cellStyle name="Normal 2 2 2 2 7" xfId="38640"/>
    <cellStyle name="Normal 2 2 2 2 8" xfId="38641"/>
    <cellStyle name="Normal 2 2 2 2 9" xfId="38642"/>
    <cellStyle name="Normal 2 2 2 2_brenda1" xfId="38643"/>
    <cellStyle name="Normal 2 2 2 3" xfId="38644"/>
    <cellStyle name="Normal 2 2 2 3 10" xfId="38645"/>
    <cellStyle name="Normal 2 2 2 3 10 2" xfId="38646"/>
    <cellStyle name="Normal 2 2 2 3 11" xfId="38647"/>
    <cellStyle name="Normal 2 2 2 3 12" xfId="38648"/>
    <cellStyle name="Normal 2 2 2 3 13" xfId="38649"/>
    <cellStyle name="Normal 2 2 2 3 14" xfId="38650"/>
    <cellStyle name="Normal 2 2 2 3 2" xfId="38651"/>
    <cellStyle name="Normal 2 2 2 3 2 10" xfId="38652"/>
    <cellStyle name="Normal 2 2 2 3 2 10 2" xfId="38653"/>
    <cellStyle name="Normal 2 2 2 3 2 2" xfId="38654"/>
    <cellStyle name="Normal 2 2 2 3 2 2 10" xfId="38655"/>
    <cellStyle name="Normal 2 2 2 3 2 2 10 2" xfId="38656"/>
    <cellStyle name="Normal 2 2 2 3 2 2 2" xfId="38657"/>
    <cellStyle name="Normal 2 2 2 3 2 2 2 2" xfId="38658"/>
    <cellStyle name="Normal 2 2 2 3 2 2 2 3" xfId="38659"/>
    <cellStyle name="Normal 2 2 2 3 2 2 3" xfId="38660"/>
    <cellStyle name="Normal 2 2 2 3 2 2 4" xfId="38661"/>
    <cellStyle name="Normal 2 2 2 3 2 2 5" xfId="38662"/>
    <cellStyle name="Normal 2 2 2 3 2 2 6" xfId="38663"/>
    <cellStyle name="Normal 2 2 2 3 2 2 7" xfId="38664"/>
    <cellStyle name="Normal 2 2 2 3 2 2 8" xfId="38665"/>
    <cellStyle name="Normal 2 2 2 3 2 2 9" xfId="38666"/>
    <cellStyle name="Normal 2 2 2 3 2 3" xfId="38667"/>
    <cellStyle name="Normal 2 2 2 3 2 3 2" xfId="38668"/>
    <cellStyle name="Normal 2 2 2 3 2 3 2 2" xfId="38669"/>
    <cellStyle name="Normal 2 2 2 3 2 3 3" xfId="38670"/>
    <cellStyle name="Normal 2 2 2 3 2 4" xfId="38671"/>
    <cellStyle name="Normal 2 2 2 3 2 5" xfId="38672"/>
    <cellStyle name="Normal 2 2 2 3 2 6" xfId="38673"/>
    <cellStyle name="Normal 2 2 2 3 2 7" xfId="38674"/>
    <cellStyle name="Normal 2 2 2 3 2 8" xfId="38675"/>
    <cellStyle name="Normal 2 2 2 3 2 9" xfId="38676"/>
    <cellStyle name="Normal 2 2 2 3 3" xfId="38677"/>
    <cellStyle name="Normal 2 2 2 3 3 2" xfId="38678"/>
    <cellStyle name="Normal 2 2 2 3 3 3" xfId="38679"/>
    <cellStyle name="Normal 2 2 2 3 4" xfId="38680"/>
    <cellStyle name="Normal 2 2 2 3 5" xfId="38681"/>
    <cellStyle name="Normal 2 2 2 3 6" xfId="38682"/>
    <cellStyle name="Normal 2 2 2 3 7" xfId="38683"/>
    <cellStyle name="Normal 2 2 2 3 8" xfId="38684"/>
    <cellStyle name="Normal 2 2 2 3 9" xfId="38685"/>
    <cellStyle name="Normal 2 2 2 4" xfId="38686"/>
    <cellStyle name="Normal 2 2 2 4 2" xfId="38687"/>
    <cellStyle name="Normal 2 2 2 4 4" xfId="38688"/>
    <cellStyle name="Normal 2 2 2 4 5" xfId="38689"/>
    <cellStyle name="Normal 2 2 2 5" xfId="38690"/>
    <cellStyle name="Normal 2 2 2 5 2" xfId="38691"/>
    <cellStyle name="Normal 2 2 2 5 3" xfId="38692"/>
    <cellStyle name="Normal 2 2 2 5 4" xfId="38693"/>
    <cellStyle name="Normal 2 2 2 6" xfId="38694"/>
    <cellStyle name="Normal 2 2 2 6 2" xfId="38695"/>
    <cellStyle name="Normal 2 2 2 6 3" xfId="38696"/>
    <cellStyle name="Normal 2 2 2 7" xfId="38697"/>
    <cellStyle name="Normal 2 2 2 7 2" xfId="38698"/>
    <cellStyle name="Normal 2 2 2 7 2 2" xfId="38699"/>
    <cellStyle name="Normal 2 2 2 7 3" xfId="38700"/>
    <cellStyle name="Normal 2 2 2 8" xfId="38701"/>
    <cellStyle name="Normal 2 2 2 8 2" xfId="38702"/>
    <cellStyle name="Normal 2 2 2 8 3" xfId="38703"/>
    <cellStyle name="Normal 2 2 2 9" xfId="38704"/>
    <cellStyle name="Normal 2 2 2_brenda1" xfId="38705"/>
    <cellStyle name="Normal 2 2 20" xfId="38706"/>
    <cellStyle name="Normal 2 2 20 2" xfId="38707"/>
    <cellStyle name="Normal 2 2 20 4" xfId="38708"/>
    <cellStyle name="Normal 2 2 20 5" xfId="38709"/>
    <cellStyle name="Normal 2 2 21" xfId="38710"/>
    <cellStyle name="Normal 2 2 21 3" xfId="38711"/>
    <cellStyle name="Normal 2 2 21 4" xfId="38712"/>
    <cellStyle name="Normal 2 2 22" xfId="38713"/>
    <cellStyle name="Normal 2 2 22 2" xfId="38714"/>
    <cellStyle name="Normal 2 2 22 3" xfId="38715"/>
    <cellStyle name="Normal 2 2 23" xfId="38716"/>
    <cellStyle name="Normal 2 2 23 2" xfId="38717"/>
    <cellStyle name="Normal 2 2 23 3" xfId="38718"/>
    <cellStyle name="Normal 2 2 24" xfId="38719"/>
    <cellStyle name="Normal 2 2 24 2" xfId="38720"/>
    <cellStyle name="Normal 2 2 25" xfId="38721"/>
    <cellStyle name="Normal 2 2 26" xfId="38722"/>
    <cellStyle name="Normal 2 2 27" xfId="38723"/>
    <cellStyle name="Normal 2 2 28" xfId="38724"/>
    <cellStyle name="Normal 2 2 29" xfId="38725"/>
    <cellStyle name="Normal 2 2 3" xfId="38726"/>
    <cellStyle name="Normal 2 2 3 10" xfId="38727"/>
    <cellStyle name="Normal 2 2 3 11" xfId="38728"/>
    <cellStyle name="Normal 2 2 3 12" xfId="38729"/>
    <cellStyle name="Normal 2 2 3 13" xfId="38730"/>
    <cellStyle name="Normal 2 2 3 14" xfId="38731"/>
    <cellStyle name="Normal 2 2 3 14 2" xfId="38732"/>
    <cellStyle name="Normal 2 2 3 15" xfId="38733"/>
    <cellStyle name="Normal 2 2 3 16" xfId="38734"/>
    <cellStyle name="Normal 2 2 3 17" xfId="38735"/>
    <cellStyle name="Normal 2 2 3 2" xfId="38736"/>
    <cellStyle name="Normal 2 2 3 2 10" xfId="38737"/>
    <cellStyle name="Normal 2 2 3 2 10 2" xfId="38738"/>
    <cellStyle name="Normal 2 2 3 2 11" xfId="38739"/>
    <cellStyle name="Normal 2 2 3 2 11 2" xfId="38740"/>
    <cellStyle name="Normal 2 2 3 2 12" xfId="38741"/>
    <cellStyle name="Normal 2 2 3 2 13" xfId="38742"/>
    <cellStyle name="Normal 2 2 3 2 14" xfId="38743"/>
    <cellStyle name="Normal 2 2 3 2 2" xfId="38744"/>
    <cellStyle name="Normal 2 2 3 2 2 10" xfId="38745"/>
    <cellStyle name="Normal 2 2 3 2 2 10 2" xfId="38746"/>
    <cellStyle name="Normal 2 2 3 2 2 11" xfId="38747"/>
    <cellStyle name="Normal 2 2 3 2 2 11 2" xfId="38748"/>
    <cellStyle name="Normal 2 2 3 2 2 12" xfId="38749"/>
    <cellStyle name="Normal 2 2 3 2 2 13" xfId="38750"/>
    <cellStyle name="Normal 2 2 3 2 2 14" xfId="38751"/>
    <cellStyle name="Normal 2 2 3 2 2 2" xfId="38752"/>
    <cellStyle name="Normal 2 2 3 2 2 2 10" xfId="38753"/>
    <cellStyle name="Normal 2 2 3 2 2 2 10 2" xfId="38754"/>
    <cellStyle name="Normal 2 2 3 2 2 2 11" xfId="38755"/>
    <cellStyle name="Normal 2 2 3 2 2 2 11 2" xfId="38756"/>
    <cellStyle name="Normal 2 2 3 2 2 2 12" xfId="38757"/>
    <cellStyle name="Normal 2 2 3 2 2 2 13" xfId="38758"/>
    <cellStyle name="Normal 2 2 3 2 2 2 14" xfId="38759"/>
    <cellStyle name="Normal 2 2 3 2 2 2 2" xfId="38760"/>
    <cellStyle name="Normal 2 2 3 2 2 2 2 2" xfId="38761"/>
    <cellStyle name="Normal 2 2 3 2 2 2 2 2 2" xfId="38762"/>
    <cellStyle name="Normal 2 2 3 2 2 2 2 2 2 2" xfId="38763"/>
    <cellStyle name="Normal 2 2 3 2 2 2 2 2 3" xfId="38764"/>
    <cellStyle name="Normal 2 2 3 2 2 2 2 2 4" xfId="38765"/>
    <cellStyle name="Normal 2 2 3 2 2 2 2 2 5" xfId="38766"/>
    <cellStyle name="Normal 2 2 3 2 2 2 2 2 6" xfId="38767"/>
    <cellStyle name="Normal 2 2 3 2 2 2 2 3" xfId="38768"/>
    <cellStyle name="Normal 2 2 3 2 2 2 2 4" xfId="38769"/>
    <cellStyle name="Normal 2 2 3 2 2 2 2 4 2" xfId="38770"/>
    <cellStyle name="Normal 2 2 3 2 2 2 2 5" xfId="38771"/>
    <cellStyle name="Normal 2 2 3 2 2 2 2 6" xfId="38772"/>
    <cellStyle name="Normal 2 2 3 2 2 2 2 7" xfId="38773"/>
    <cellStyle name="Normal 2 2 3 2 2 2 3" xfId="38774"/>
    <cellStyle name="Normal 2 2 3 2 2 2 4" xfId="38775"/>
    <cellStyle name="Normal 2 2 3 2 2 2 5" xfId="38776"/>
    <cellStyle name="Normal 2 2 3 2 2 2 6" xfId="38777"/>
    <cellStyle name="Normal 2 2 3 2 2 2 7" xfId="38778"/>
    <cellStyle name="Normal 2 2 3 2 2 2 8" xfId="38779"/>
    <cellStyle name="Normal 2 2 3 2 2 2 9" xfId="38780"/>
    <cellStyle name="Normal 2 2 3 2 2 3" xfId="38781"/>
    <cellStyle name="Normal 2 2 3 2 2 3 2" xfId="38782"/>
    <cellStyle name="Normal 2 2 3 2 2 3 3" xfId="38783"/>
    <cellStyle name="Normal 2 2 3 2 2 4" xfId="38784"/>
    <cellStyle name="Normal 2 2 3 2 2 5" xfId="38785"/>
    <cellStyle name="Normal 2 2 3 2 2 6" xfId="38786"/>
    <cellStyle name="Normal 2 2 3 2 2 7" xfId="38787"/>
    <cellStyle name="Normal 2 2 3 2 2 8" xfId="38788"/>
    <cellStyle name="Normal 2 2 3 2 2 9" xfId="38789"/>
    <cellStyle name="Normal 2 2 3 2 3" xfId="38790"/>
    <cellStyle name="Normal 2 2 3 2 3 2" xfId="38791"/>
    <cellStyle name="Normal 2 2 3 2 3 3" xfId="38792"/>
    <cellStyle name="Normal 2 2 3 2 4" xfId="38793"/>
    <cellStyle name="Normal 2 2 3 2 5" xfId="38794"/>
    <cellStyle name="Normal 2 2 3 2 6" xfId="38795"/>
    <cellStyle name="Normal 2 2 3 2 7" xfId="38796"/>
    <cellStyle name="Normal 2 2 3 2 8" xfId="38797"/>
    <cellStyle name="Normal 2 2 3 2 9" xfId="38798"/>
    <cellStyle name="Normal 2 2 3 3" xfId="38799"/>
    <cellStyle name="Normal 2 2 3 3 2" xfId="38800"/>
    <cellStyle name="Normal 2 2 3 4" xfId="38801"/>
    <cellStyle name="Normal 2 2 3 5" xfId="38802"/>
    <cellStyle name="Normal 2 2 3 6" xfId="38803"/>
    <cellStyle name="Normal 2 2 3 6 2" xfId="38804"/>
    <cellStyle name="Normal 2 2 3 6 3" xfId="38805"/>
    <cellStyle name="Normal 2 2 3 7" xfId="38806"/>
    <cellStyle name="Normal 2 2 3 8" xfId="38807"/>
    <cellStyle name="Normal 2 2 3 9" xfId="38808"/>
    <cellStyle name="Normal 2 2 30" xfId="38809"/>
    <cellStyle name="Normal 2 2 31" xfId="38810"/>
    <cellStyle name="Normal 2 2 32" xfId="38811"/>
    <cellStyle name="Normal 2 2 33" xfId="38812"/>
    <cellStyle name="Normal 2 2 34" xfId="38813"/>
    <cellStyle name="Normal 2 2 35" xfId="62181"/>
    <cellStyle name="Normal 2 2 36" xfId="62182"/>
    <cellStyle name="Normal 2 2 37" xfId="62183"/>
    <cellStyle name="Normal 2 2 38" xfId="62184"/>
    <cellStyle name="Normal 2 2 39" xfId="38577"/>
    <cellStyle name="Normal 2 2 4" xfId="38814"/>
    <cellStyle name="Normal 2 2 4 10" xfId="38815"/>
    <cellStyle name="Normal 2 2 4 11" xfId="38816"/>
    <cellStyle name="Normal 2 2 4 12" xfId="38817"/>
    <cellStyle name="Normal 2 2 4 13" xfId="38818"/>
    <cellStyle name="Normal 2 2 4 14" xfId="38819"/>
    <cellStyle name="Normal 2 2 4 15" xfId="38820"/>
    <cellStyle name="Normal 2 2 4 19" xfId="38821"/>
    <cellStyle name="Normal 2 2 4 2" xfId="38822"/>
    <cellStyle name="Normal 2 2 4 2 2" xfId="38823"/>
    <cellStyle name="Normal 2 2 4 2 2 2" xfId="38824"/>
    <cellStyle name="Normal 2 2 4 2 2 2 2" xfId="38825"/>
    <cellStyle name="Normal 2 2 4 2 2 3" xfId="38826"/>
    <cellStyle name="Normal 2 2 4 2 2 4" xfId="38827"/>
    <cellStyle name="Normal 2 2 4 2 2 5" xfId="38828"/>
    <cellStyle name="Normal 2 2 4 2 2 6" xfId="38829"/>
    <cellStyle name="Normal 2 2 4 2 3" xfId="38830"/>
    <cellStyle name="Normal 2 2 4 2 3 2" xfId="38831"/>
    <cellStyle name="Normal 2 2 4 2 4" xfId="38832"/>
    <cellStyle name="Normal 2 2 4 2 5" xfId="38833"/>
    <cellStyle name="Normal 2 2 4 2 6" xfId="38834"/>
    <cellStyle name="Normal 2 2 4 20" xfId="38835"/>
    <cellStyle name="Normal 2 2 4 22" xfId="38836"/>
    <cellStyle name="Normal 2 2 4 24" xfId="38837"/>
    <cellStyle name="Normal 2 2 4 3" xfId="38838"/>
    <cellStyle name="Normal 2 2 4 3 2" xfId="38839"/>
    <cellStyle name="Normal 2 2 4 4" xfId="38840"/>
    <cellStyle name="Normal 2 2 4 5" xfId="38841"/>
    <cellStyle name="Normal 2 2 4 6" xfId="38842"/>
    <cellStyle name="Normal 2 2 4 7" xfId="38843"/>
    <cellStyle name="Normal 2 2 4 8" xfId="38844"/>
    <cellStyle name="Normal 2 2 40" xfId="62237"/>
    <cellStyle name="Normal 2 2 41" xfId="62245"/>
    <cellStyle name="Normal 2 2 42" xfId="62235"/>
    <cellStyle name="Normal 2 2 43" xfId="62247"/>
    <cellStyle name="Normal 2 2 44" xfId="62242"/>
    <cellStyle name="Normal 2 2 45" xfId="62234"/>
    <cellStyle name="Normal 2 2 46" xfId="62248"/>
    <cellStyle name="Normal 2 2 5" xfId="38845"/>
    <cellStyle name="Normal 2 2 5 11" xfId="38846"/>
    <cellStyle name="Normal 2 2 5 14" xfId="38847"/>
    <cellStyle name="Normal 2 2 5 15" xfId="38848"/>
    <cellStyle name="Normal 2 2 5 16" xfId="38849"/>
    <cellStyle name="Normal 2 2 5 18" xfId="38850"/>
    <cellStyle name="Normal 2 2 5 2" xfId="38851"/>
    <cellStyle name="Normal 2 2 5 2 2" xfId="38852"/>
    <cellStyle name="Normal 2 2 5 20" xfId="38853"/>
    <cellStyle name="Normal 2 2 5 3" xfId="38854"/>
    <cellStyle name="Normal 2 2 5 3 2" xfId="38855"/>
    <cellStyle name="Normal 2 2 5 4" xfId="38856"/>
    <cellStyle name="Normal 2 2 5 5" xfId="38857"/>
    <cellStyle name="Normal 2 2 5 6" xfId="38858"/>
    <cellStyle name="Normal 2 2 5 7" xfId="38859"/>
    <cellStyle name="Normal 2 2 5 8" xfId="38860"/>
    <cellStyle name="Normal 2 2 5 9" xfId="38861"/>
    <cellStyle name="Normal 2 2 6" xfId="38862"/>
    <cellStyle name="Normal 2 2 6 10" xfId="38863"/>
    <cellStyle name="Normal 2 2 6 11" xfId="38864"/>
    <cellStyle name="Normal 2 2 6 13" xfId="38865"/>
    <cellStyle name="Normal 2 2 6 15" xfId="38866"/>
    <cellStyle name="Normal 2 2 6 2" xfId="38867"/>
    <cellStyle name="Normal 2 2 6 2 2" xfId="38868"/>
    <cellStyle name="Normal 2 2 6 3" xfId="38869"/>
    <cellStyle name="Normal 2 2 6 3 2" xfId="38870"/>
    <cellStyle name="Normal 2 2 6 4" xfId="38871"/>
    <cellStyle name="Normal 2 2 6 5" xfId="38872"/>
    <cellStyle name="Normal 2 2 6 6" xfId="38873"/>
    <cellStyle name="Normal 2 2 6 7" xfId="38874"/>
    <cellStyle name="Normal 2 2 6 8" xfId="38875"/>
    <cellStyle name="Normal 2 2 7" xfId="38876"/>
    <cellStyle name="Normal 2 2 7 2" xfId="38877"/>
    <cellStyle name="Normal 2 2 7 2 2" xfId="38878"/>
    <cellStyle name="Normal 2 2 7 2 2 2" xfId="38879"/>
    <cellStyle name="Normal 2 2 7 2 3" xfId="38880"/>
    <cellStyle name="Normal 2 2 7 2 4" xfId="38881"/>
    <cellStyle name="Normal 2 2 7 2 5" xfId="38882"/>
    <cellStyle name="Normal 2 2 7 2 6" xfId="38883"/>
    <cellStyle name="Normal 2 2 7 3" xfId="38884"/>
    <cellStyle name="Normal 2 2 7 3 2" xfId="38885"/>
    <cellStyle name="Normal 2 2 7 4" xfId="38886"/>
    <cellStyle name="Normal 2 2 7 4 2" xfId="38887"/>
    <cellStyle name="Normal 2 2 7 5" xfId="38888"/>
    <cellStyle name="Normal 2 2 7 6" xfId="38889"/>
    <cellStyle name="Normal 2 2 7 7" xfId="38890"/>
    <cellStyle name="Normal 2 2 8" xfId="38891"/>
    <cellStyle name="Normal 2 2 8 2" xfId="38892"/>
    <cellStyle name="Normal 2 2 8 2 2" xfId="38893"/>
    <cellStyle name="Normal 2 2 8 3" xfId="38894"/>
    <cellStyle name="Normal 2 2 8 3 2" xfId="38895"/>
    <cellStyle name="Normal 2 2 8 4" xfId="38896"/>
    <cellStyle name="Normal 2 2 9" xfId="38897"/>
    <cellStyle name="Normal 2 2 9 2" xfId="38898"/>
    <cellStyle name="Normal 2 2 9 2 2" xfId="38899"/>
    <cellStyle name="Normal 2 2 9 2_Plan Mi Comunidad  (05.04.10) Rv.03" xfId="38900"/>
    <cellStyle name="Normal 2 2 9 3" xfId="38901"/>
    <cellStyle name="Normal 2 2 9 3 2" xfId="38902"/>
    <cellStyle name="Normal 2 2 9 3_Plan Mi Comunidad  (05.04.10) Rv.03" xfId="38903"/>
    <cellStyle name="Normal 2 2 9 4" xfId="38904"/>
    <cellStyle name="Normal 2 2 9_innovacion (15.02) Provincias" xfId="38905"/>
    <cellStyle name="Normal 2 2_~2126537" xfId="38906"/>
    <cellStyle name="Normal 2 20" xfId="38907"/>
    <cellStyle name="Normal 2 20 2" xfId="38908"/>
    <cellStyle name="Normal 2 20 3" xfId="38909"/>
    <cellStyle name="Normal 2 21" xfId="38910"/>
    <cellStyle name="Normal 2 21 2" xfId="38911"/>
    <cellStyle name="Normal 2 21 3" xfId="38912"/>
    <cellStyle name="Normal 2 22" xfId="38913"/>
    <cellStyle name="Normal 2 22 2" xfId="38914"/>
    <cellStyle name="Normal 2 23" xfId="38915"/>
    <cellStyle name="Normal 2 24" xfId="38916"/>
    <cellStyle name="Normal 2 25" xfId="38917"/>
    <cellStyle name="Normal 2 26" xfId="38918"/>
    <cellStyle name="Normal 2 27" xfId="38919"/>
    <cellStyle name="Normal 2 28" xfId="38920"/>
    <cellStyle name="Normal 2 29" xfId="38921"/>
    <cellStyle name="Normal 2 3" xfId="193"/>
    <cellStyle name="Normal 2 3 10" xfId="38923"/>
    <cellStyle name="Normal 2 3 10 3" xfId="38924"/>
    <cellStyle name="Normal 2 3 10 4" xfId="38925"/>
    <cellStyle name="Normal 2 3 11" xfId="38926"/>
    <cellStyle name="Normal 2 3 11 2" xfId="38927"/>
    <cellStyle name="Normal 2 3 11 3" xfId="38928"/>
    <cellStyle name="Normal 2 3 12" xfId="38929"/>
    <cellStyle name="Normal 2 3 12 2" xfId="38930"/>
    <cellStyle name="Normal 2 3 12 3" xfId="38931"/>
    <cellStyle name="Normal 2 3 13" xfId="38932"/>
    <cellStyle name="Normal 2 3 13 2" xfId="38933"/>
    <cellStyle name="Normal 2 3 14" xfId="38934"/>
    <cellStyle name="Normal 2 3 14 2" xfId="38935"/>
    <cellStyle name="Normal 2 3 15" xfId="38936"/>
    <cellStyle name="Normal 2 3 15 2" xfId="38937"/>
    <cellStyle name="Normal 2 3 16" xfId="38938"/>
    <cellStyle name="Normal 2 3 17" xfId="38939"/>
    <cellStyle name="Normal 2 3 18" xfId="38940"/>
    <cellStyle name="Normal 2 3 19" xfId="38922"/>
    <cellStyle name="Normal 2 3 2" xfId="38941"/>
    <cellStyle name="Normal 2 3 2 10" xfId="38942"/>
    <cellStyle name="Normal 2 3 2 11" xfId="38943"/>
    <cellStyle name="Normal 2 3 2 12" xfId="38944"/>
    <cellStyle name="Normal 2 3 2 13" xfId="38945"/>
    <cellStyle name="Normal 2 3 2 13 2" xfId="38946"/>
    <cellStyle name="Normal 2 3 2 14" xfId="38947"/>
    <cellStyle name="Normal 2 3 2 14 2" xfId="38948"/>
    <cellStyle name="Normal 2 3 2 15" xfId="38949"/>
    <cellStyle name="Normal 2 3 2 16" xfId="38950"/>
    <cellStyle name="Normal 2 3 2 17" xfId="38951"/>
    <cellStyle name="Normal 2 3 2 18" xfId="38952"/>
    <cellStyle name="Normal 2 3 2 19" xfId="38953"/>
    <cellStyle name="Normal 2 3 2 2" xfId="38954"/>
    <cellStyle name="Normal 2 3 2 2 10" xfId="38955"/>
    <cellStyle name="Normal 2 3 2 2 10 2" xfId="38956"/>
    <cellStyle name="Normal 2 3 2 2 11" xfId="38957"/>
    <cellStyle name="Normal 2 3 2 2 11 2" xfId="38958"/>
    <cellStyle name="Normal 2 3 2 2 12" xfId="38959"/>
    <cellStyle name="Normal 2 3 2 2 13" xfId="38960"/>
    <cellStyle name="Normal 2 3 2 2 14" xfId="38961"/>
    <cellStyle name="Normal 2 3 2 2 15" xfId="38962"/>
    <cellStyle name="Normal 2 3 2 2 16" xfId="38963"/>
    <cellStyle name="Normal 2 3 2 2 2" xfId="38964"/>
    <cellStyle name="Normal 2 3 2 2 2 10" xfId="38965"/>
    <cellStyle name="Normal 2 3 2 2 2 10 2" xfId="38966"/>
    <cellStyle name="Normal 2 3 2 2 2 11" xfId="38967"/>
    <cellStyle name="Normal 2 3 2 2 2 11 2" xfId="38968"/>
    <cellStyle name="Normal 2 3 2 2 2 12" xfId="38969"/>
    <cellStyle name="Normal 2 3 2 2 2 13" xfId="38970"/>
    <cellStyle name="Normal 2 3 2 2 2 14" xfId="38971"/>
    <cellStyle name="Normal 2 3 2 2 2 2" xfId="38972"/>
    <cellStyle name="Normal 2 3 2 2 2 2 10" xfId="38973"/>
    <cellStyle name="Normal 2 3 2 2 2 2 10 2" xfId="38974"/>
    <cellStyle name="Normal 2 3 2 2 2 2 11" xfId="38975"/>
    <cellStyle name="Normal 2 3 2 2 2 2 11 2" xfId="38976"/>
    <cellStyle name="Normal 2 3 2 2 2 2 12" xfId="38977"/>
    <cellStyle name="Normal 2 3 2 2 2 2 13" xfId="38978"/>
    <cellStyle name="Normal 2 3 2 2 2 2 14" xfId="38979"/>
    <cellStyle name="Normal 2 3 2 2 2 2 2" xfId="38980"/>
    <cellStyle name="Normal 2 3 2 2 2 2 2 2" xfId="38981"/>
    <cellStyle name="Normal 2 3 2 2 2 2 2 2 2" xfId="38982"/>
    <cellStyle name="Normal 2 3 2 2 2 2 2 2 2 2" xfId="38983"/>
    <cellStyle name="Normal 2 3 2 2 2 2 2 2 3" xfId="38984"/>
    <cellStyle name="Normal 2 3 2 2 2 2 2 2 4" xfId="38985"/>
    <cellStyle name="Normal 2 3 2 2 2 2 2 2 5" xfId="38986"/>
    <cellStyle name="Normal 2 3 2 2 2 2 2 2 6" xfId="38987"/>
    <cellStyle name="Normal 2 3 2 2 2 2 2 3" xfId="38988"/>
    <cellStyle name="Normal 2 3 2 2 2 2 2 4" xfId="38989"/>
    <cellStyle name="Normal 2 3 2 2 2 2 2 4 2" xfId="38990"/>
    <cellStyle name="Normal 2 3 2 2 2 2 2 5" xfId="38991"/>
    <cellStyle name="Normal 2 3 2 2 2 2 2 6" xfId="38992"/>
    <cellStyle name="Normal 2 3 2 2 2 2 2 7" xfId="38993"/>
    <cellStyle name="Normal 2 3 2 2 2 2 3" xfId="38994"/>
    <cellStyle name="Normal 2 3 2 2 2 2 4" xfId="38995"/>
    <cellStyle name="Normal 2 3 2 2 2 2 5" xfId="38996"/>
    <cellStyle name="Normal 2 3 2 2 2 2 6" xfId="38997"/>
    <cellStyle name="Normal 2 3 2 2 2 2 7" xfId="38998"/>
    <cellStyle name="Normal 2 3 2 2 2 2 8" xfId="38999"/>
    <cellStyle name="Normal 2 3 2 2 2 2 9" xfId="39000"/>
    <cellStyle name="Normal 2 3 2 2 2 3" xfId="39001"/>
    <cellStyle name="Normal 2 3 2 2 2 3 2" xfId="39002"/>
    <cellStyle name="Normal 2 3 2 2 2 3 3" xfId="39003"/>
    <cellStyle name="Normal 2 3 2 2 2 4" xfId="39004"/>
    <cellStyle name="Normal 2 3 2 2 2 5" xfId="39005"/>
    <cellStyle name="Normal 2 3 2 2 2 6" xfId="39006"/>
    <cellStyle name="Normal 2 3 2 2 2 7" xfId="39007"/>
    <cellStyle name="Normal 2 3 2 2 2 8" xfId="39008"/>
    <cellStyle name="Normal 2 3 2 2 2 9" xfId="39009"/>
    <cellStyle name="Normal 2 3 2 2 3" xfId="39010"/>
    <cellStyle name="Normal 2 3 2 2 3 2" xfId="39011"/>
    <cellStyle name="Normal 2 3 2 2 3 3" xfId="39012"/>
    <cellStyle name="Normal 2 3 2 2 4" xfId="39013"/>
    <cellStyle name="Normal 2 3 2 2 5" xfId="39014"/>
    <cellStyle name="Normal 2 3 2 2 6" xfId="39015"/>
    <cellStyle name="Normal 2 3 2 2 7" xfId="39016"/>
    <cellStyle name="Normal 2 3 2 2 8" xfId="39017"/>
    <cellStyle name="Normal 2 3 2 2 9" xfId="39018"/>
    <cellStyle name="Normal 2 3 2 20" xfId="39019"/>
    <cellStyle name="Normal 2 3 2 21" xfId="39020"/>
    <cellStyle name="Normal 2 3 2 22" xfId="39021"/>
    <cellStyle name="Normal 2 3 2 23" xfId="39022"/>
    <cellStyle name="Normal 2 3 2 25" xfId="39023"/>
    <cellStyle name="Normal 2 3 2 26" xfId="39024"/>
    <cellStyle name="Normal 2 3 2 28" xfId="39025"/>
    <cellStyle name="Normal 2 3 2 3" xfId="39026"/>
    <cellStyle name="Normal 2 3 2 31" xfId="39027"/>
    <cellStyle name="Normal 2 3 2 4" xfId="39028"/>
    <cellStyle name="Normal 2 3 2 5" xfId="39029"/>
    <cellStyle name="Normal 2 3 2 6" xfId="39030"/>
    <cellStyle name="Normal 2 3 2 6 10" xfId="39031"/>
    <cellStyle name="Normal 2 3 2 6 11" xfId="39032"/>
    <cellStyle name="Normal 2 3 2 6 2" xfId="39033"/>
    <cellStyle name="Normal 2 3 2 6 3" xfId="39034"/>
    <cellStyle name="Normal 2 3 2 6 4" xfId="39035"/>
    <cellStyle name="Normal 2 3 2 6 5" xfId="39036"/>
    <cellStyle name="Normal 2 3 2 6 8" xfId="39037"/>
    <cellStyle name="Normal 2 3 2 6 9" xfId="39038"/>
    <cellStyle name="Normal 2 3 2 7" xfId="39039"/>
    <cellStyle name="Normal 2 3 2 7 3" xfId="39040"/>
    <cellStyle name="Normal 2 3 2 7 4" xfId="39041"/>
    <cellStyle name="Normal 2 3 2 7 5" xfId="39042"/>
    <cellStyle name="Normal 2 3 2 7 6" xfId="39043"/>
    <cellStyle name="Normal 2 3 2 7 7" xfId="39044"/>
    <cellStyle name="Normal 2 3 2 8" xfId="39045"/>
    <cellStyle name="Normal 2 3 2 9" xfId="39046"/>
    <cellStyle name="Normal 2 3 2_TUP" xfId="39047"/>
    <cellStyle name="Normal 2 3 24" xfId="39048"/>
    <cellStyle name="Normal 2 3 25" xfId="39049"/>
    <cellStyle name="Normal 2 3 27" xfId="39050"/>
    <cellStyle name="Normal 2 3 3" xfId="39051"/>
    <cellStyle name="Normal 2 3 3 2" xfId="39052"/>
    <cellStyle name="Normal 2 3 3 2 10" xfId="39053"/>
    <cellStyle name="Normal 2 3 3 2 2" xfId="39054"/>
    <cellStyle name="Normal 2 3 3 2 3" xfId="39055"/>
    <cellStyle name="Normal 2 3 3 2 4" xfId="39056"/>
    <cellStyle name="Normal 2 3 3 2 5" xfId="39057"/>
    <cellStyle name="Normal 2 3 3 2 6" xfId="39058"/>
    <cellStyle name="Normal 2 3 3 2 7" xfId="39059"/>
    <cellStyle name="Normal 2 3 3 2 8" xfId="39060"/>
    <cellStyle name="Normal 2 3 3 2 9" xfId="39061"/>
    <cellStyle name="Normal 2 3 3 3" xfId="39062"/>
    <cellStyle name="Normal 2 3 4" xfId="39063"/>
    <cellStyle name="Normal 2 3 5" xfId="39064"/>
    <cellStyle name="Normal 2 3 6" xfId="39065"/>
    <cellStyle name="Normal 2 3 6 2" xfId="39066"/>
    <cellStyle name="Normal 2 3 6 3" xfId="39067"/>
    <cellStyle name="Normal 2 3 6 6" xfId="39068"/>
    <cellStyle name="Normal 2 3 6 7" xfId="39069"/>
    <cellStyle name="Normal 2 3 6 8" xfId="39070"/>
    <cellStyle name="Normal 2 3 7" xfId="39071"/>
    <cellStyle name="Normal 2 3 7 2" xfId="39072"/>
    <cellStyle name="Normal 2 3 7 3" xfId="39073"/>
    <cellStyle name="Normal 2 3 7 6" xfId="39074"/>
    <cellStyle name="Normal 2 3 7 7" xfId="39075"/>
    <cellStyle name="Normal 2 3 7 8" xfId="39076"/>
    <cellStyle name="Normal 2 3 7 9" xfId="39077"/>
    <cellStyle name="Normal 2 3 8" xfId="39078"/>
    <cellStyle name="Normal 2 3 8 2" xfId="39079"/>
    <cellStyle name="Normal 2 3 8 4" xfId="39080"/>
    <cellStyle name="Normal 2 3 8 5" xfId="39081"/>
    <cellStyle name="Normal 2 3 9" xfId="39082"/>
    <cellStyle name="Normal 2 3 9 2" xfId="39083"/>
    <cellStyle name="Normal 2 3 9 4" xfId="39084"/>
    <cellStyle name="Normal 2 3 9 5" xfId="39085"/>
    <cellStyle name="Normal 2 3_~2126537" xfId="39086"/>
    <cellStyle name="Normal 2 30" xfId="39087"/>
    <cellStyle name="Normal 2 31" xfId="39088"/>
    <cellStyle name="Normal 2 32" xfId="39089"/>
    <cellStyle name="Normal 2 33" xfId="39090"/>
    <cellStyle name="Normal 2 34" xfId="39091"/>
    <cellStyle name="Normal 2 35" xfId="39092"/>
    <cellStyle name="Normal 2 36" xfId="39093"/>
    <cellStyle name="Normal 2 37" xfId="39094"/>
    <cellStyle name="Normal 2 38" xfId="62156"/>
    <cellStyle name="Normal 2 39" xfId="62157"/>
    <cellStyle name="Normal 2 4" xfId="255"/>
    <cellStyle name="Normal 2 4 10" xfId="39096"/>
    <cellStyle name="Normal 2 4 11" xfId="39097"/>
    <cellStyle name="Normal 2 4 12" xfId="39098"/>
    <cellStyle name="Normal 2 4 13" xfId="39099"/>
    <cellStyle name="Normal 2 4 14" xfId="39095"/>
    <cellStyle name="Normal 2 4 15" xfId="39100"/>
    <cellStyle name="Normal 2 4 16" xfId="39101"/>
    <cellStyle name="Normal 2 4 17" xfId="39102"/>
    <cellStyle name="Normal 2 4 2" xfId="39103"/>
    <cellStyle name="Normal 2 4 2 10" xfId="39104"/>
    <cellStyle name="Normal 2 4 2 12" xfId="39105"/>
    <cellStyle name="Normal 2 4 2 14" xfId="39106"/>
    <cellStyle name="Normal 2 4 2 2" xfId="39107"/>
    <cellStyle name="Normal 2 4 2 2 5" xfId="39108"/>
    <cellStyle name="Normal 2 4 2 3" xfId="39109"/>
    <cellStyle name="Normal 2 4 2 3 2" xfId="39110"/>
    <cellStyle name="Normal 2 4 2 3 4" xfId="39111"/>
    <cellStyle name="Normal 2 4 2 3 5" xfId="39112"/>
    <cellStyle name="Normal 2 4 2 4" xfId="39113"/>
    <cellStyle name="Normal 2 4 2 5" xfId="39114"/>
    <cellStyle name="Normal 2 4 2 6" xfId="39115"/>
    <cellStyle name="Normal 2 4 2 7" xfId="39116"/>
    <cellStyle name="Normal 2 4 2 9" xfId="39117"/>
    <cellStyle name="Normal 2 4 2_Plan Mi Comunidad  (05.04.10) Rv.03" xfId="39118"/>
    <cellStyle name="Normal 2 4 27" xfId="39119"/>
    <cellStyle name="Normal 2 4 28" xfId="39120"/>
    <cellStyle name="Normal 2 4 3" xfId="39121"/>
    <cellStyle name="Normal 2 4 3 2" xfId="39122"/>
    <cellStyle name="Normal 2 4 3 3" xfId="39123"/>
    <cellStyle name="Normal 2 4 3 4" xfId="39124"/>
    <cellStyle name="Normal 2 4 3 6" xfId="39125"/>
    <cellStyle name="Normal 2 4 3 7" xfId="39126"/>
    <cellStyle name="Normal 2 4 3_Plan Mi Comunidad  (05.04.10) Rv.03" xfId="39127"/>
    <cellStyle name="Normal 2 4 30" xfId="39128"/>
    <cellStyle name="Normal 2 4 4" xfId="39129"/>
    <cellStyle name="Normal 2 4 4 2" xfId="39130"/>
    <cellStyle name="Normal 2 4 4 3 5 4 4 2 9 3" xfId="39131"/>
    <cellStyle name="Normal 2 4 4 4" xfId="39132"/>
    <cellStyle name="Normal 2 4 4 5" xfId="39133"/>
    <cellStyle name="Normal 2 4 5" xfId="39134"/>
    <cellStyle name="Normal 2 4 5 3" xfId="39135"/>
    <cellStyle name="Normal 2 4 5 4" xfId="39136"/>
    <cellStyle name="Normal 2 4 6" xfId="39137"/>
    <cellStyle name="Normal 2 4 7" xfId="39138"/>
    <cellStyle name="Normal 2 4 8" xfId="39139"/>
    <cellStyle name="Normal 2 4 9" xfId="39140"/>
    <cellStyle name="Normal 2 4_~2126537" xfId="39141"/>
    <cellStyle name="Normal 2 40" xfId="39142"/>
    <cellStyle name="Normal 2 41" xfId="62185"/>
    <cellStyle name="Normal 2 42" xfId="39143"/>
    <cellStyle name="Normal 2 43" xfId="62186"/>
    <cellStyle name="Normal 2 44" xfId="62187"/>
    <cellStyle name="Normal 2 45" xfId="62188"/>
    <cellStyle name="Normal 2 46" xfId="278"/>
    <cellStyle name="Normal 2 47" xfId="62212"/>
    <cellStyle name="Normal 2 48" xfId="62215"/>
    <cellStyle name="Normal 2 48 3" xfId="39144"/>
    <cellStyle name="Normal 2 49" xfId="39145"/>
    <cellStyle name="Normal 2 49 2" xfId="39146"/>
    <cellStyle name="Normal 2 49 3" xfId="39147"/>
    <cellStyle name="Normal 2 5" xfId="39148"/>
    <cellStyle name="Normal 2 5 10" xfId="39149"/>
    <cellStyle name="Normal 2 5 11" xfId="39150"/>
    <cellStyle name="Normal 2 5 12" xfId="39151"/>
    <cellStyle name="Normal 2 5 13" xfId="39152"/>
    <cellStyle name="Normal 2 5 14" xfId="39153"/>
    <cellStyle name="Normal 2 5 2" xfId="39154"/>
    <cellStyle name="Normal 2 5 2 2" xfId="39155"/>
    <cellStyle name="Normal 2 5 2 3" xfId="39156"/>
    <cellStyle name="Normal 2 5 2_Plan Mi Comunidad  (05.04.10) Rv.03" xfId="39157"/>
    <cellStyle name="Normal 2 5 3" xfId="39158"/>
    <cellStyle name="Normal 2 5 3 2" xfId="39159"/>
    <cellStyle name="Normal 2 5 3_Plan Mi Comunidad  (05.04.10) Rv.03" xfId="39160"/>
    <cellStyle name="Normal 2 5 4" xfId="39161"/>
    <cellStyle name="Normal 2 5 4 2" xfId="39162"/>
    <cellStyle name="Normal 2 5 5" xfId="39163"/>
    <cellStyle name="Normal 2 5 6" xfId="39164"/>
    <cellStyle name="Normal 2 5 7" xfId="39165"/>
    <cellStyle name="Normal 2 5_Cuadruplica 25 al 01 Julio (25.06) Rv.01" xfId="39166"/>
    <cellStyle name="Normal 2 50" xfId="62218"/>
    <cellStyle name="Normal 2 51" xfId="62221"/>
    <cellStyle name="Normal 2 6" xfId="39167"/>
    <cellStyle name="Normal 2 6 2" xfId="39168"/>
    <cellStyle name="Normal 2 6 2 2" xfId="39169"/>
    <cellStyle name="Normal 2 6 2 3" xfId="62158"/>
    <cellStyle name="Normal 2 6 2_Plan Mi Comunidad  (05.04.10) Rv.03" xfId="39170"/>
    <cellStyle name="Normal 2 6 3" xfId="39171"/>
    <cellStyle name="Normal 2 6 3 2" xfId="39172"/>
    <cellStyle name="Normal 2 6 3_Plan Mi Comunidad  (05.04.10) Rv.03" xfId="39173"/>
    <cellStyle name="Normal 2 6 4" xfId="39174"/>
    <cellStyle name="Normal 2 6 4 2" xfId="39175"/>
    <cellStyle name="Normal 2 6 5" xfId="39176"/>
    <cellStyle name="Normal 2 6 6" xfId="39177"/>
    <cellStyle name="Normal 2 6 7" xfId="39178"/>
    <cellStyle name="Normal 2 6_Cuadruplica 25 al 01 Julio (25.06) Rv.01" xfId="39179"/>
    <cellStyle name="Normal 2 7" xfId="39180"/>
    <cellStyle name="Normal 2 7 2" xfId="39181"/>
    <cellStyle name="Normal 2 7 2 2" xfId="39182"/>
    <cellStyle name="Normal 2 7 2 3" xfId="62159"/>
    <cellStyle name="Normal 2 7 2_Plan Mi Comunidad  (05.04.10) Rv.03" xfId="39183"/>
    <cellStyle name="Normal 2 7 3" xfId="39184"/>
    <cellStyle name="Normal 2 7 3 2" xfId="39185"/>
    <cellStyle name="Normal 2 7 3_Plan Mi Comunidad  (05.04.10) Rv.03" xfId="39186"/>
    <cellStyle name="Normal 2 7 4" xfId="39187"/>
    <cellStyle name="Normal 2 7 4 2" xfId="39188"/>
    <cellStyle name="Normal 2 7 5" xfId="39189"/>
    <cellStyle name="Normal 2 7 6" xfId="39190"/>
    <cellStyle name="Normal 2 7 7" xfId="39191"/>
    <cellStyle name="Normal 2 7_Cuadruplica 25 al 01 Julio (25.06) Rv.01" xfId="39192"/>
    <cellStyle name="Normal 2 8" xfId="39193"/>
    <cellStyle name="Normal 2 8 2" xfId="39194"/>
    <cellStyle name="Normal 2 8 2 2" xfId="39195"/>
    <cellStyle name="Normal 2 8 2 3" xfId="39196"/>
    <cellStyle name="Normal 2 8 2_Plan Mi Comunidad  (05.04.10) Rv.03" xfId="39197"/>
    <cellStyle name="Normal 2 8 3" xfId="39198"/>
    <cellStyle name="Normal 2 8 3 2" xfId="39199"/>
    <cellStyle name="Normal 2 8 3_Plan Mi Comunidad  (05.04.10) Rv.03" xfId="39200"/>
    <cellStyle name="Normal 2 8 4" xfId="39201"/>
    <cellStyle name="Normal 2 8 5" xfId="39202"/>
    <cellStyle name="Normal 2 8 6" xfId="39203"/>
    <cellStyle name="Normal 2 8_innovacion (15.02) Provincias" xfId="39204"/>
    <cellStyle name="Normal 2 9" xfId="39205"/>
    <cellStyle name="Normal 2 9 2" xfId="39206"/>
    <cellStyle name="Normal 2 9 2 2" xfId="39207"/>
    <cellStyle name="Normal 2 9 2_Plan Mi Comunidad  (05.04.10) Rv.03" xfId="39208"/>
    <cellStyle name="Normal 2 9 3" xfId="39209"/>
    <cellStyle name="Normal 2 9 3 2" xfId="39210"/>
    <cellStyle name="Normal 2 9 3_Plan Mi Comunidad  (05.04.10) Rv.03" xfId="39211"/>
    <cellStyle name="Normal 2 9 4" xfId="39212"/>
    <cellStyle name="Normal 2 9 5" xfId="39213"/>
    <cellStyle name="Normal 2 9 6" xfId="39214"/>
    <cellStyle name="Normal 2 9_innovacion (15.02) Provincias" xfId="39215"/>
    <cellStyle name="Normal 2_~2126537" xfId="39216"/>
    <cellStyle name="Normal 20" xfId="176"/>
    <cellStyle name="Normal 20 10" xfId="39218"/>
    <cellStyle name="Normal 20 10 2" xfId="39219"/>
    <cellStyle name="Normal 20 10 2 2" xfId="39220"/>
    <cellStyle name="Normal 20 10 2 2 2" xfId="39221"/>
    <cellStyle name="Normal 20 10 2 3" xfId="39222"/>
    <cellStyle name="Normal 20 10 3" xfId="39223"/>
    <cellStyle name="Normal 20 10 3 2" xfId="39224"/>
    <cellStyle name="Normal 20 10 4" xfId="39225"/>
    <cellStyle name="Normal 20 11" xfId="39226"/>
    <cellStyle name="Normal 20 11 2" xfId="39227"/>
    <cellStyle name="Normal 20 11 2 2" xfId="39228"/>
    <cellStyle name="Normal 20 11 3" xfId="39229"/>
    <cellStyle name="Normal 20 12" xfId="39230"/>
    <cellStyle name="Normal 20 12 2" xfId="39231"/>
    <cellStyle name="Normal 20 12 3" xfId="39232"/>
    <cellStyle name="Normal 20 13" xfId="39233"/>
    <cellStyle name="Normal 20 13 2" xfId="39234"/>
    <cellStyle name="Normal 20 14" xfId="39235"/>
    <cellStyle name="Normal 20 15" xfId="39236"/>
    <cellStyle name="Normal 20 16" xfId="39237"/>
    <cellStyle name="Normal 20 17" xfId="39217"/>
    <cellStyle name="Normal 20 2" xfId="261"/>
    <cellStyle name="Normal 20 2 10" xfId="39239"/>
    <cellStyle name="Normal 20 2 10 2" xfId="39240"/>
    <cellStyle name="Normal 20 2 11" xfId="39241"/>
    <cellStyle name="Normal 20 2 11 2" xfId="39242"/>
    <cellStyle name="Normal 20 2 12" xfId="39243"/>
    <cellStyle name="Normal 20 2 13" xfId="39244"/>
    <cellStyle name="Normal 20 2 14" xfId="39238"/>
    <cellStyle name="Normal 20 2 2" xfId="39245"/>
    <cellStyle name="Normal 20 2 2 10" xfId="39246"/>
    <cellStyle name="Normal 20 2 2 10 2" xfId="39247"/>
    <cellStyle name="Normal 20 2 2 11" xfId="39248"/>
    <cellStyle name="Normal 20 2 2 2" xfId="39249"/>
    <cellStyle name="Normal 20 2 2 2 10" xfId="39250"/>
    <cellStyle name="Normal 20 2 2 2 2" xfId="39251"/>
    <cellStyle name="Normal 20 2 2 2 2 2" xfId="39252"/>
    <cellStyle name="Normal 20 2 2 2 2 2 2" xfId="39253"/>
    <cellStyle name="Normal 20 2 2 2 2 2 2 2" xfId="39254"/>
    <cellStyle name="Normal 20 2 2 2 2 2 2 2 2" xfId="39255"/>
    <cellStyle name="Normal 20 2 2 2 2 2 2 2 2 2" xfId="39256"/>
    <cellStyle name="Normal 20 2 2 2 2 2 2 2 2 2 2" xfId="39257"/>
    <cellStyle name="Normal 20 2 2 2 2 2 2 2 2 3" xfId="39258"/>
    <cellStyle name="Normal 20 2 2 2 2 2 2 2 3" xfId="39259"/>
    <cellStyle name="Normal 20 2 2 2 2 2 2 2 3 2" xfId="39260"/>
    <cellStyle name="Normal 20 2 2 2 2 2 2 2 4" xfId="39261"/>
    <cellStyle name="Normal 20 2 2 2 2 2 2 3" xfId="39262"/>
    <cellStyle name="Normal 20 2 2 2 2 2 2 3 2" xfId="39263"/>
    <cellStyle name="Normal 20 2 2 2 2 2 2 3 2 2" xfId="39264"/>
    <cellStyle name="Normal 20 2 2 2 2 2 2 3 3" xfId="39265"/>
    <cellStyle name="Normal 20 2 2 2 2 2 2 4" xfId="39266"/>
    <cellStyle name="Normal 20 2 2 2 2 2 2 4 2" xfId="39267"/>
    <cellStyle name="Normal 20 2 2 2 2 2 2 5" xfId="39268"/>
    <cellStyle name="Normal 20 2 2 2 2 2 3" xfId="39269"/>
    <cellStyle name="Normal 20 2 2 2 2 2 3 2" xfId="39270"/>
    <cellStyle name="Normal 20 2 2 2 2 2 3 2 2" xfId="39271"/>
    <cellStyle name="Normal 20 2 2 2 2 2 3 2 2 2" xfId="39272"/>
    <cellStyle name="Normal 20 2 2 2 2 2 3 2 2 2 2" xfId="39273"/>
    <cellStyle name="Normal 20 2 2 2 2 2 3 2 2 3" xfId="39274"/>
    <cellStyle name="Normal 20 2 2 2 2 2 3 2 3" xfId="39275"/>
    <cellStyle name="Normal 20 2 2 2 2 2 3 2 3 2" xfId="39276"/>
    <cellStyle name="Normal 20 2 2 2 2 2 3 2 4" xfId="39277"/>
    <cellStyle name="Normal 20 2 2 2 2 2 3 3" xfId="39278"/>
    <cellStyle name="Normal 20 2 2 2 2 2 3 3 2" xfId="39279"/>
    <cellStyle name="Normal 20 2 2 2 2 2 3 3 2 2" xfId="39280"/>
    <cellStyle name="Normal 20 2 2 2 2 2 3 3 3" xfId="39281"/>
    <cellStyle name="Normal 20 2 2 2 2 2 3 4" xfId="39282"/>
    <cellStyle name="Normal 20 2 2 2 2 2 3 4 2" xfId="39283"/>
    <cellStyle name="Normal 20 2 2 2 2 2 3 5" xfId="39284"/>
    <cellStyle name="Normal 20 2 2 2 2 2 4" xfId="39285"/>
    <cellStyle name="Normal 20 2 2 2 2 2 4 2" xfId="39286"/>
    <cellStyle name="Normal 20 2 2 2 2 2 4 2 2" xfId="39287"/>
    <cellStyle name="Normal 20 2 2 2 2 2 4 2 2 2" xfId="39288"/>
    <cellStyle name="Normal 20 2 2 2 2 2 4 2 3" xfId="39289"/>
    <cellStyle name="Normal 20 2 2 2 2 2 4 3" xfId="39290"/>
    <cellStyle name="Normal 20 2 2 2 2 2 4 3 2" xfId="39291"/>
    <cellStyle name="Normal 20 2 2 2 2 2 4 4" xfId="39292"/>
    <cellStyle name="Normal 20 2 2 2 2 2 5" xfId="39293"/>
    <cellStyle name="Normal 20 2 2 2 2 2 5 2" xfId="39294"/>
    <cellStyle name="Normal 20 2 2 2 2 2 5 2 2" xfId="39295"/>
    <cellStyle name="Normal 20 2 2 2 2 2 5 3" xfId="39296"/>
    <cellStyle name="Normal 20 2 2 2 2 2 6" xfId="39297"/>
    <cellStyle name="Normal 20 2 2 2 2 2 6 2" xfId="39298"/>
    <cellStyle name="Normal 20 2 2 2 2 2 7" xfId="39299"/>
    <cellStyle name="Normal 20 2 2 2 2 3" xfId="39300"/>
    <cellStyle name="Normal 20 2 2 2 2 3 2" xfId="39301"/>
    <cellStyle name="Normal 20 2 2 2 2 3 2 2" xfId="39302"/>
    <cellStyle name="Normal 20 2 2 2 2 3 2 2 2" xfId="39303"/>
    <cellStyle name="Normal 20 2 2 2 2 3 2 2 2 2" xfId="39304"/>
    <cellStyle name="Normal 20 2 2 2 2 3 2 2 3" xfId="39305"/>
    <cellStyle name="Normal 20 2 2 2 2 3 2 3" xfId="39306"/>
    <cellStyle name="Normal 20 2 2 2 2 3 2 3 2" xfId="39307"/>
    <cellStyle name="Normal 20 2 2 2 2 3 2 4" xfId="39308"/>
    <cellStyle name="Normal 20 2 2 2 2 3 3" xfId="39309"/>
    <cellStyle name="Normal 20 2 2 2 2 3 3 2" xfId="39310"/>
    <cellStyle name="Normal 20 2 2 2 2 3 3 2 2" xfId="39311"/>
    <cellStyle name="Normal 20 2 2 2 2 3 3 3" xfId="39312"/>
    <cellStyle name="Normal 20 2 2 2 2 3 4" xfId="39313"/>
    <cellStyle name="Normal 20 2 2 2 2 3 4 2" xfId="39314"/>
    <cellStyle name="Normal 20 2 2 2 2 3 5" xfId="39315"/>
    <cellStyle name="Normal 20 2 2 2 2 4" xfId="39316"/>
    <cellStyle name="Normal 20 2 2 2 2 4 2" xfId="39317"/>
    <cellStyle name="Normal 20 2 2 2 2 4 2 2" xfId="39318"/>
    <cellStyle name="Normal 20 2 2 2 2 4 2 2 2" xfId="39319"/>
    <cellStyle name="Normal 20 2 2 2 2 4 2 2 2 2" xfId="39320"/>
    <cellStyle name="Normal 20 2 2 2 2 4 2 2 3" xfId="39321"/>
    <cellStyle name="Normal 20 2 2 2 2 4 2 3" xfId="39322"/>
    <cellStyle name="Normal 20 2 2 2 2 4 2 3 2" xfId="39323"/>
    <cellStyle name="Normal 20 2 2 2 2 4 2 4" xfId="39324"/>
    <cellStyle name="Normal 20 2 2 2 2 4 3" xfId="39325"/>
    <cellStyle name="Normal 20 2 2 2 2 4 3 2" xfId="39326"/>
    <cellStyle name="Normal 20 2 2 2 2 4 3 2 2" xfId="39327"/>
    <cellStyle name="Normal 20 2 2 2 2 4 3 3" xfId="39328"/>
    <cellStyle name="Normal 20 2 2 2 2 4 4" xfId="39329"/>
    <cellStyle name="Normal 20 2 2 2 2 4 4 2" xfId="39330"/>
    <cellStyle name="Normal 20 2 2 2 2 4 5" xfId="39331"/>
    <cellStyle name="Normal 20 2 2 2 2 5" xfId="39332"/>
    <cellStyle name="Normal 20 2 2 2 2 5 2" xfId="39333"/>
    <cellStyle name="Normal 20 2 2 2 2 5 2 2" xfId="39334"/>
    <cellStyle name="Normal 20 2 2 2 2 5 2 2 2" xfId="39335"/>
    <cellStyle name="Normal 20 2 2 2 2 5 2 3" xfId="39336"/>
    <cellStyle name="Normal 20 2 2 2 2 5 3" xfId="39337"/>
    <cellStyle name="Normal 20 2 2 2 2 5 3 2" xfId="39338"/>
    <cellStyle name="Normal 20 2 2 2 2 5 4" xfId="39339"/>
    <cellStyle name="Normal 20 2 2 2 2 6" xfId="39340"/>
    <cellStyle name="Normal 20 2 2 2 2 6 2" xfId="39341"/>
    <cellStyle name="Normal 20 2 2 2 2 6 2 2" xfId="39342"/>
    <cellStyle name="Normal 20 2 2 2 2 6 3" xfId="39343"/>
    <cellStyle name="Normal 20 2 2 2 2 7" xfId="39344"/>
    <cellStyle name="Normal 20 2 2 2 2 7 2" xfId="39345"/>
    <cellStyle name="Normal 20 2 2 2 2 8" xfId="39346"/>
    <cellStyle name="Normal 20 2 2 2 3" xfId="39347"/>
    <cellStyle name="Normal 20 2 2 2 3 2" xfId="39348"/>
    <cellStyle name="Normal 20 2 2 2 3 2 2" xfId="39349"/>
    <cellStyle name="Normal 20 2 2 2 3 2 2 2" xfId="39350"/>
    <cellStyle name="Normal 20 2 2 2 3 2 2 2 2" xfId="39351"/>
    <cellStyle name="Normal 20 2 2 2 3 2 2 2 2 2" xfId="39352"/>
    <cellStyle name="Normal 20 2 2 2 3 2 2 2 3" xfId="39353"/>
    <cellStyle name="Normal 20 2 2 2 3 2 2 3" xfId="39354"/>
    <cellStyle name="Normal 20 2 2 2 3 2 2 3 2" xfId="39355"/>
    <cellStyle name="Normal 20 2 2 2 3 2 2 4" xfId="39356"/>
    <cellStyle name="Normal 20 2 2 2 3 2 3" xfId="39357"/>
    <cellStyle name="Normal 20 2 2 2 3 2 3 2" xfId="39358"/>
    <cellStyle name="Normal 20 2 2 2 3 2 3 2 2" xfId="39359"/>
    <cellStyle name="Normal 20 2 2 2 3 2 3 3" xfId="39360"/>
    <cellStyle name="Normal 20 2 2 2 3 2 4" xfId="39361"/>
    <cellStyle name="Normal 20 2 2 2 3 2 4 2" xfId="39362"/>
    <cellStyle name="Normal 20 2 2 2 3 2 5" xfId="39363"/>
    <cellStyle name="Normal 20 2 2 2 3 3" xfId="39364"/>
    <cellStyle name="Normal 20 2 2 2 3 3 2" xfId="39365"/>
    <cellStyle name="Normal 20 2 2 2 3 3 2 2" xfId="39366"/>
    <cellStyle name="Normal 20 2 2 2 3 3 2 2 2" xfId="39367"/>
    <cellStyle name="Normal 20 2 2 2 3 3 2 2 2 2" xfId="39368"/>
    <cellStyle name="Normal 20 2 2 2 3 3 2 2 3" xfId="39369"/>
    <cellStyle name="Normal 20 2 2 2 3 3 2 3" xfId="39370"/>
    <cellStyle name="Normal 20 2 2 2 3 3 2 3 2" xfId="39371"/>
    <cellStyle name="Normal 20 2 2 2 3 3 2 4" xfId="39372"/>
    <cellStyle name="Normal 20 2 2 2 3 3 3" xfId="39373"/>
    <cellStyle name="Normal 20 2 2 2 3 3 3 2" xfId="39374"/>
    <cellStyle name="Normal 20 2 2 2 3 3 3 2 2" xfId="39375"/>
    <cellStyle name="Normal 20 2 2 2 3 3 3 3" xfId="39376"/>
    <cellStyle name="Normal 20 2 2 2 3 3 4" xfId="39377"/>
    <cellStyle name="Normal 20 2 2 2 3 3 4 2" xfId="39378"/>
    <cellStyle name="Normal 20 2 2 2 3 3 5" xfId="39379"/>
    <cellStyle name="Normal 20 2 2 2 3 4" xfId="39380"/>
    <cellStyle name="Normal 20 2 2 2 3 4 2" xfId="39381"/>
    <cellStyle name="Normal 20 2 2 2 3 4 2 2" xfId="39382"/>
    <cellStyle name="Normal 20 2 2 2 3 4 2 2 2" xfId="39383"/>
    <cellStyle name="Normal 20 2 2 2 3 4 2 3" xfId="39384"/>
    <cellStyle name="Normal 20 2 2 2 3 4 3" xfId="39385"/>
    <cellStyle name="Normal 20 2 2 2 3 4 3 2" xfId="39386"/>
    <cellStyle name="Normal 20 2 2 2 3 4 4" xfId="39387"/>
    <cellStyle name="Normal 20 2 2 2 3 5" xfId="39388"/>
    <cellStyle name="Normal 20 2 2 2 3 5 2" xfId="39389"/>
    <cellStyle name="Normal 20 2 2 2 3 5 2 2" xfId="39390"/>
    <cellStyle name="Normal 20 2 2 2 3 5 3" xfId="39391"/>
    <cellStyle name="Normal 20 2 2 2 3 6" xfId="39392"/>
    <cellStyle name="Normal 20 2 2 2 3 6 2" xfId="39393"/>
    <cellStyle name="Normal 20 2 2 2 3 7" xfId="39394"/>
    <cellStyle name="Normal 20 2 2 2 4" xfId="39395"/>
    <cellStyle name="Normal 20 2 2 2 4 2" xfId="39396"/>
    <cellStyle name="Normal 20 2 2 2 4 2 2" xfId="39397"/>
    <cellStyle name="Normal 20 2 2 2 4 2 2 2" xfId="39398"/>
    <cellStyle name="Normal 20 2 2 2 4 2 2 2 2" xfId="39399"/>
    <cellStyle name="Normal 20 2 2 2 4 2 2 3" xfId="39400"/>
    <cellStyle name="Normal 20 2 2 2 4 2 3" xfId="39401"/>
    <cellStyle name="Normal 20 2 2 2 4 2 3 2" xfId="39402"/>
    <cellStyle name="Normal 20 2 2 2 4 2 4" xfId="39403"/>
    <cellStyle name="Normal 20 2 2 2 4 3" xfId="39404"/>
    <cellStyle name="Normal 20 2 2 2 4 3 2" xfId="39405"/>
    <cellStyle name="Normal 20 2 2 2 4 3 2 2" xfId="39406"/>
    <cellStyle name="Normal 20 2 2 2 4 3 3" xfId="39407"/>
    <cellStyle name="Normal 20 2 2 2 4 4" xfId="39408"/>
    <cellStyle name="Normal 20 2 2 2 4 4 2" xfId="39409"/>
    <cellStyle name="Normal 20 2 2 2 4 5" xfId="39410"/>
    <cellStyle name="Normal 20 2 2 2 5" xfId="39411"/>
    <cellStyle name="Normal 20 2 2 2 5 2" xfId="39412"/>
    <cellStyle name="Normal 20 2 2 2 5 2 2" xfId="39413"/>
    <cellStyle name="Normal 20 2 2 2 5 2 2 2" xfId="39414"/>
    <cellStyle name="Normal 20 2 2 2 5 2 2 2 2" xfId="39415"/>
    <cellStyle name="Normal 20 2 2 2 5 2 2 3" xfId="39416"/>
    <cellStyle name="Normal 20 2 2 2 5 2 3" xfId="39417"/>
    <cellStyle name="Normal 20 2 2 2 5 2 3 2" xfId="39418"/>
    <cellStyle name="Normal 20 2 2 2 5 2 4" xfId="39419"/>
    <cellStyle name="Normal 20 2 2 2 5 3" xfId="39420"/>
    <cellStyle name="Normal 20 2 2 2 5 3 2" xfId="39421"/>
    <cellStyle name="Normal 20 2 2 2 5 3 2 2" xfId="39422"/>
    <cellStyle name="Normal 20 2 2 2 5 3 3" xfId="39423"/>
    <cellStyle name="Normal 20 2 2 2 5 4" xfId="39424"/>
    <cellStyle name="Normal 20 2 2 2 5 4 2" xfId="39425"/>
    <cellStyle name="Normal 20 2 2 2 5 5" xfId="39426"/>
    <cellStyle name="Normal 20 2 2 2 6" xfId="39427"/>
    <cellStyle name="Normal 20 2 2 2 6 2" xfId="39428"/>
    <cellStyle name="Normal 20 2 2 2 6 2 2" xfId="39429"/>
    <cellStyle name="Normal 20 2 2 2 6 2 2 2" xfId="39430"/>
    <cellStyle name="Normal 20 2 2 2 6 2 3" xfId="39431"/>
    <cellStyle name="Normal 20 2 2 2 6 3" xfId="39432"/>
    <cellStyle name="Normal 20 2 2 2 6 3 2" xfId="39433"/>
    <cellStyle name="Normal 20 2 2 2 6 4" xfId="39434"/>
    <cellStyle name="Normal 20 2 2 2 7" xfId="39435"/>
    <cellStyle name="Normal 20 2 2 2 7 2" xfId="39436"/>
    <cellStyle name="Normal 20 2 2 2 7 2 2" xfId="39437"/>
    <cellStyle name="Normal 20 2 2 2 7 3" xfId="39438"/>
    <cellStyle name="Normal 20 2 2 2 8" xfId="39439"/>
    <cellStyle name="Normal 20 2 2 2 8 2" xfId="39440"/>
    <cellStyle name="Normal 20 2 2 2 9" xfId="39441"/>
    <cellStyle name="Normal 20 2 2 2 9 2" xfId="39442"/>
    <cellStyle name="Normal 20 2 2 3" xfId="39443"/>
    <cellStyle name="Normal 20 2 2 3 2" xfId="39444"/>
    <cellStyle name="Normal 20 2 2 3 2 2" xfId="39445"/>
    <cellStyle name="Normal 20 2 2 3 2 2 2" xfId="39446"/>
    <cellStyle name="Normal 20 2 2 3 2 2 2 2" xfId="39447"/>
    <cellStyle name="Normal 20 2 2 3 2 2 2 2 2" xfId="39448"/>
    <cellStyle name="Normal 20 2 2 3 2 2 2 2 2 2" xfId="39449"/>
    <cellStyle name="Normal 20 2 2 3 2 2 2 2 3" xfId="39450"/>
    <cellStyle name="Normal 20 2 2 3 2 2 2 3" xfId="39451"/>
    <cellStyle name="Normal 20 2 2 3 2 2 2 3 2" xfId="39452"/>
    <cellStyle name="Normal 20 2 2 3 2 2 2 4" xfId="39453"/>
    <cellStyle name="Normal 20 2 2 3 2 2 3" xfId="39454"/>
    <cellStyle name="Normal 20 2 2 3 2 2 3 2" xfId="39455"/>
    <cellStyle name="Normal 20 2 2 3 2 2 3 2 2" xfId="39456"/>
    <cellStyle name="Normal 20 2 2 3 2 2 3 3" xfId="39457"/>
    <cellStyle name="Normal 20 2 2 3 2 2 4" xfId="39458"/>
    <cellStyle name="Normal 20 2 2 3 2 2 4 2" xfId="39459"/>
    <cellStyle name="Normal 20 2 2 3 2 2 5" xfId="39460"/>
    <cellStyle name="Normal 20 2 2 3 2 3" xfId="39461"/>
    <cellStyle name="Normal 20 2 2 3 2 3 2" xfId="39462"/>
    <cellStyle name="Normal 20 2 2 3 2 3 2 2" xfId="39463"/>
    <cellStyle name="Normal 20 2 2 3 2 3 2 2 2" xfId="39464"/>
    <cellStyle name="Normal 20 2 2 3 2 3 2 2 2 2" xfId="39465"/>
    <cellStyle name="Normal 20 2 2 3 2 3 2 2 3" xfId="39466"/>
    <cellStyle name="Normal 20 2 2 3 2 3 2 3" xfId="39467"/>
    <cellStyle name="Normal 20 2 2 3 2 3 2 3 2" xfId="39468"/>
    <cellStyle name="Normal 20 2 2 3 2 3 2 4" xfId="39469"/>
    <cellStyle name="Normal 20 2 2 3 2 3 3" xfId="39470"/>
    <cellStyle name="Normal 20 2 2 3 2 3 3 2" xfId="39471"/>
    <cellStyle name="Normal 20 2 2 3 2 3 3 2 2" xfId="39472"/>
    <cellStyle name="Normal 20 2 2 3 2 3 3 3" xfId="39473"/>
    <cellStyle name="Normal 20 2 2 3 2 3 4" xfId="39474"/>
    <cellStyle name="Normal 20 2 2 3 2 3 4 2" xfId="39475"/>
    <cellStyle name="Normal 20 2 2 3 2 3 5" xfId="39476"/>
    <cellStyle name="Normal 20 2 2 3 2 4" xfId="39477"/>
    <cellStyle name="Normal 20 2 2 3 2 4 2" xfId="39478"/>
    <cellStyle name="Normal 20 2 2 3 2 4 2 2" xfId="39479"/>
    <cellStyle name="Normal 20 2 2 3 2 4 2 2 2" xfId="39480"/>
    <cellStyle name="Normal 20 2 2 3 2 4 2 3" xfId="39481"/>
    <cellStyle name="Normal 20 2 2 3 2 4 3" xfId="39482"/>
    <cellStyle name="Normal 20 2 2 3 2 4 3 2" xfId="39483"/>
    <cellStyle name="Normal 20 2 2 3 2 4 4" xfId="39484"/>
    <cellStyle name="Normal 20 2 2 3 2 5" xfId="39485"/>
    <cellStyle name="Normal 20 2 2 3 2 5 2" xfId="39486"/>
    <cellStyle name="Normal 20 2 2 3 2 5 2 2" xfId="39487"/>
    <cellStyle name="Normal 20 2 2 3 2 5 3" xfId="39488"/>
    <cellStyle name="Normal 20 2 2 3 2 6" xfId="39489"/>
    <cellStyle name="Normal 20 2 2 3 2 6 2" xfId="39490"/>
    <cellStyle name="Normal 20 2 2 3 2 7" xfId="39491"/>
    <cellStyle name="Normal 20 2 2 3 3" xfId="39492"/>
    <cellStyle name="Normal 20 2 2 3 3 2" xfId="39493"/>
    <cellStyle name="Normal 20 2 2 3 3 2 2" xfId="39494"/>
    <cellStyle name="Normal 20 2 2 3 3 2 2 2" xfId="39495"/>
    <cellStyle name="Normal 20 2 2 3 3 2 2 2 2" xfId="39496"/>
    <cellStyle name="Normal 20 2 2 3 3 2 2 3" xfId="39497"/>
    <cellStyle name="Normal 20 2 2 3 3 2 3" xfId="39498"/>
    <cellStyle name="Normal 20 2 2 3 3 2 3 2" xfId="39499"/>
    <cellStyle name="Normal 20 2 2 3 3 2 4" xfId="39500"/>
    <cellStyle name="Normal 20 2 2 3 3 3" xfId="39501"/>
    <cellStyle name="Normal 20 2 2 3 3 3 2" xfId="39502"/>
    <cellStyle name="Normal 20 2 2 3 3 3 2 2" xfId="39503"/>
    <cellStyle name="Normal 20 2 2 3 3 3 3" xfId="39504"/>
    <cellStyle name="Normal 20 2 2 3 3 4" xfId="39505"/>
    <cellStyle name="Normal 20 2 2 3 3 4 2" xfId="39506"/>
    <cellStyle name="Normal 20 2 2 3 3 5" xfId="39507"/>
    <cellStyle name="Normal 20 2 2 3 4" xfId="39508"/>
    <cellStyle name="Normal 20 2 2 3 4 2" xfId="39509"/>
    <cellStyle name="Normal 20 2 2 3 4 2 2" xfId="39510"/>
    <cellStyle name="Normal 20 2 2 3 4 2 2 2" xfId="39511"/>
    <cellStyle name="Normal 20 2 2 3 4 2 2 2 2" xfId="39512"/>
    <cellStyle name="Normal 20 2 2 3 4 2 2 3" xfId="39513"/>
    <cellStyle name="Normal 20 2 2 3 4 2 3" xfId="39514"/>
    <cellStyle name="Normal 20 2 2 3 4 2 3 2" xfId="39515"/>
    <cellStyle name="Normal 20 2 2 3 4 2 4" xfId="39516"/>
    <cellStyle name="Normal 20 2 2 3 4 3" xfId="39517"/>
    <cellStyle name="Normal 20 2 2 3 4 3 2" xfId="39518"/>
    <cellStyle name="Normal 20 2 2 3 4 3 2 2" xfId="39519"/>
    <cellStyle name="Normal 20 2 2 3 4 3 3" xfId="39520"/>
    <cellStyle name="Normal 20 2 2 3 4 4" xfId="39521"/>
    <cellStyle name="Normal 20 2 2 3 4 4 2" xfId="39522"/>
    <cellStyle name="Normal 20 2 2 3 4 5" xfId="39523"/>
    <cellStyle name="Normal 20 2 2 3 5" xfId="39524"/>
    <cellStyle name="Normal 20 2 2 3 5 2" xfId="39525"/>
    <cellStyle name="Normal 20 2 2 3 5 2 2" xfId="39526"/>
    <cellStyle name="Normal 20 2 2 3 5 2 2 2" xfId="39527"/>
    <cellStyle name="Normal 20 2 2 3 5 2 3" xfId="39528"/>
    <cellStyle name="Normal 20 2 2 3 5 3" xfId="39529"/>
    <cellStyle name="Normal 20 2 2 3 5 3 2" xfId="39530"/>
    <cellStyle name="Normal 20 2 2 3 5 4" xfId="39531"/>
    <cellStyle name="Normal 20 2 2 3 6" xfId="39532"/>
    <cellStyle name="Normal 20 2 2 3 6 2" xfId="39533"/>
    <cellStyle name="Normal 20 2 2 3 6 2 2" xfId="39534"/>
    <cellStyle name="Normal 20 2 2 3 6 3" xfId="39535"/>
    <cellStyle name="Normal 20 2 2 3 7" xfId="39536"/>
    <cellStyle name="Normal 20 2 2 3 7 2" xfId="39537"/>
    <cellStyle name="Normal 20 2 2 3 8" xfId="39538"/>
    <cellStyle name="Normal 20 2 2 4" xfId="39539"/>
    <cellStyle name="Normal 20 2 2 4 2" xfId="39540"/>
    <cellStyle name="Normal 20 2 2 4 2 2" xfId="39541"/>
    <cellStyle name="Normal 20 2 2 4 2 2 2" xfId="39542"/>
    <cellStyle name="Normal 20 2 2 4 2 2 2 2" xfId="39543"/>
    <cellStyle name="Normal 20 2 2 4 2 2 2 2 2" xfId="39544"/>
    <cellStyle name="Normal 20 2 2 4 2 2 2 3" xfId="39545"/>
    <cellStyle name="Normal 20 2 2 4 2 2 3" xfId="39546"/>
    <cellStyle name="Normal 20 2 2 4 2 2 3 2" xfId="39547"/>
    <cellStyle name="Normal 20 2 2 4 2 2 4" xfId="39548"/>
    <cellStyle name="Normal 20 2 2 4 2 3" xfId="39549"/>
    <cellStyle name="Normal 20 2 2 4 2 3 2" xfId="39550"/>
    <cellStyle name="Normal 20 2 2 4 2 3 2 2" xfId="39551"/>
    <cellStyle name="Normal 20 2 2 4 2 3 3" xfId="39552"/>
    <cellStyle name="Normal 20 2 2 4 2 4" xfId="39553"/>
    <cellStyle name="Normal 20 2 2 4 2 4 2" xfId="39554"/>
    <cellStyle name="Normal 20 2 2 4 2 5" xfId="39555"/>
    <cellStyle name="Normal 20 2 2 4 3" xfId="39556"/>
    <cellStyle name="Normal 20 2 2 4 3 2" xfId="39557"/>
    <cellStyle name="Normal 20 2 2 4 3 2 2" xfId="39558"/>
    <cellStyle name="Normal 20 2 2 4 3 2 2 2" xfId="39559"/>
    <cellStyle name="Normal 20 2 2 4 3 2 2 2 2" xfId="39560"/>
    <cellStyle name="Normal 20 2 2 4 3 2 2 3" xfId="39561"/>
    <cellStyle name="Normal 20 2 2 4 3 2 3" xfId="39562"/>
    <cellStyle name="Normal 20 2 2 4 3 2 3 2" xfId="39563"/>
    <cellStyle name="Normal 20 2 2 4 3 2 4" xfId="39564"/>
    <cellStyle name="Normal 20 2 2 4 3 3" xfId="39565"/>
    <cellStyle name="Normal 20 2 2 4 3 3 2" xfId="39566"/>
    <cellStyle name="Normal 20 2 2 4 3 3 2 2" xfId="39567"/>
    <cellStyle name="Normal 20 2 2 4 3 3 3" xfId="39568"/>
    <cellStyle name="Normal 20 2 2 4 3 4" xfId="39569"/>
    <cellStyle name="Normal 20 2 2 4 3 4 2" xfId="39570"/>
    <cellStyle name="Normal 20 2 2 4 3 5" xfId="39571"/>
    <cellStyle name="Normal 20 2 2 4 4" xfId="39572"/>
    <cellStyle name="Normal 20 2 2 4 4 2" xfId="39573"/>
    <cellStyle name="Normal 20 2 2 4 4 2 2" xfId="39574"/>
    <cellStyle name="Normal 20 2 2 4 4 2 2 2" xfId="39575"/>
    <cellStyle name="Normal 20 2 2 4 4 2 3" xfId="39576"/>
    <cellStyle name="Normal 20 2 2 4 4 3" xfId="39577"/>
    <cellStyle name="Normal 20 2 2 4 4 3 2" xfId="39578"/>
    <cellStyle name="Normal 20 2 2 4 4 4" xfId="39579"/>
    <cellStyle name="Normal 20 2 2 4 5" xfId="39580"/>
    <cellStyle name="Normal 20 2 2 4 5 2" xfId="39581"/>
    <cellStyle name="Normal 20 2 2 4 5 2 2" xfId="39582"/>
    <cellStyle name="Normal 20 2 2 4 5 3" xfId="39583"/>
    <cellStyle name="Normal 20 2 2 4 6" xfId="39584"/>
    <cellStyle name="Normal 20 2 2 4 6 2" xfId="39585"/>
    <cellStyle name="Normal 20 2 2 4 7" xfId="39586"/>
    <cellStyle name="Normal 20 2 2 5" xfId="39587"/>
    <cellStyle name="Normal 20 2 2 5 2" xfId="39588"/>
    <cellStyle name="Normal 20 2 2 5 2 2" xfId="39589"/>
    <cellStyle name="Normal 20 2 2 5 2 2 2" xfId="39590"/>
    <cellStyle name="Normal 20 2 2 5 2 2 2 2" xfId="39591"/>
    <cellStyle name="Normal 20 2 2 5 2 2 3" xfId="39592"/>
    <cellStyle name="Normal 20 2 2 5 2 3" xfId="39593"/>
    <cellStyle name="Normal 20 2 2 5 2 3 2" xfId="39594"/>
    <cellStyle name="Normal 20 2 2 5 2 4" xfId="39595"/>
    <cellStyle name="Normal 20 2 2 5 3" xfId="39596"/>
    <cellStyle name="Normal 20 2 2 5 3 2" xfId="39597"/>
    <cellStyle name="Normal 20 2 2 5 3 2 2" xfId="39598"/>
    <cellStyle name="Normal 20 2 2 5 3 3" xfId="39599"/>
    <cellStyle name="Normal 20 2 2 5 4" xfId="39600"/>
    <cellStyle name="Normal 20 2 2 5 4 2" xfId="39601"/>
    <cellStyle name="Normal 20 2 2 5 5" xfId="39602"/>
    <cellStyle name="Normal 20 2 2 6" xfId="39603"/>
    <cellStyle name="Normal 20 2 2 6 2" xfId="39604"/>
    <cellStyle name="Normal 20 2 2 6 2 2" xfId="39605"/>
    <cellStyle name="Normal 20 2 2 6 2 2 2" xfId="39606"/>
    <cellStyle name="Normal 20 2 2 6 2 2 2 2" xfId="39607"/>
    <cellStyle name="Normal 20 2 2 6 2 2 3" xfId="39608"/>
    <cellStyle name="Normal 20 2 2 6 2 3" xfId="39609"/>
    <cellStyle name="Normal 20 2 2 6 2 3 2" xfId="39610"/>
    <cellStyle name="Normal 20 2 2 6 2 4" xfId="39611"/>
    <cellStyle name="Normal 20 2 2 6 3" xfId="39612"/>
    <cellStyle name="Normal 20 2 2 6 3 2" xfId="39613"/>
    <cellStyle name="Normal 20 2 2 6 3 2 2" xfId="39614"/>
    <cellStyle name="Normal 20 2 2 6 3 3" xfId="39615"/>
    <cellStyle name="Normal 20 2 2 6 4" xfId="39616"/>
    <cellStyle name="Normal 20 2 2 6 4 2" xfId="39617"/>
    <cellStyle name="Normal 20 2 2 6 5" xfId="39618"/>
    <cellStyle name="Normal 20 2 2 7" xfId="39619"/>
    <cellStyle name="Normal 20 2 2 7 2" xfId="39620"/>
    <cellStyle name="Normal 20 2 2 7 2 2" xfId="39621"/>
    <cellStyle name="Normal 20 2 2 7 2 2 2" xfId="39622"/>
    <cellStyle name="Normal 20 2 2 7 2 3" xfId="39623"/>
    <cellStyle name="Normal 20 2 2 7 3" xfId="39624"/>
    <cellStyle name="Normal 20 2 2 7 3 2" xfId="39625"/>
    <cellStyle name="Normal 20 2 2 7 4" xfId="39626"/>
    <cellStyle name="Normal 20 2 2 8" xfId="39627"/>
    <cellStyle name="Normal 20 2 2 8 2" xfId="39628"/>
    <cellStyle name="Normal 20 2 2 8 2 2" xfId="39629"/>
    <cellStyle name="Normal 20 2 2 8 3" xfId="39630"/>
    <cellStyle name="Normal 20 2 2 9" xfId="39631"/>
    <cellStyle name="Normal 20 2 2 9 2" xfId="39632"/>
    <cellStyle name="Normal 20 2 3" xfId="39633"/>
    <cellStyle name="Normal 20 2 3 10" xfId="39634"/>
    <cellStyle name="Normal 20 2 3 2" xfId="39635"/>
    <cellStyle name="Normal 20 2 3 2 2" xfId="39636"/>
    <cellStyle name="Normal 20 2 3 2 2 2" xfId="39637"/>
    <cellStyle name="Normal 20 2 3 2 2 2 2" xfId="39638"/>
    <cellStyle name="Normal 20 2 3 2 2 2 2 2" xfId="39639"/>
    <cellStyle name="Normal 20 2 3 2 2 2 2 2 2" xfId="39640"/>
    <cellStyle name="Normal 20 2 3 2 2 2 2 2 2 2" xfId="39641"/>
    <cellStyle name="Normal 20 2 3 2 2 2 2 2 3" xfId="39642"/>
    <cellStyle name="Normal 20 2 3 2 2 2 2 3" xfId="39643"/>
    <cellStyle name="Normal 20 2 3 2 2 2 2 3 2" xfId="39644"/>
    <cellStyle name="Normal 20 2 3 2 2 2 2 4" xfId="39645"/>
    <cellStyle name="Normal 20 2 3 2 2 2 3" xfId="39646"/>
    <cellStyle name="Normal 20 2 3 2 2 2 3 2" xfId="39647"/>
    <cellStyle name="Normal 20 2 3 2 2 2 3 2 2" xfId="39648"/>
    <cellStyle name="Normal 20 2 3 2 2 2 3 3" xfId="39649"/>
    <cellStyle name="Normal 20 2 3 2 2 2 4" xfId="39650"/>
    <cellStyle name="Normal 20 2 3 2 2 2 4 2" xfId="39651"/>
    <cellStyle name="Normal 20 2 3 2 2 2 5" xfId="39652"/>
    <cellStyle name="Normal 20 2 3 2 2 3" xfId="39653"/>
    <cellStyle name="Normal 20 2 3 2 2 3 2" xfId="39654"/>
    <cellStyle name="Normal 20 2 3 2 2 3 2 2" xfId="39655"/>
    <cellStyle name="Normal 20 2 3 2 2 3 2 2 2" xfId="39656"/>
    <cellStyle name="Normal 20 2 3 2 2 3 2 2 2 2" xfId="39657"/>
    <cellStyle name="Normal 20 2 3 2 2 3 2 2 3" xfId="39658"/>
    <cellStyle name="Normal 20 2 3 2 2 3 2 3" xfId="39659"/>
    <cellStyle name="Normal 20 2 3 2 2 3 2 3 2" xfId="39660"/>
    <cellStyle name="Normal 20 2 3 2 2 3 2 4" xfId="39661"/>
    <cellStyle name="Normal 20 2 3 2 2 3 3" xfId="39662"/>
    <cellStyle name="Normal 20 2 3 2 2 3 3 2" xfId="39663"/>
    <cellStyle name="Normal 20 2 3 2 2 3 3 2 2" xfId="39664"/>
    <cellStyle name="Normal 20 2 3 2 2 3 3 3" xfId="39665"/>
    <cellStyle name="Normal 20 2 3 2 2 3 4" xfId="39666"/>
    <cellStyle name="Normal 20 2 3 2 2 3 4 2" xfId="39667"/>
    <cellStyle name="Normal 20 2 3 2 2 3 5" xfId="39668"/>
    <cellStyle name="Normal 20 2 3 2 2 4" xfId="39669"/>
    <cellStyle name="Normal 20 2 3 2 2 4 2" xfId="39670"/>
    <cellStyle name="Normal 20 2 3 2 2 4 2 2" xfId="39671"/>
    <cellStyle name="Normal 20 2 3 2 2 4 2 2 2" xfId="39672"/>
    <cellStyle name="Normal 20 2 3 2 2 4 2 3" xfId="39673"/>
    <cellStyle name="Normal 20 2 3 2 2 4 3" xfId="39674"/>
    <cellStyle name="Normal 20 2 3 2 2 4 3 2" xfId="39675"/>
    <cellStyle name="Normal 20 2 3 2 2 4 4" xfId="39676"/>
    <cellStyle name="Normal 20 2 3 2 2 5" xfId="39677"/>
    <cellStyle name="Normal 20 2 3 2 2 5 2" xfId="39678"/>
    <cellStyle name="Normal 20 2 3 2 2 5 2 2" xfId="39679"/>
    <cellStyle name="Normal 20 2 3 2 2 5 3" xfId="39680"/>
    <cellStyle name="Normal 20 2 3 2 2 6" xfId="39681"/>
    <cellStyle name="Normal 20 2 3 2 2 6 2" xfId="39682"/>
    <cellStyle name="Normal 20 2 3 2 2 7" xfId="39683"/>
    <cellStyle name="Normal 20 2 3 2 3" xfId="39684"/>
    <cellStyle name="Normal 20 2 3 2 3 2" xfId="39685"/>
    <cellStyle name="Normal 20 2 3 2 3 2 2" xfId="39686"/>
    <cellStyle name="Normal 20 2 3 2 3 2 2 2" xfId="39687"/>
    <cellStyle name="Normal 20 2 3 2 3 2 2 2 2" xfId="39688"/>
    <cellStyle name="Normal 20 2 3 2 3 2 2 3" xfId="39689"/>
    <cellStyle name="Normal 20 2 3 2 3 2 3" xfId="39690"/>
    <cellStyle name="Normal 20 2 3 2 3 2 3 2" xfId="39691"/>
    <cellStyle name="Normal 20 2 3 2 3 2 4" xfId="39692"/>
    <cellStyle name="Normal 20 2 3 2 3 3" xfId="39693"/>
    <cellStyle name="Normal 20 2 3 2 3 3 2" xfId="39694"/>
    <cellStyle name="Normal 20 2 3 2 3 3 2 2" xfId="39695"/>
    <cellStyle name="Normal 20 2 3 2 3 3 3" xfId="39696"/>
    <cellStyle name="Normal 20 2 3 2 3 4" xfId="39697"/>
    <cellStyle name="Normal 20 2 3 2 3 4 2" xfId="39698"/>
    <cellStyle name="Normal 20 2 3 2 3 5" xfId="39699"/>
    <cellStyle name="Normal 20 2 3 2 4" xfId="39700"/>
    <cellStyle name="Normal 20 2 3 2 4 2" xfId="39701"/>
    <cellStyle name="Normal 20 2 3 2 4 2 2" xfId="39702"/>
    <cellStyle name="Normal 20 2 3 2 4 2 2 2" xfId="39703"/>
    <cellStyle name="Normal 20 2 3 2 4 2 2 2 2" xfId="39704"/>
    <cellStyle name="Normal 20 2 3 2 4 2 2 3" xfId="39705"/>
    <cellStyle name="Normal 20 2 3 2 4 2 3" xfId="39706"/>
    <cellStyle name="Normal 20 2 3 2 4 2 3 2" xfId="39707"/>
    <cellStyle name="Normal 20 2 3 2 4 2 4" xfId="39708"/>
    <cellStyle name="Normal 20 2 3 2 4 3" xfId="39709"/>
    <cellStyle name="Normal 20 2 3 2 4 3 2" xfId="39710"/>
    <cellStyle name="Normal 20 2 3 2 4 3 2 2" xfId="39711"/>
    <cellStyle name="Normal 20 2 3 2 4 3 3" xfId="39712"/>
    <cellStyle name="Normal 20 2 3 2 4 4" xfId="39713"/>
    <cellStyle name="Normal 20 2 3 2 4 4 2" xfId="39714"/>
    <cellStyle name="Normal 20 2 3 2 4 5" xfId="39715"/>
    <cellStyle name="Normal 20 2 3 2 5" xfId="39716"/>
    <cellStyle name="Normal 20 2 3 2 5 2" xfId="39717"/>
    <cellStyle name="Normal 20 2 3 2 5 2 2" xfId="39718"/>
    <cellStyle name="Normal 20 2 3 2 5 2 2 2" xfId="39719"/>
    <cellStyle name="Normal 20 2 3 2 5 2 3" xfId="39720"/>
    <cellStyle name="Normal 20 2 3 2 5 3" xfId="39721"/>
    <cellStyle name="Normal 20 2 3 2 5 3 2" xfId="39722"/>
    <cellStyle name="Normal 20 2 3 2 5 4" xfId="39723"/>
    <cellStyle name="Normal 20 2 3 2 6" xfId="39724"/>
    <cellStyle name="Normal 20 2 3 2 6 2" xfId="39725"/>
    <cellStyle name="Normal 20 2 3 2 6 2 2" xfId="39726"/>
    <cellStyle name="Normal 20 2 3 2 6 3" xfId="39727"/>
    <cellStyle name="Normal 20 2 3 2 7" xfId="39728"/>
    <cellStyle name="Normal 20 2 3 2 7 2" xfId="39729"/>
    <cellStyle name="Normal 20 2 3 2 8" xfId="39730"/>
    <cellStyle name="Normal 20 2 3 3" xfId="39731"/>
    <cellStyle name="Normal 20 2 3 3 2" xfId="39732"/>
    <cellStyle name="Normal 20 2 3 3 2 2" xfId="39733"/>
    <cellStyle name="Normal 20 2 3 3 2 2 2" xfId="39734"/>
    <cellStyle name="Normal 20 2 3 3 2 2 2 2" xfId="39735"/>
    <cellStyle name="Normal 20 2 3 3 2 2 2 2 2" xfId="39736"/>
    <cellStyle name="Normal 20 2 3 3 2 2 2 3" xfId="39737"/>
    <cellStyle name="Normal 20 2 3 3 2 2 3" xfId="39738"/>
    <cellStyle name="Normal 20 2 3 3 2 2 3 2" xfId="39739"/>
    <cellStyle name="Normal 20 2 3 3 2 2 4" xfId="39740"/>
    <cellStyle name="Normal 20 2 3 3 2 3" xfId="39741"/>
    <cellStyle name="Normal 20 2 3 3 2 3 2" xfId="39742"/>
    <cellStyle name="Normal 20 2 3 3 2 3 2 2" xfId="39743"/>
    <cellStyle name="Normal 20 2 3 3 2 3 3" xfId="39744"/>
    <cellStyle name="Normal 20 2 3 3 2 4" xfId="39745"/>
    <cellStyle name="Normal 20 2 3 3 2 4 2" xfId="39746"/>
    <cellStyle name="Normal 20 2 3 3 2 5" xfId="39747"/>
    <cellStyle name="Normal 20 2 3 3 3" xfId="39748"/>
    <cellStyle name="Normal 20 2 3 3 3 2" xfId="39749"/>
    <cellStyle name="Normal 20 2 3 3 3 2 2" xfId="39750"/>
    <cellStyle name="Normal 20 2 3 3 3 2 2 2" xfId="39751"/>
    <cellStyle name="Normal 20 2 3 3 3 2 2 2 2" xfId="39752"/>
    <cellStyle name="Normal 20 2 3 3 3 2 2 3" xfId="39753"/>
    <cellStyle name="Normal 20 2 3 3 3 2 3" xfId="39754"/>
    <cellStyle name="Normal 20 2 3 3 3 2 3 2" xfId="39755"/>
    <cellStyle name="Normal 20 2 3 3 3 2 4" xfId="39756"/>
    <cellStyle name="Normal 20 2 3 3 3 3" xfId="39757"/>
    <cellStyle name="Normal 20 2 3 3 3 3 2" xfId="39758"/>
    <cellStyle name="Normal 20 2 3 3 3 3 2 2" xfId="39759"/>
    <cellStyle name="Normal 20 2 3 3 3 3 3" xfId="39760"/>
    <cellStyle name="Normal 20 2 3 3 3 4" xfId="39761"/>
    <cellStyle name="Normal 20 2 3 3 3 4 2" xfId="39762"/>
    <cellStyle name="Normal 20 2 3 3 3 5" xfId="39763"/>
    <cellStyle name="Normal 20 2 3 3 4" xfId="39764"/>
    <cellStyle name="Normal 20 2 3 3 4 2" xfId="39765"/>
    <cellStyle name="Normal 20 2 3 3 4 2 2" xfId="39766"/>
    <cellStyle name="Normal 20 2 3 3 4 2 2 2" xfId="39767"/>
    <cellStyle name="Normal 20 2 3 3 4 2 3" xfId="39768"/>
    <cellStyle name="Normal 20 2 3 3 4 3" xfId="39769"/>
    <cellStyle name="Normal 20 2 3 3 4 3 2" xfId="39770"/>
    <cellStyle name="Normal 20 2 3 3 4 4" xfId="39771"/>
    <cellStyle name="Normal 20 2 3 3 5" xfId="39772"/>
    <cellStyle name="Normal 20 2 3 3 5 2" xfId="39773"/>
    <cellStyle name="Normal 20 2 3 3 5 2 2" xfId="39774"/>
    <cellStyle name="Normal 20 2 3 3 5 3" xfId="39775"/>
    <cellStyle name="Normal 20 2 3 3 6" xfId="39776"/>
    <cellStyle name="Normal 20 2 3 3 6 2" xfId="39777"/>
    <cellStyle name="Normal 20 2 3 3 7" xfId="39778"/>
    <cellStyle name="Normal 20 2 3 4" xfId="39779"/>
    <cellStyle name="Normal 20 2 3 4 2" xfId="39780"/>
    <cellStyle name="Normal 20 2 3 4 2 2" xfId="39781"/>
    <cellStyle name="Normal 20 2 3 4 2 2 2" xfId="39782"/>
    <cellStyle name="Normal 20 2 3 4 2 2 2 2" xfId="39783"/>
    <cellStyle name="Normal 20 2 3 4 2 2 3" xfId="39784"/>
    <cellStyle name="Normal 20 2 3 4 2 3" xfId="39785"/>
    <cellStyle name="Normal 20 2 3 4 2 3 2" xfId="39786"/>
    <cellStyle name="Normal 20 2 3 4 2 4" xfId="39787"/>
    <cellStyle name="Normal 20 2 3 4 3" xfId="39788"/>
    <cellStyle name="Normal 20 2 3 4 3 2" xfId="39789"/>
    <cellStyle name="Normal 20 2 3 4 3 2 2" xfId="39790"/>
    <cellStyle name="Normal 20 2 3 4 3 3" xfId="39791"/>
    <cellStyle name="Normal 20 2 3 4 4" xfId="39792"/>
    <cellStyle name="Normal 20 2 3 4 4 2" xfId="39793"/>
    <cellStyle name="Normal 20 2 3 4 5" xfId="39794"/>
    <cellStyle name="Normal 20 2 3 5" xfId="39795"/>
    <cellStyle name="Normal 20 2 3 5 2" xfId="39796"/>
    <cellStyle name="Normal 20 2 3 5 2 2" xfId="39797"/>
    <cellStyle name="Normal 20 2 3 5 2 2 2" xfId="39798"/>
    <cellStyle name="Normal 20 2 3 5 2 2 2 2" xfId="39799"/>
    <cellStyle name="Normal 20 2 3 5 2 2 3" xfId="39800"/>
    <cellStyle name="Normal 20 2 3 5 2 3" xfId="39801"/>
    <cellStyle name="Normal 20 2 3 5 2 3 2" xfId="39802"/>
    <cellStyle name="Normal 20 2 3 5 2 4" xfId="39803"/>
    <cellStyle name="Normal 20 2 3 5 3" xfId="39804"/>
    <cellStyle name="Normal 20 2 3 5 3 2" xfId="39805"/>
    <cellStyle name="Normal 20 2 3 5 3 2 2" xfId="39806"/>
    <cellStyle name="Normal 20 2 3 5 3 3" xfId="39807"/>
    <cellStyle name="Normal 20 2 3 5 4" xfId="39808"/>
    <cellStyle name="Normal 20 2 3 5 4 2" xfId="39809"/>
    <cellStyle name="Normal 20 2 3 5 5" xfId="39810"/>
    <cellStyle name="Normal 20 2 3 6" xfId="39811"/>
    <cellStyle name="Normal 20 2 3 6 2" xfId="39812"/>
    <cellStyle name="Normal 20 2 3 6 2 2" xfId="39813"/>
    <cellStyle name="Normal 20 2 3 6 2 2 2" xfId="39814"/>
    <cellStyle name="Normal 20 2 3 6 2 3" xfId="39815"/>
    <cellStyle name="Normal 20 2 3 6 3" xfId="39816"/>
    <cellStyle name="Normal 20 2 3 6 3 2" xfId="39817"/>
    <cellStyle name="Normal 20 2 3 6 4" xfId="39818"/>
    <cellStyle name="Normal 20 2 3 7" xfId="39819"/>
    <cellStyle name="Normal 20 2 3 7 2" xfId="39820"/>
    <cellStyle name="Normal 20 2 3 7 2 2" xfId="39821"/>
    <cellStyle name="Normal 20 2 3 7 3" xfId="39822"/>
    <cellStyle name="Normal 20 2 3 8" xfId="39823"/>
    <cellStyle name="Normal 20 2 3 8 2" xfId="39824"/>
    <cellStyle name="Normal 20 2 3 9" xfId="39825"/>
    <cellStyle name="Normal 20 2 3 9 2" xfId="39826"/>
    <cellStyle name="Normal 20 2 4" xfId="39827"/>
    <cellStyle name="Normal 20 2 4 2" xfId="39828"/>
    <cellStyle name="Normal 20 2 4 2 2" xfId="39829"/>
    <cellStyle name="Normal 20 2 4 2 2 2" xfId="39830"/>
    <cellStyle name="Normal 20 2 4 2 2 2 2" xfId="39831"/>
    <cellStyle name="Normal 20 2 4 2 2 2 2 2" xfId="39832"/>
    <cellStyle name="Normal 20 2 4 2 2 2 2 2 2" xfId="39833"/>
    <cellStyle name="Normal 20 2 4 2 2 2 2 3" xfId="39834"/>
    <cellStyle name="Normal 20 2 4 2 2 2 3" xfId="39835"/>
    <cellStyle name="Normal 20 2 4 2 2 2 3 2" xfId="39836"/>
    <cellStyle name="Normal 20 2 4 2 2 2 4" xfId="39837"/>
    <cellStyle name="Normal 20 2 4 2 2 3" xfId="39838"/>
    <cellStyle name="Normal 20 2 4 2 2 3 2" xfId="39839"/>
    <cellStyle name="Normal 20 2 4 2 2 3 2 2" xfId="39840"/>
    <cellStyle name="Normal 20 2 4 2 2 3 3" xfId="39841"/>
    <cellStyle name="Normal 20 2 4 2 2 4" xfId="39842"/>
    <cellStyle name="Normal 20 2 4 2 2 4 2" xfId="39843"/>
    <cellStyle name="Normal 20 2 4 2 2 5" xfId="39844"/>
    <cellStyle name="Normal 20 2 4 2 3" xfId="39845"/>
    <cellStyle name="Normal 20 2 4 2 3 2" xfId="39846"/>
    <cellStyle name="Normal 20 2 4 2 3 2 2" xfId="39847"/>
    <cellStyle name="Normal 20 2 4 2 3 2 2 2" xfId="39848"/>
    <cellStyle name="Normal 20 2 4 2 3 2 2 2 2" xfId="39849"/>
    <cellStyle name="Normal 20 2 4 2 3 2 2 3" xfId="39850"/>
    <cellStyle name="Normal 20 2 4 2 3 2 3" xfId="39851"/>
    <cellStyle name="Normal 20 2 4 2 3 2 3 2" xfId="39852"/>
    <cellStyle name="Normal 20 2 4 2 3 2 4" xfId="39853"/>
    <cellStyle name="Normal 20 2 4 2 3 3" xfId="39854"/>
    <cellStyle name="Normal 20 2 4 2 3 3 2" xfId="39855"/>
    <cellStyle name="Normal 20 2 4 2 3 3 2 2" xfId="39856"/>
    <cellStyle name="Normal 20 2 4 2 3 3 3" xfId="39857"/>
    <cellStyle name="Normal 20 2 4 2 3 4" xfId="39858"/>
    <cellStyle name="Normal 20 2 4 2 3 4 2" xfId="39859"/>
    <cellStyle name="Normal 20 2 4 2 3 5" xfId="39860"/>
    <cellStyle name="Normal 20 2 4 2 4" xfId="39861"/>
    <cellStyle name="Normal 20 2 4 2 4 2" xfId="39862"/>
    <cellStyle name="Normal 20 2 4 2 4 2 2" xfId="39863"/>
    <cellStyle name="Normal 20 2 4 2 4 2 2 2" xfId="39864"/>
    <cellStyle name="Normal 20 2 4 2 4 2 3" xfId="39865"/>
    <cellStyle name="Normal 20 2 4 2 4 3" xfId="39866"/>
    <cellStyle name="Normal 20 2 4 2 4 3 2" xfId="39867"/>
    <cellStyle name="Normal 20 2 4 2 4 4" xfId="39868"/>
    <cellStyle name="Normal 20 2 4 2 5" xfId="39869"/>
    <cellStyle name="Normal 20 2 4 2 5 2" xfId="39870"/>
    <cellStyle name="Normal 20 2 4 2 5 2 2" xfId="39871"/>
    <cellStyle name="Normal 20 2 4 2 5 3" xfId="39872"/>
    <cellStyle name="Normal 20 2 4 2 6" xfId="39873"/>
    <cellStyle name="Normal 20 2 4 2 6 2" xfId="39874"/>
    <cellStyle name="Normal 20 2 4 2 7" xfId="39875"/>
    <cellStyle name="Normal 20 2 4 3" xfId="39876"/>
    <cellStyle name="Normal 20 2 4 3 2" xfId="39877"/>
    <cellStyle name="Normal 20 2 4 3 2 2" xfId="39878"/>
    <cellStyle name="Normal 20 2 4 3 2 2 2" xfId="39879"/>
    <cellStyle name="Normal 20 2 4 3 2 2 2 2" xfId="39880"/>
    <cellStyle name="Normal 20 2 4 3 2 2 3" xfId="39881"/>
    <cellStyle name="Normal 20 2 4 3 2 3" xfId="39882"/>
    <cellStyle name="Normal 20 2 4 3 2 3 2" xfId="39883"/>
    <cellStyle name="Normal 20 2 4 3 2 4" xfId="39884"/>
    <cellStyle name="Normal 20 2 4 3 3" xfId="39885"/>
    <cellStyle name="Normal 20 2 4 3 3 2" xfId="39886"/>
    <cellStyle name="Normal 20 2 4 3 3 2 2" xfId="39887"/>
    <cellStyle name="Normal 20 2 4 3 3 3" xfId="39888"/>
    <cellStyle name="Normal 20 2 4 3 4" xfId="39889"/>
    <cellStyle name="Normal 20 2 4 3 4 2" xfId="39890"/>
    <cellStyle name="Normal 20 2 4 3 5" xfId="39891"/>
    <cellStyle name="Normal 20 2 4 4" xfId="39892"/>
    <cellStyle name="Normal 20 2 4 4 2" xfId="39893"/>
    <cellStyle name="Normal 20 2 4 4 2 2" xfId="39894"/>
    <cellStyle name="Normal 20 2 4 4 2 2 2" xfId="39895"/>
    <cellStyle name="Normal 20 2 4 4 2 2 2 2" xfId="39896"/>
    <cellStyle name="Normal 20 2 4 4 2 2 3" xfId="39897"/>
    <cellStyle name="Normal 20 2 4 4 2 3" xfId="39898"/>
    <cellStyle name="Normal 20 2 4 4 2 3 2" xfId="39899"/>
    <cellStyle name="Normal 20 2 4 4 2 4" xfId="39900"/>
    <cellStyle name="Normal 20 2 4 4 3" xfId="39901"/>
    <cellStyle name="Normal 20 2 4 4 3 2" xfId="39902"/>
    <cellStyle name="Normal 20 2 4 4 3 2 2" xfId="39903"/>
    <cellStyle name="Normal 20 2 4 4 3 3" xfId="39904"/>
    <cellStyle name="Normal 20 2 4 4 4" xfId="39905"/>
    <cellStyle name="Normal 20 2 4 4 4 2" xfId="39906"/>
    <cellStyle name="Normal 20 2 4 4 5" xfId="39907"/>
    <cellStyle name="Normal 20 2 4 5" xfId="39908"/>
    <cellStyle name="Normal 20 2 4 5 2" xfId="39909"/>
    <cellStyle name="Normal 20 2 4 5 2 2" xfId="39910"/>
    <cellStyle name="Normal 20 2 4 5 2 2 2" xfId="39911"/>
    <cellStyle name="Normal 20 2 4 5 2 3" xfId="39912"/>
    <cellStyle name="Normal 20 2 4 5 3" xfId="39913"/>
    <cellStyle name="Normal 20 2 4 5 3 2" xfId="39914"/>
    <cellStyle name="Normal 20 2 4 5 4" xfId="39915"/>
    <cellStyle name="Normal 20 2 4 6" xfId="39916"/>
    <cellStyle name="Normal 20 2 4 6 2" xfId="39917"/>
    <cellStyle name="Normal 20 2 4 6 2 2" xfId="39918"/>
    <cellStyle name="Normal 20 2 4 6 3" xfId="39919"/>
    <cellStyle name="Normal 20 2 4 7" xfId="39920"/>
    <cellStyle name="Normal 20 2 4 7 2" xfId="39921"/>
    <cellStyle name="Normal 20 2 4 8" xfId="39922"/>
    <cellStyle name="Normal 20 2 5" xfId="39923"/>
    <cellStyle name="Normal 20 2 5 2" xfId="39924"/>
    <cellStyle name="Normal 20 2 5 2 2" xfId="39925"/>
    <cellStyle name="Normal 20 2 5 2 2 2" xfId="39926"/>
    <cellStyle name="Normal 20 2 5 2 2 2 2" xfId="39927"/>
    <cellStyle name="Normal 20 2 5 2 2 2 2 2" xfId="39928"/>
    <cellStyle name="Normal 20 2 5 2 2 2 3" xfId="39929"/>
    <cellStyle name="Normal 20 2 5 2 2 3" xfId="39930"/>
    <cellStyle name="Normal 20 2 5 2 2 3 2" xfId="39931"/>
    <cellStyle name="Normal 20 2 5 2 2 4" xfId="39932"/>
    <cellStyle name="Normal 20 2 5 2 3" xfId="39933"/>
    <cellStyle name="Normal 20 2 5 2 3 2" xfId="39934"/>
    <cellStyle name="Normal 20 2 5 2 3 2 2" xfId="39935"/>
    <cellStyle name="Normal 20 2 5 2 3 3" xfId="39936"/>
    <cellStyle name="Normal 20 2 5 2 4" xfId="39937"/>
    <cellStyle name="Normal 20 2 5 2 4 2" xfId="39938"/>
    <cellStyle name="Normal 20 2 5 2 5" xfId="39939"/>
    <cellStyle name="Normal 20 2 5 3" xfId="39940"/>
    <cellStyle name="Normal 20 2 5 3 2" xfId="39941"/>
    <cellStyle name="Normal 20 2 5 3 2 2" xfId="39942"/>
    <cellStyle name="Normal 20 2 5 3 2 2 2" xfId="39943"/>
    <cellStyle name="Normal 20 2 5 3 2 2 2 2" xfId="39944"/>
    <cellStyle name="Normal 20 2 5 3 2 2 3" xfId="39945"/>
    <cellStyle name="Normal 20 2 5 3 2 3" xfId="39946"/>
    <cellStyle name="Normal 20 2 5 3 2 3 2" xfId="39947"/>
    <cellStyle name="Normal 20 2 5 3 2 4" xfId="39948"/>
    <cellStyle name="Normal 20 2 5 3 3" xfId="39949"/>
    <cellStyle name="Normal 20 2 5 3 3 2" xfId="39950"/>
    <cellStyle name="Normal 20 2 5 3 3 2 2" xfId="39951"/>
    <cellStyle name="Normal 20 2 5 3 3 3" xfId="39952"/>
    <cellStyle name="Normal 20 2 5 3 4" xfId="39953"/>
    <cellStyle name="Normal 20 2 5 3 4 2" xfId="39954"/>
    <cellStyle name="Normal 20 2 5 3 5" xfId="39955"/>
    <cellStyle name="Normal 20 2 5 4" xfId="39956"/>
    <cellStyle name="Normal 20 2 5 4 2" xfId="39957"/>
    <cellStyle name="Normal 20 2 5 4 2 2" xfId="39958"/>
    <cellStyle name="Normal 20 2 5 4 2 2 2" xfId="39959"/>
    <cellStyle name="Normal 20 2 5 4 2 3" xfId="39960"/>
    <cellStyle name="Normal 20 2 5 4 3" xfId="39961"/>
    <cellStyle name="Normal 20 2 5 4 3 2" xfId="39962"/>
    <cellStyle name="Normal 20 2 5 4 4" xfId="39963"/>
    <cellStyle name="Normal 20 2 5 5" xfId="39964"/>
    <cellStyle name="Normal 20 2 5 5 2" xfId="39965"/>
    <cellStyle name="Normal 20 2 5 5 2 2" xfId="39966"/>
    <cellStyle name="Normal 20 2 5 5 3" xfId="39967"/>
    <cellStyle name="Normal 20 2 5 6" xfId="39968"/>
    <cellStyle name="Normal 20 2 5 6 2" xfId="39969"/>
    <cellStyle name="Normal 20 2 5 7" xfId="39970"/>
    <cellStyle name="Normal 20 2 6" xfId="39971"/>
    <cellStyle name="Normal 20 2 6 2" xfId="39972"/>
    <cellStyle name="Normal 20 2 6 2 2" xfId="39973"/>
    <cellStyle name="Normal 20 2 6 2 2 2" xfId="39974"/>
    <cellStyle name="Normal 20 2 6 2 2 2 2" xfId="39975"/>
    <cellStyle name="Normal 20 2 6 2 2 3" xfId="39976"/>
    <cellStyle name="Normal 20 2 6 2 3" xfId="39977"/>
    <cellStyle name="Normal 20 2 6 2 3 2" xfId="39978"/>
    <cellStyle name="Normal 20 2 6 2 4" xfId="39979"/>
    <cellStyle name="Normal 20 2 6 3" xfId="39980"/>
    <cellStyle name="Normal 20 2 6 3 2" xfId="39981"/>
    <cellStyle name="Normal 20 2 6 3 2 2" xfId="39982"/>
    <cellStyle name="Normal 20 2 6 3 3" xfId="39983"/>
    <cellStyle name="Normal 20 2 6 4" xfId="39984"/>
    <cellStyle name="Normal 20 2 6 4 2" xfId="39985"/>
    <cellStyle name="Normal 20 2 6 5" xfId="39986"/>
    <cellStyle name="Normal 20 2 7" xfId="39987"/>
    <cellStyle name="Normal 20 2 7 2" xfId="39988"/>
    <cellStyle name="Normal 20 2 7 2 2" xfId="39989"/>
    <cellStyle name="Normal 20 2 7 2 2 2" xfId="39990"/>
    <cellStyle name="Normal 20 2 7 2 2 2 2" xfId="39991"/>
    <cellStyle name="Normal 20 2 7 2 2 3" xfId="39992"/>
    <cellStyle name="Normal 20 2 7 2 3" xfId="39993"/>
    <cellStyle name="Normal 20 2 7 2 3 2" xfId="39994"/>
    <cellStyle name="Normal 20 2 7 2 4" xfId="39995"/>
    <cellStyle name="Normal 20 2 7 3" xfId="39996"/>
    <cellStyle name="Normal 20 2 7 3 2" xfId="39997"/>
    <cellStyle name="Normal 20 2 7 3 2 2" xfId="39998"/>
    <cellStyle name="Normal 20 2 7 3 3" xfId="39999"/>
    <cellStyle name="Normal 20 2 7 4" xfId="40000"/>
    <cellStyle name="Normal 20 2 7 4 2" xfId="40001"/>
    <cellStyle name="Normal 20 2 7 5" xfId="40002"/>
    <cellStyle name="Normal 20 2 8" xfId="40003"/>
    <cellStyle name="Normal 20 2 8 2" xfId="40004"/>
    <cellStyle name="Normal 20 2 8 2 2" xfId="40005"/>
    <cellStyle name="Normal 20 2 8 2 2 2" xfId="40006"/>
    <cellStyle name="Normal 20 2 8 2 3" xfId="40007"/>
    <cellStyle name="Normal 20 2 8 3" xfId="40008"/>
    <cellStyle name="Normal 20 2 8 3 2" xfId="40009"/>
    <cellStyle name="Normal 20 2 8 4" xfId="40010"/>
    <cellStyle name="Normal 20 2 9" xfId="40011"/>
    <cellStyle name="Normal 20 2 9 2" xfId="40012"/>
    <cellStyle name="Normal 20 2 9 2 2" xfId="40013"/>
    <cellStyle name="Normal 20 2 9 3" xfId="40014"/>
    <cellStyle name="Normal 20 3" xfId="40015"/>
    <cellStyle name="Normal 20 3 10" xfId="40016"/>
    <cellStyle name="Normal 20 3 10 2" xfId="40017"/>
    <cellStyle name="Normal 20 3 11" xfId="40018"/>
    <cellStyle name="Normal 20 3 2" xfId="40019"/>
    <cellStyle name="Normal 20 3 2 10" xfId="40020"/>
    <cellStyle name="Normal 20 3 2 2" xfId="40021"/>
    <cellStyle name="Normal 20 3 2 2 2" xfId="40022"/>
    <cellStyle name="Normal 20 3 2 2 2 2" xfId="40023"/>
    <cellStyle name="Normal 20 3 2 2 2 2 2" xfId="40024"/>
    <cellStyle name="Normal 20 3 2 2 2 2 2 2" xfId="40025"/>
    <cellStyle name="Normal 20 3 2 2 2 2 2 2 2" xfId="40026"/>
    <cellStyle name="Normal 20 3 2 2 2 2 2 2 2 2" xfId="40027"/>
    <cellStyle name="Normal 20 3 2 2 2 2 2 2 3" xfId="40028"/>
    <cellStyle name="Normal 20 3 2 2 2 2 2 3" xfId="40029"/>
    <cellStyle name="Normal 20 3 2 2 2 2 2 3 2" xfId="40030"/>
    <cellStyle name="Normal 20 3 2 2 2 2 2 4" xfId="40031"/>
    <cellStyle name="Normal 20 3 2 2 2 2 3" xfId="40032"/>
    <cellStyle name="Normal 20 3 2 2 2 2 3 2" xfId="40033"/>
    <cellStyle name="Normal 20 3 2 2 2 2 3 2 2" xfId="40034"/>
    <cellStyle name="Normal 20 3 2 2 2 2 3 3" xfId="40035"/>
    <cellStyle name="Normal 20 3 2 2 2 2 4" xfId="40036"/>
    <cellStyle name="Normal 20 3 2 2 2 2 4 2" xfId="40037"/>
    <cellStyle name="Normal 20 3 2 2 2 2 5" xfId="40038"/>
    <cellStyle name="Normal 20 3 2 2 2 3" xfId="40039"/>
    <cellStyle name="Normal 20 3 2 2 2 3 2" xfId="40040"/>
    <cellStyle name="Normal 20 3 2 2 2 3 2 2" xfId="40041"/>
    <cellStyle name="Normal 20 3 2 2 2 3 2 2 2" xfId="40042"/>
    <cellStyle name="Normal 20 3 2 2 2 3 2 2 2 2" xfId="40043"/>
    <cellStyle name="Normal 20 3 2 2 2 3 2 2 3" xfId="40044"/>
    <cellStyle name="Normal 20 3 2 2 2 3 2 3" xfId="40045"/>
    <cellStyle name="Normal 20 3 2 2 2 3 2 3 2" xfId="40046"/>
    <cellStyle name="Normal 20 3 2 2 2 3 2 4" xfId="40047"/>
    <cellStyle name="Normal 20 3 2 2 2 3 3" xfId="40048"/>
    <cellStyle name="Normal 20 3 2 2 2 3 3 2" xfId="40049"/>
    <cellStyle name="Normal 20 3 2 2 2 3 3 2 2" xfId="40050"/>
    <cellStyle name="Normal 20 3 2 2 2 3 3 3" xfId="40051"/>
    <cellStyle name="Normal 20 3 2 2 2 3 4" xfId="40052"/>
    <cellStyle name="Normal 20 3 2 2 2 3 4 2" xfId="40053"/>
    <cellStyle name="Normal 20 3 2 2 2 3 5" xfId="40054"/>
    <cellStyle name="Normal 20 3 2 2 2 4" xfId="40055"/>
    <cellStyle name="Normal 20 3 2 2 2 4 2" xfId="40056"/>
    <cellStyle name="Normal 20 3 2 2 2 4 2 2" xfId="40057"/>
    <cellStyle name="Normal 20 3 2 2 2 4 2 2 2" xfId="40058"/>
    <cellStyle name="Normal 20 3 2 2 2 4 2 3" xfId="40059"/>
    <cellStyle name="Normal 20 3 2 2 2 4 3" xfId="40060"/>
    <cellStyle name="Normal 20 3 2 2 2 4 3 2" xfId="40061"/>
    <cellStyle name="Normal 20 3 2 2 2 4 4" xfId="40062"/>
    <cellStyle name="Normal 20 3 2 2 2 5" xfId="40063"/>
    <cellStyle name="Normal 20 3 2 2 2 5 2" xfId="40064"/>
    <cellStyle name="Normal 20 3 2 2 2 5 2 2" xfId="40065"/>
    <cellStyle name="Normal 20 3 2 2 2 5 3" xfId="40066"/>
    <cellStyle name="Normal 20 3 2 2 2 6" xfId="40067"/>
    <cellStyle name="Normal 20 3 2 2 2 6 2" xfId="40068"/>
    <cellStyle name="Normal 20 3 2 2 2 7" xfId="40069"/>
    <cellStyle name="Normal 20 3 2 2 3" xfId="40070"/>
    <cellStyle name="Normal 20 3 2 2 3 2" xfId="40071"/>
    <cellStyle name="Normal 20 3 2 2 3 2 2" xfId="40072"/>
    <cellStyle name="Normal 20 3 2 2 3 2 2 2" xfId="40073"/>
    <cellStyle name="Normal 20 3 2 2 3 2 2 2 2" xfId="40074"/>
    <cellStyle name="Normal 20 3 2 2 3 2 2 3" xfId="40075"/>
    <cellStyle name="Normal 20 3 2 2 3 2 3" xfId="40076"/>
    <cellStyle name="Normal 20 3 2 2 3 2 3 2" xfId="40077"/>
    <cellStyle name="Normal 20 3 2 2 3 2 4" xfId="40078"/>
    <cellStyle name="Normal 20 3 2 2 3 3" xfId="40079"/>
    <cellStyle name="Normal 20 3 2 2 3 3 2" xfId="40080"/>
    <cellStyle name="Normal 20 3 2 2 3 3 2 2" xfId="40081"/>
    <cellStyle name="Normal 20 3 2 2 3 3 3" xfId="40082"/>
    <cellStyle name="Normal 20 3 2 2 3 4" xfId="40083"/>
    <cellStyle name="Normal 20 3 2 2 3 4 2" xfId="40084"/>
    <cellStyle name="Normal 20 3 2 2 3 5" xfId="40085"/>
    <cellStyle name="Normal 20 3 2 2 4" xfId="40086"/>
    <cellStyle name="Normal 20 3 2 2 4 2" xfId="40087"/>
    <cellStyle name="Normal 20 3 2 2 4 2 2" xfId="40088"/>
    <cellStyle name="Normal 20 3 2 2 4 2 2 2" xfId="40089"/>
    <cellStyle name="Normal 20 3 2 2 4 2 2 2 2" xfId="40090"/>
    <cellStyle name="Normal 20 3 2 2 4 2 2 3" xfId="40091"/>
    <cellStyle name="Normal 20 3 2 2 4 2 3" xfId="40092"/>
    <cellStyle name="Normal 20 3 2 2 4 2 3 2" xfId="40093"/>
    <cellStyle name="Normal 20 3 2 2 4 2 4" xfId="40094"/>
    <cellStyle name="Normal 20 3 2 2 4 3" xfId="40095"/>
    <cellStyle name="Normal 20 3 2 2 4 3 2" xfId="40096"/>
    <cellStyle name="Normal 20 3 2 2 4 3 2 2" xfId="40097"/>
    <cellStyle name="Normal 20 3 2 2 4 3 3" xfId="40098"/>
    <cellStyle name="Normal 20 3 2 2 4 4" xfId="40099"/>
    <cellStyle name="Normal 20 3 2 2 4 4 2" xfId="40100"/>
    <cellStyle name="Normal 20 3 2 2 4 5" xfId="40101"/>
    <cellStyle name="Normal 20 3 2 2 5" xfId="40102"/>
    <cellStyle name="Normal 20 3 2 2 5 2" xfId="40103"/>
    <cellStyle name="Normal 20 3 2 2 5 2 2" xfId="40104"/>
    <cellStyle name="Normal 20 3 2 2 5 2 2 2" xfId="40105"/>
    <cellStyle name="Normal 20 3 2 2 5 2 3" xfId="40106"/>
    <cellStyle name="Normal 20 3 2 2 5 3" xfId="40107"/>
    <cellStyle name="Normal 20 3 2 2 5 3 2" xfId="40108"/>
    <cellStyle name="Normal 20 3 2 2 5 4" xfId="40109"/>
    <cellStyle name="Normal 20 3 2 2 6" xfId="40110"/>
    <cellStyle name="Normal 20 3 2 2 6 2" xfId="40111"/>
    <cellStyle name="Normal 20 3 2 2 6 2 2" xfId="40112"/>
    <cellStyle name="Normal 20 3 2 2 6 3" xfId="40113"/>
    <cellStyle name="Normal 20 3 2 2 7" xfId="40114"/>
    <cellStyle name="Normal 20 3 2 2 7 2" xfId="40115"/>
    <cellStyle name="Normal 20 3 2 2 8" xfId="40116"/>
    <cellStyle name="Normal 20 3 2 3" xfId="40117"/>
    <cellStyle name="Normal 20 3 2 3 2" xfId="40118"/>
    <cellStyle name="Normal 20 3 2 3 2 2" xfId="40119"/>
    <cellStyle name="Normal 20 3 2 3 2 2 2" xfId="40120"/>
    <cellStyle name="Normal 20 3 2 3 2 2 2 2" xfId="40121"/>
    <cellStyle name="Normal 20 3 2 3 2 2 2 2 2" xfId="40122"/>
    <cellStyle name="Normal 20 3 2 3 2 2 2 3" xfId="40123"/>
    <cellStyle name="Normal 20 3 2 3 2 2 3" xfId="40124"/>
    <cellStyle name="Normal 20 3 2 3 2 2 3 2" xfId="40125"/>
    <cellStyle name="Normal 20 3 2 3 2 2 4" xfId="40126"/>
    <cellStyle name="Normal 20 3 2 3 2 3" xfId="40127"/>
    <cellStyle name="Normal 20 3 2 3 2 3 2" xfId="40128"/>
    <cellStyle name="Normal 20 3 2 3 2 3 2 2" xfId="40129"/>
    <cellStyle name="Normal 20 3 2 3 2 3 3" xfId="40130"/>
    <cellStyle name="Normal 20 3 2 3 2 4" xfId="40131"/>
    <cellStyle name="Normal 20 3 2 3 2 4 2" xfId="40132"/>
    <cellStyle name="Normal 20 3 2 3 2 5" xfId="40133"/>
    <cellStyle name="Normal 20 3 2 3 3" xfId="40134"/>
    <cellStyle name="Normal 20 3 2 3 3 2" xfId="40135"/>
    <cellStyle name="Normal 20 3 2 3 3 2 2" xfId="40136"/>
    <cellStyle name="Normal 20 3 2 3 3 2 2 2" xfId="40137"/>
    <cellStyle name="Normal 20 3 2 3 3 2 2 2 2" xfId="40138"/>
    <cellStyle name="Normal 20 3 2 3 3 2 2 3" xfId="40139"/>
    <cellStyle name="Normal 20 3 2 3 3 2 3" xfId="40140"/>
    <cellStyle name="Normal 20 3 2 3 3 2 3 2" xfId="40141"/>
    <cellStyle name="Normal 20 3 2 3 3 2 4" xfId="40142"/>
    <cellStyle name="Normal 20 3 2 3 3 3" xfId="40143"/>
    <cellStyle name="Normal 20 3 2 3 3 3 2" xfId="40144"/>
    <cellStyle name="Normal 20 3 2 3 3 3 2 2" xfId="40145"/>
    <cellStyle name="Normal 20 3 2 3 3 3 3" xfId="40146"/>
    <cellStyle name="Normal 20 3 2 3 3 4" xfId="40147"/>
    <cellStyle name="Normal 20 3 2 3 3 4 2" xfId="40148"/>
    <cellStyle name="Normal 20 3 2 3 3 5" xfId="40149"/>
    <cellStyle name="Normal 20 3 2 3 4" xfId="40150"/>
    <cellStyle name="Normal 20 3 2 3 4 2" xfId="40151"/>
    <cellStyle name="Normal 20 3 2 3 4 2 2" xfId="40152"/>
    <cellStyle name="Normal 20 3 2 3 4 2 2 2" xfId="40153"/>
    <cellStyle name="Normal 20 3 2 3 4 2 3" xfId="40154"/>
    <cellStyle name="Normal 20 3 2 3 4 3" xfId="40155"/>
    <cellStyle name="Normal 20 3 2 3 4 3 2" xfId="40156"/>
    <cellStyle name="Normal 20 3 2 3 4 4" xfId="40157"/>
    <cellStyle name="Normal 20 3 2 3 5" xfId="40158"/>
    <cellStyle name="Normal 20 3 2 3 5 2" xfId="40159"/>
    <cellStyle name="Normal 20 3 2 3 5 2 2" xfId="40160"/>
    <cellStyle name="Normal 20 3 2 3 5 3" xfId="40161"/>
    <cellStyle name="Normal 20 3 2 3 6" xfId="40162"/>
    <cellStyle name="Normal 20 3 2 3 6 2" xfId="40163"/>
    <cellStyle name="Normal 20 3 2 3 7" xfId="40164"/>
    <cellStyle name="Normal 20 3 2 4" xfId="40165"/>
    <cellStyle name="Normal 20 3 2 4 2" xfId="40166"/>
    <cellStyle name="Normal 20 3 2 4 2 2" xfId="40167"/>
    <cellStyle name="Normal 20 3 2 4 2 2 2" xfId="40168"/>
    <cellStyle name="Normal 20 3 2 4 2 2 2 2" xfId="40169"/>
    <cellStyle name="Normal 20 3 2 4 2 2 3" xfId="40170"/>
    <cellStyle name="Normal 20 3 2 4 2 3" xfId="40171"/>
    <cellStyle name="Normal 20 3 2 4 2 3 2" xfId="40172"/>
    <cellStyle name="Normal 20 3 2 4 2 4" xfId="40173"/>
    <cellStyle name="Normal 20 3 2 4 3" xfId="40174"/>
    <cellStyle name="Normal 20 3 2 4 3 2" xfId="40175"/>
    <cellStyle name="Normal 20 3 2 4 3 2 2" xfId="40176"/>
    <cellStyle name="Normal 20 3 2 4 3 3" xfId="40177"/>
    <cellStyle name="Normal 20 3 2 4 4" xfId="40178"/>
    <cellStyle name="Normal 20 3 2 4 4 2" xfId="40179"/>
    <cellStyle name="Normal 20 3 2 4 5" xfId="40180"/>
    <cellStyle name="Normal 20 3 2 5" xfId="40181"/>
    <cellStyle name="Normal 20 3 2 5 2" xfId="40182"/>
    <cellStyle name="Normal 20 3 2 5 2 2" xfId="40183"/>
    <cellStyle name="Normal 20 3 2 5 2 2 2" xfId="40184"/>
    <cellStyle name="Normal 20 3 2 5 2 2 2 2" xfId="40185"/>
    <cellStyle name="Normal 20 3 2 5 2 2 3" xfId="40186"/>
    <cellStyle name="Normal 20 3 2 5 2 3" xfId="40187"/>
    <cellStyle name="Normal 20 3 2 5 2 3 2" xfId="40188"/>
    <cellStyle name="Normal 20 3 2 5 2 4" xfId="40189"/>
    <cellStyle name="Normal 20 3 2 5 3" xfId="40190"/>
    <cellStyle name="Normal 20 3 2 5 3 2" xfId="40191"/>
    <cellStyle name="Normal 20 3 2 5 3 2 2" xfId="40192"/>
    <cellStyle name="Normal 20 3 2 5 3 3" xfId="40193"/>
    <cellStyle name="Normal 20 3 2 5 4" xfId="40194"/>
    <cellStyle name="Normal 20 3 2 5 4 2" xfId="40195"/>
    <cellStyle name="Normal 20 3 2 5 5" xfId="40196"/>
    <cellStyle name="Normal 20 3 2 6" xfId="40197"/>
    <cellStyle name="Normal 20 3 2 6 2" xfId="40198"/>
    <cellStyle name="Normal 20 3 2 6 2 2" xfId="40199"/>
    <cellStyle name="Normal 20 3 2 6 2 2 2" xfId="40200"/>
    <cellStyle name="Normal 20 3 2 6 2 3" xfId="40201"/>
    <cellStyle name="Normal 20 3 2 6 3" xfId="40202"/>
    <cellStyle name="Normal 20 3 2 6 3 2" xfId="40203"/>
    <cellStyle name="Normal 20 3 2 6 4" xfId="40204"/>
    <cellStyle name="Normal 20 3 2 7" xfId="40205"/>
    <cellStyle name="Normal 20 3 2 7 2" xfId="40206"/>
    <cellStyle name="Normal 20 3 2 7 2 2" xfId="40207"/>
    <cellStyle name="Normal 20 3 2 7 3" xfId="40208"/>
    <cellStyle name="Normal 20 3 2 8" xfId="40209"/>
    <cellStyle name="Normal 20 3 2 8 2" xfId="40210"/>
    <cellStyle name="Normal 20 3 2 9" xfId="40211"/>
    <cellStyle name="Normal 20 3 2 9 2" xfId="40212"/>
    <cellStyle name="Normal 20 3 3" xfId="40213"/>
    <cellStyle name="Normal 20 3 3 2" xfId="40214"/>
    <cellStyle name="Normal 20 3 3 2 2" xfId="40215"/>
    <cellStyle name="Normal 20 3 3 2 2 2" xfId="40216"/>
    <cellStyle name="Normal 20 3 3 2 2 2 2" xfId="40217"/>
    <cellStyle name="Normal 20 3 3 2 2 2 2 2" xfId="40218"/>
    <cellStyle name="Normal 20 3 3 2 2 2 2 2 2" xfId="40219"/>
    <cellStyle name="Normal 20 3 3 2 2 2 2 3" xfId="40220"/>
    <cellStyle name="Normal 20 3 3 2 2 2 3" xfId="40221"/>
    <cellStyle name="Normal 20 3 3 2 2 2 3 2" xfId="40222"/>
    <cellStyle name="Normal 20 3 3 2 2 2 4" xfId="40223"/>
    <cellStyle name="Normal 20 3 3 2 2 3" xfId="40224"/>
    <cellStyle name="Normal 20 3 3 2 2 3 2" xfId="40225"/>
    <cellStyle name="Normal 20 3 3 2 2 3 2 2" xfId="40226"/>
    <cellStyle name="Normal 20 3 3 2 2 3 3" xfId="40227"/>
    <cellStyle name="Normal 20 3 3 2 2 4" xfId="40228"/>
    <cellStyle name="Normal 20 3 3 2 2 4 2" xfId="40229"/>
    <cellStyle name="Normal 20 3 3 2 2 5" xfId="40230"/>
    <cellStyle name="Normal 20 3 3 2 3" xfId="40231"/>
    <cellStyle name="Normal 20 3 3 2 3 2" xfId="40232"/>
    <cellStyle name="Normal 20 3 3 2 3 2 2" xfId="40233"/>
    <cellStyle name="Normal 20 3 3 2 3 2 2 2" xfId="40234"/>
    <cellStyle name="Normal 20 3 3 2 3 2 2 2 2" xfId="40235"/>
    <cellStyle name="Normal 20 3 3 2 3 2 2 3" xfId="40236"/>
    <cellStyle name="Normal 20 3 3 2 3 2 3" xfId="40237"/>
    <cellStyle name="Normal 20 3 3 2 3 2 3 2" xfId="40238"/>
    <cellStyle name="Normal 20 3 3 2 3 2 4" xfId="40239"/>
    <cellStyle name="Normal 20 3 3 2 3 3" xfId="40240"/>
    <cellStyle name="Normal 20 3 3 2 3 3 2" xfId="40241"/>
    <cellStyle name="Normal 20 3 3 2 3 3 2 2" xfId="40242"/>
    <cellStyle name="Normal 20 3 3 2 3 3 3" xfId="40243"/>
    <cellStyle name="Normal 20 3 3 2 3 4" xfId="40244"/>
    <cellStyle name="Normal 20 3 3 2 3 4 2" xfId="40245"/>
    <cellStyle name="Normal 20 3 3 2 3 5" xfId="40246"/>
    <cellStyle name="Normal 20 3 3 2 4" xfId="40247"/>
    <cellStyle name="Normal 20 3 3 2 4 2" xfId="40248"/>
    <cellStyle name="Normal 20 3 3 2 4 2 2" xfId="40249"/>
    <cellStyle name="Normal 20 3 3 2 4 2 2 2" xfId="40250"/>
    <cellStyle name="Normal 20 3 3 2 4 2 3" xfId="40251"/>
    <cellStyle name="Normal 20 3 3 2 4 3" xfId="40252"/>
    <cellStyle name="Normal 20 3 3 2 4 3 2" xfId="40253"/>
    <cellStyle name="Normal 20 3 3 2 4 4" xfId="40254"/>
    <cellStyle name="Normal 20 3 3 2 5" xfId="40255"/>
    <cellStyle name="Normal 20 3 3 2 5 2" xfId="40256"/>
    <cellStyle name="Normal 20 3 3 2 5 2 2" xfId="40257"/>
    <cellStyle name="Normal 20 3 3 2 5 3" xfId="40258"/>
    <cellStyle name="Normal 20 3 3 2 6" xfId="40259"/>
    <cellStyle name="Normal 20 3 3 2 6 2" xfId="40260"/>
    <cellStyle name="Normal 20 3 3 2 7" xfId="40261"/>
    <cellStyle name="Normal 20 3 3 3" xfId="40262"/>
    <cellStyle name="Normal 20 3 3 3 2" xfId="40263"/>
    <cellStyle name="Normal 20 3 3 3 2 2" xfId="40264"/>
    <cellStyle name="Normal 20 3 3 3 2 2 2" xfId="40265"/>
    <cellStyle name="Normal 20 3 3 3 2 2 2 2" xfId="40266"/>
    <cellStyle name="Normal 20 3 3 3 2 2 3" xfId="40267"/>
    <cellStyle name="Normal 20 3 3 3 2 3" xfId="40268"/>
    <cellStyle name="Normal 20 3 3 3 2 3 2" xfId="40269"/>
    <cellStyle name="Normal 20 3 3 3 2 4" xfId="40270"/>
    <cellStyle name="Normal 20 3 3 3 3" xfId="40271"/>
    <cellStyle name="Normal 20 3 3 3 3 2" xfId="40272"/>
    <cellStyle name="Normal 20 3 3 3 3 2 2" xfId="40273"/>
    <cellStyle name="Normal 20 3 3 3 3 3" xfId="40274"/>
    <cellStyle name="Normal 20 3 3 3 4" xfId="40275"/>
    <cellStyle name="Normal 20 3 3 3 4 2" xfId="40276"/>
    <cellStyle name="Normal 20 3 3 3 5" xfId="40277"/>
    <cellStyle name="Normal 20 3 3 4" xfId="40278"/>
    <cellStyle name="Normal 20 3 3 4 2" xfId="40279"/>
    <cellStyle name="Normal 20 3 3 4 2 2" xfId="40280"/>
    <cellStyle name="Normal 20 3 3 4 2 2 2" xfId="40281"/>
    <cellStyle name="Normal 20 3 3 4 2 2 2 2" xfId="40282"/>
    <cellStyle name="Normal 20 3 3 4 2 2 3" xfId="40283"/>
    <cellStyle name="Normal 20 3 3 4 2 3" xfId="40284"/>
    <cellStyle name="Normal 20 3 3 4 2 3 2" xfId="40285"/>
    <cellStyle name="Normal 20 3 3 4 2 4" xfId="40286"/>
    <cellStyle name="Normal 20 3 3 4 3" xfId="40287"/>
    <cellStyle name="Normal 20 3 3 4 3 2" xfId="40288"/>
    <cellStyle name="Normal 20 3 3 4 3 2 2" xfId="40289"/>
    <cellStyle name="Normal 20 3 3 4 3 3" xfId="40290"/>
    <cellStyle name="Normal 20 3 3 4 4" xfId="40291"/>
    <cellStyle name="Normal 20 3 3 4 4 2" xfId="40292"/>
    <cellStyle name="Normal 20 3 3 4 5" xfId="40293"/>
    <cellStyle name="Normal 20 3 3 5" xfId="40294"/>
    <cellStyle name="Normal 20 3 3 5 2" xfId="40295"/>
    <cellStyle name="Normal 20 3 3 5 2 2" xfId="40296"/>
    <cellStyle name="Normal 20 3 3 5 2 2 2" xfId="40297"/>
    <cellStyle name="Normal 20 3 3 5 2 3" xfId="40298"/>
    <cellStyle name="Normal 20 3 3 5 3" xfId="40299"/>
    <cellStyle name="Normal 20 3 3 5 3 2" xfId="40300"/>
    <cellStyle name="Normal 20 3 3 5 4" xfId="40301"/>
    <cellStyle name="Normal 20 3 3 6" xfId="40302"/>
    <cellStyle name="Normal 20 3 3 6 2" xfId="40303"/>
    <cellStyle name="Normal 20 3 3 6 2 2" xfId="40304"/>
    <cellStyle name="Normal 20 3 3 6 3" xfId="40305"/>
    <cellStyle name="Normal 20 3 3 7" xfId="40306"/>
    <cellStyle name="Normal 20 3 3 7 2" xfId="40307"/>
    <cellStyle name="Normal 20 3 3 8" xfId="40308"/>
    <cellStyle name="Normal 20 3 4" xfId="40309"/>
    <cellStyle name="Normal 20 3 4 2" xfId="40310"/>
    <cellStyle name="Normal 20 3 4 2 2" xfId="40311"/>
    <cellStyle name="Normal 20 3 4 2 2 2" xfId="40312"/>
    <cellStyle name="Normal 20 3 4 2 2 2 2" xfId="40313"/>
    <cellStyle name="Normal 20 3 4 2 2 2 2 2" xfId="40314"/>
    <cellStyle name="Normal 20 3 4 2 2 2 3" xfId="40315"/>
    <cellStyle name="Normal 20 3 4 2 2 3" xfId="40316"/>
    <cellStyle name="Normal 20 3 4 2 2 3 2" xfId="40317"/>
    <cellStyle name="Normal 20 3 4 2 2 4" xfId="40318"/>
    <cellStyle name="Normal 20 3 4 2 3" xfId="40319"/>
    <cellStyle name="Normal 20 3 4 2 3 2" xfId="40320"/>
    <cellStyle name="Normal 20 3 4 2 3 2 2" xfId="40321"/>
    <cellStyle name="Normal 20 3 4 2 3 3" xfId="40322"/>
    <cellStyle name="Normal 20 3 4 2 4" xfId="40323"/>
    <cellStyle name="Normal 20 3 4 2 4 2" xfId="40324"/>
    <cellStyle name="Normal 20 3 4 2 5" xfId="40325"/>
    <cellStyle name="Normal 20 3 4 3" xfId="40326"/>
    <cellStyle name="Normal 20 3 4 3 2" xfId="40327"/>
    <cellStyle name="Normal 20 3 4 3 2 2" xfId="40328"/>
    <cellStyle name="Normal 20 3 4 3 2 2 2" xfId="40329"/>
    <cellStyle name="Normal 20 3 4 3 2 2 2 2" xfId="40330"/>
    <cellStyle name="Normal 20 3 4 3 2 2 3" xfId="40331"/>
    <cellStyle name="Normal 20 3 4 3 2 3" xfId="40332"/>
    <cellStyle name="Normal 20 3 4 3 2 3 2" xfId="40333"/>
    <cellStyle name="Normal 20 3 4 3 2 4" xfId="40334"/>
    <cellStyle name="Normal 20 3 4 3 3" xfId="40335"/>
    <cellStyle name="Normal 20 3 4 3 3 2" xfId="40336"/>
    <cellStyle name="Normal 20 3 4 3 3 2 2" xfId="40337"/>
    <cellStyle name="Normal 20 3 4 3 3 3" xfId="40338"/>
    <cellStyle name="Normal 20 3 4 3 4" xfId="40339"/>
    <cellStyle name="Normal 20 3 4 3 4 2" xfId="40340"/>
    <cellStyle name="Normal 20 3 4 3 5" xfId="40341"/>
    <cellStyle name="Normal 20 3 4 4" xfId="40342"/>
    <cellStyle name="Normal 20 3 4 4 2" xfId="40343"/>
    <cellStyle name="Normal 20 3 4 4 2 2" xfId="40344"/>
    <cellStyle name="Normal 20 3 4 4 2 2 2" xfId="40345"/>
    <cellStyle name="Normal 20 3 4 4 2 3" xfId="40346"/>
    <cellStyle name="Normal 20 3 4 4 3" xfId="40347"/>
    <cellStyle name="Normal 20 3 4 4 3 2" xfId="40348"/>
    <cellStyle name="Normal 20 3 4 4 4" xfId="40349"/>
    <cellStyle name="Normal 20 3 4 5" xfId="40350"/>
    <cellStyle name="Normal 20 3 4 5 2" xfId="40351"/>
    <cellStyle name="Normal 20 3 4 5 2 2" xfId="40352"/>
    <cellStyle name="Normal 20 3 4 5 3" xfId="40353"/>
    <cellStyle name="Normal 20 3 4 6" xfId="40354"/>
    <cellStyle name="Normal 20 3 4 6 2" xfId="40355"/>
    <cellStyle name="Normal 20 3 4 7" xfId="40356"/>
    <cellStyle name="Normal 20 3 5" xfId="40357"/>
    <cellStyle name="Normal 20 3 5 2" xfId="40358"/>
    <cellStyle name="Normal 20 3 5 2 2" xfId="40359"/>
    <cellStyle name="Normal 20 3 5 2 2 2" xfId="40360"/>
    <cellStyle name="Normal 20 3 5 2 2 2 2" xfId="40361"/>
    <cellStyle name="Normal 20 3 5 2 2 3" xfId="40362"/>
    <cellStyle name="Normal 20 3 5 2 3" xfId="40363"/>
    <cellStyle name="Normal 20 3 5 2 3 2" xfId="40364"/>
    <cellStyle name="Normal 20 3 5 2 4" xfId="40365"/>
    <cellStyle name="Normal 20 3 5 3" xfId="40366"/>
    <cellStyle name="Normal 20 3 5 3 2" xfId="40367"/>
    <cellStyle name="Normal 20 3 5 3 2 2" xfId="40368"/>
    <cellStyle name="Normal 20 3 5 3 3" xfId="40369"/>
    <cellStyle name="Normal 20 3 5 4" xfId="40370"/>
    <cellStyle name="Normal 20 3 5 4 2" xfId="40371"/>
    <cellStyle name="Normal 20 3 5 5" xfId="40372"/>
    <cellStyle name="Normal 20 3 6" xfId="40373"/>
    <cellStyle name="Normal 20 3 6 2" xfId="40374"/>
    <cellStyle name="Normal 20 3 6 2 2" xfId="40375"/>
    <cellStyle name="Normal 20 3 6 2 2 2" xfId="40376"/>
    <cellStyle name="Normal 20 3 6 2 2 2 2" xfId="40377"/>
    <cellStyle name="Normal 20 3 6 2 2 3" xfId="40378"/>
    <cellStyle name="Normal 20 3 6 2 3" xfId="40379"/>
    <cellStyle name="Normal 20 3 6 2 3 2" xfId="40380"/>
    <cellStyle name="Normal 20 3 6 2 4" xfId="40381"/>
    <cellStyle name="Normal 20 3 6 3" xfId="40382"/>
    <cellStyle name="Normal 20 3 6 3 2" xfId="40383"/>
    <cellStyle name="Normal 20 3 6 3 2 2" xfId="40384"/>
    <cellStyle name="Normal 20 3 6 3 3" xfId="40385"/>
    <cellStyle name="Normal 20 3 6 4" xfId="40386"/>
    <cellStyle name="Normal 20 3 6 4 2" xfId="40387"/>
    <cellStyle name="Normal 20 3 6 5" xfId="40388"/>
    <cellStyle name="Normal 20 3 7" xfId="40389"/>
    <cellStyle name="Normal 20 3 7 2" xfId="40390"/>
    <cellStyle name="Normal 20 3 7 2 2" xfId="40391"/>
    <cellStyle name="Normal 20 3 7 2 2 2" xfId="40392"/>
    <cellStyle name="Normal 20 3 7 2 3" xfId="40393"/>
    <cellStyle name="Normal 20 3 7 3" xfId="40394"/>
    <cellStyle name="Normal 20 3 7 3 2" xfId="40395"/>
    <cellStyle name="Normal 20 3 7 4" xfId="40396"/>
    <cellStyle name="Normal 20 3 8" xfId="40397"/>
    <cellStyle name="Normal 20 3 8 2" xfId="40398"/>
    <cellStyle name="Normal 20 3 8 2 2" xfId="40399"/>
    <cellStyle name="Normal 20 3 8 3" xfId="40400"/>
    <cellStyle name="Normal 20 3 9" xfId="40401"/>
    <cellStyle name="Normal 20 3 9 2" xfId="40402"/>
    <cellStyle name="Normal 20 4" xfId="40403"/>
    <cellStyle name="Normal 20 4 10" xfId="40404"/>
    <cellStyle name="Normal 20 4 2" xfId="40405"/>
    <cellStyle name="Normal 20 4 2 2" xfId="40406"/>
    <cellStyle name="Normal 20 4 2 2 2" xfId="40407"/>
    <cellStyle name="Normal 20 4 2 2 2 2" xfId="40408"/>
    <cellStyle name="Normal 20 4 2 2 2 2 2" xfId="40409"/>
    <cellStyle name="Normal 20 4 2 2 2 2 2 2" xfId="40410"/>
    <cellStyle name="Normal 20 4 2 2 2 2 2 2 2" xfId="40411"/>
    <cellStyle name="Normal 20 4 2 2 2 2 2 3" xfId="40412"/>
    <cellStyle name="Normal 20 4 2 2 2 2 3" xfId="40413"/>
    <cellStyle name="Normal 20 4 2 2 2 2 3 2" xfId="40414"/>
    <cellStyle name="Normal 20 4 2 2 2 2 4" xfId="40415"/>
    <cellStyle name="Normal 20 4 2 2 2 3" xfId="40416"/>
    <cellStyle name="Normal 20 4 2 2 2 3 2" xfId="40417"/>
    <cellStyle name="Normal 20 4 2 2 2 3 2 2" xfId="40418"/>
    <cellStyle name="Normal 20 4 2 2 2 3 3" xfId="40419"/>
    <cellStyle name="Normal 20 4 2 2 2 4" xfId="40420"/>
    <cellStyle name="Normal 20 4 2 2 2 4 2" xfId="40421"/>
    <cellStyle name="Normal 20 4 2 2 2 5" xfId="40422"/>
    <cellStyle name="Normal 20 4 2 2 3" xfId="40423"/>
    <cellStyle name="Normal 20 4 2 2 3 2" xfId="40424"/>
    <cellStyle name="Normal 20 4 2 2 3 2 2" xfId="40425"/>
    <cellStyle name="Normal 20 4 2 2 3 2 2 2" xfId="40426"/>
    <cellStyle name="Normal 20 4 2 2 3 2 2 2 2" xfId="40427"/>
    <cellStyle name="Normal 20 4 2 2 3 2 2 3" xfId="40428"/>
    <cellStyle name="Normal 20 4 2 2 3 2 3" xfId="40429"/>
    <cellStyle name="Normal 20 4 2 2 3 2 3 2" xfId="40430"/>
    <cellStyle name="Normal 20 4 2 2 3 2 4" xfId="40431"/>
    <cellStyle name="Normal 20 4 2 2 3 3" xfId="40432"/>
    <cellStyle name="Normal 20 4 2 2 3 3 2" xfId="40433"/>
    <cellStyle name="Normal 20 4 2 2 3 3 2 2" xfId="40434"/>
    <cellStyle name="Normal 20 4 2 2 3 3 3" xfId="40435"/>
    <cellStyle name="Normal 20 4 2 2 3 4" xfId="40436"/>
    <cellStyle name="Normal 20 4 2 2 3 4 2" xfId="40437"/>
    <cellStyle name="Normal 20 4 2 2 3 5" xfId="40438"/>
    <cellStyle name="Normal 20 4 2 2 4" xfId="40439"/>
    <cellStyle name="Normal 20 4 2 2 4 2" xfId="40440"/>
    <cellStyle name="Normal 20 4 2 2 4 2 2" xfId="40441"/>
    <cellStyle name="Normal 20 4 2 2 4 2 2 2" xfId="40442"/>
    <cellStyle name="Normal 20 4 2 2 4 2 3" xfId="40443"/>
    <cellStyle name="Normal 20 4 2 2 4 3" xfId="40444"/>
    <cellStyle name="Normal 20 4 2 2 4 3 2" xfId="40445"/>
    <cellStyle name="Normal 20 4 2 2 4 4" xfId="40446"/>
    <cellStyle name="Normal 20 4 2 2 5" xfId="40447"/>
    <cellStyle name="Normal 20 4 2 2 5 2" xfId="40448"/>
    <cellStyle name="Normal 20 4 2 2 5 2 2" xfId="40449"/>
    <cellStyle name="Normal 20 4 2 2 5 3" xfId="40450"/>
    <cellStyle name="Normal 20 4 2 2 6" xfId="40451"/>
    <cellStyle name="Normal 20 4 2 2 6 2" xfId="40452"/>
    <cellStyle name="Normal 20 4 2 2 7" xfId="40453"/>
    <cellStyle name="Normal 20 4 2 3" xfId="40454"/>
    <cellStyle name="Normal 20 4 2 3 2" xfId="40455"/>
    <cellStyle name="Normal 20 4 2 3 2 2" xfId="40456"/>
    <cellStyle name="Normal 20 4 2 3 2 2 2" xfId="40457"/>
    <cellStyle name="Normal 20 4 2 3 2 2 2 2" xfId="40458"/>
    <cellStyle name="Normal 20 4 2 3 2 2 3" xfId="40459"/>
    <cellStyle name="Normal 20 4 2 3 2 3" xfId="40460"/>
    <cellStyle name="Normal 20 4 2 3 2 3 2" xfId="40461"/>
    <cellStyle name="Normal 20 4 2 3 2 4" xfId="40462"/>
    <cellStyle name="Normal 20 4 2 3 3" xfId="40463"/>
    <cellStyle name="Normal 20 4 2 3 3 2" xfId="40464"/>
    <cellStyle name="Normal 20 4 2 3 3 2 2" xfId="40465"/>
    <cellStyle name="Normal 20 4 2 3 3 3" xfId="40466"/>
    <cellStyle name="Normal 20 4 2 3 4" xfId="40467"/>
    <cellStyle name="Normal 20 4 2 3 4 2" xfId="40468"/>
    <cellStyle name="Normal 20 4 2 3 5" xfId="40469"/>
    <cellStyle name="Normal 20 4 2 4" xfId="40470"/>
    <cellStyle name="Normal 20 4 2 4 2" xfId="40471"/>
    <cellStyle name="Normal 20 4 2 4 2 2" xfId="40472"/>
    <cellStyle name="Normal 20 4 2 4 2 2 2" xfId="40473"/>
    <cellStyle name="Normal 20 4 2 4 2 2 2 2" xfId="40474"/>
    <cellStyle name="Normal 20 4 2 4 2 2 3" xfId="40475"/>
    <cellStyle name="Normal 20 4 2 4 2 3" xfId="40476"/>
    <cellStyle name="Normal 20 4 2 4 2 3 2" xfId="40477"/>
    <cellStyle name="Normal 20 4 2 4 2 4" xfId="40478"/>
    <cellStyle name="Normal 20 4 2 4 3" xfId="40479"/>
    <cellStyle name="Normal 20 4 2 4 3 2" xfId="40480"/>
    <cellStyle name="Normal 20 4 2 4 3 2 2" xfId="40481"/>
    <cellStyle name="Normal 20 4 2 4 3 3" xfId="40482"/>
    <cellStyle name="Normal 20 4 2 4 4" xfId="40483"/>
    <cellStyle name="Normal 20 4 2 4 4 2" xfId="40484"/>
    <cellStyle name="Normal 20 4 2 4 5" xfId="40485"/>
    <cellStyle name="Normal 20 4 2 5" xfId="40486"/>
    <cellStyle name="Normal 20 4 2 5 2" xfId="40487"/>
    <cellStyle name="Normal 20 4 2 5 2 2" xfId="40488"/>
    <cellStyle name="Normal 20 4 2 5 2 2 2" xfId="40489"/>
    <cellStyle name="Normal 20 4 2 5 2 3" xfId="40490"/>
    <cellStyle name="Normal 20 4 2 5 3" xfId="40491"/>
    <cellStyle name="Normal 20 4 2 5 3 2" xfId="40492"/>
    <cellStyle name="Normal 20 4 2 5 4" xfId="40493"/>
    <cellStyle name="Normal 20 4 2 6" xfId="40494"/>
    <cellStyle name="Normal 20 4 2 6 2" xfId="40495"/>
    <cellStyle name="Normal 20 4 2 6 2 2" xfId="40496"/>
    <cellStyle name="Normal 20 4 2 6 3" xfId="40497"/>
    <cellStyle name="Normal 20 4 2 7" xfId="40498"/>
    <cellStyle name="Normal 20 4 2 7 2" xfId="40499"/>
    <cellStyle name="Normal 20 4 2 8" xfId="40500"/>
    <cellStyle name="Normal 20 4 3" xfId="40501"/>
    <cellStyle name="Normal 20 4 3 2" xfId="40502"/>
    <cellStyle name="Normal 20 4 3 2 2" xfId="40503"/>
    <cellStyle name="Normal 20 4 3 2 2 2" xfId="40504"/>
    <cellStyle name="Normal 20 4 3 2 2 2 2" xfId="40505"/>
    <cellStyle name="Normal 20 4 3 2 2 2 2 2" xfId="40506"/>
    <cellStyle name="Normal 20 4 3 2 2 2 3" xfId="40507"/>
    <cellStyle name="Normal 20 4 3 2 2 3" xfId="40508"/>
    <cellStyle name="Normal 20 4 3 2 2 3 2" xfId="40509"/>
    <cellStyle name="Normal 20 4 3 2 2 4" xfId="40510"/>
    <cellStyle name="Normal 20 4 3 2 3" xfId="40511"/>
    <cellStyle name="Normal 20 4 3 2 3 2" xfId="40512"/>
    <cellStyle name="Normal 20 4 3 2 3 2 2" xfId="40513"/>
    <cellStyle name="Normal 20 4 3 2 3 3" xfId="40514"/>
    <cellStyle name="Normal 20 4 3 2 4" xfId="40515"/>
    <cellStyle name="Normal 20 4 3 2 4 2" xfId="40516"/>
    <cellStyle name="Normal 20 4 3 2 5" xfId="40517"/>
    <cellStyle name="Normal 20 4 3 3" xfId="40518"/>
    <cellStyle name="Normal 20 4 3 3 2" xfId="40519"/>
    <cellStyle name="Normal 20 4 3 3 2 2" xfId="40520"/>
    <cellStyle name="Normal 20 4 3 3 2 2 2" xfId="40521"/>
    <cellStyle name="Normal 20 4 3 3 2 2 2 2" xfId="40522"/>
    <cellStyle name="Normal 20 4 3 3 2 2 3" xfId="40523"/>
    <cellStyle name="Normal 20 4 3 3 2 3" xfId="40524"/>
    <cellStyle name="Normal 20 4 3 3 2 3 2" xfId="40525"/>
    <cellStyle name="Normal 20 4 3 3 2 4" xfId="40526"/>
    <cellStyle name="Normal 20 4 3 3 3" xfId="40527"/>
    <cellStyle name="Normal 20 4 3 3 3 2" xfId="40528"/>
    <cellStyle name="Normal 20 4 3 3 3 2 2" xfId="40529"/>
    <cellStyle name="Normal 20 4 3 3 3 3" xfId="40530"/>
    <cellStyle name="Normal 20 4 3 3 4" xfId="40531"/>
    <cellStyle name="Normal 20 4 3 3 4 2" xfId="40532"/>
    <cellStyle name="Normal 20 4 3 3 5" xfId="40533"/>
    <cellStyle name="Normal 20 4 3 4" xfId="40534"/>
    <cellStyle name="Normal 20 4 3 4 2" xfId="40535"/>
    <cellStyle name="Normal 20 4 3 4 2 2" xfId="40536"/>
    <cellStyle name="Normal 20 4 3 4 2 2 2" xfId="40537"/>
    <cellStyle name="Normal 20 4 3 4 2 3" xfId="40538"/>
    <cellStyle name="Normal 20 4 3 4 3" xfId="40539"/>
    <cellStyle name="Normal 20 4 3 4 3 2" xfId="40540"/>
    <cellStyle name="Normal 20 4 3 4 4" xfId="40541"/>
    <cellStyle name="Normal 20 4 3 5" xfId="40542"/>
    <cellStyle name="Normal 20 4 3 5 2" xfId="40543"/>
    <cellStyle name="Normal 20 4 3 5 2 2" xfId="40544"/>
    <cellStyle name="Normal 20 4 3 5 3" xfId="40545"/>
    <cellStyle name="Normal 20 4 3 6" xfId="40546"/>
    <cellStyle name="Normal 20 4 3 6 2" xfId="40547"/>
    <cellStyle name="Normal 20 4 3 7" xfId="40548"/>
    <cellStyle name="Normal 20 4 4" xfId="40549"/>
    <cellStyle name="Normal 20 4 4 2" xfId="40550"/>
    <cellStyle name="Normal 20 4 4 2 2" xfId="40551"/>
    <cellStyle name="Normal 20 4 4 2 2 2" xfId="40552"/>
    <cellStyle name="Normal 20 4 4 2 2 2 2" xfId="40553"/>
    <cellStyle name="Normal 20 4 4 2 2 3" xfId="40554"/>
    <cellStyle name="Normal 20 4 4 2 3" xfId="40555"/>
    <cellStyle name="Normal 20 4 4 2 3 2" xfId="40556"/>
    <cellStyle name="Normal 20 4 4 2 4" xfId="40557"/>
    <cellStyle name="Normal 20 4 4 3" xfId="40558"/>
    <cellStyle name="Normal 20 4 4 3 2" xfId="40559"/>
    <cellStyle name="Normal 20 4 4 3 2 2" xfId="40560"/>
    <cellStyle name="Normal 20 4 4 3 3" xfId="40561"/>
    <cellStyle name="Normal 20 4 4 4" xfId="40562"/>
    <cellStyle name="Normal 20 4 4 4 2" xfId="40563"/>
    <cellStyle name="Normal 20 4 4 5" xfId="40564"/>
    <cellStyle name="Normal 20 4 5" xfId="40565"/>
    <cellStyle name="Normal 20 4 5 2" xfId="40566"/>
    <cellStyle name="Normal 20 4 5 2 2" xfId="40567"/>
    <cellStyle name="Normal 20 4 5 2 2 2" xfId="40568"/>
    <cellStyle name="Normal 20 4 5 2 2 2 2" xfId="40569"/>
    <cellStyle name="Normal 20 4 5 2 2 3" xfId="40570"/>
    <cellStyle name="Normal 20 4 5 2 3" xfId="40571"/>
    <cellStyle name="Normal 20 4 5 2 3 2" xfId="40572"/>
    <cellStyle name="Normal 20 4 5 2 4" xfId="40573"/>
    <cellStyle name="Normal 20 4 5 3" xfId="40574"/>
    <cellStyle name="Normal 20 4 5 3 2" xfId="40575"/>
    <cellStyle name="Normal 20 4 5 3 2 2" xfId="40576"/>
    <cellStyle name="Normal 20 4 5 3 3" xfId="40577"/>
    <cellStyle name="Normal 20 4 5 4" xfId="40578"/>
    <cellStyle name="Normal 20 4 5 4 2" xfId="40579"/>
    <cellStyle name="Normal 20 4 5 5" xfId="40580"/>
    <cellStyle name="Normal 20 4 6" xfId="40581"/>
    <cellStyle name="Normal 20 4 6 2" xfId="40582"/>
    <cellStyle name="Normal 20 4 6 2 2" xfId="40583"/>
    <cellStyle name="Normal 20 4 6 2 2 2" xfId="40584"/>
    <cellStyle name="Normal 20 4 6 2 3" xfId="40585"/>
    <cellStyle name="Normal 20 4 6 3" xfId="40586"/>
    <cellStyle name="Normal 20 4 6 3 2" xfId="40587"/>
    <cellStyle name="Normal 20 4 6 4" xfId="40588"/>
    <cellStyle name="Normal 20 4 7" xfId="40589"/>
    <cellStyle name="Normal 20 4 7 2" xfId="40590"/>
    <cellStyle name="Normal 20 4 7 2 2" xfId="40591"/>
    <cellStyle name="Normal 20 4 7 3" xfId="40592"/>
    <cellStyle name="Normal 20 4 8" xfId="40593"/>
    <cellStyle name="Normal 20 4 8 2" xfId="40594"/>
    <cellStyle name="Normal 20 4 9" xfId="40595"/>
    <cellStyle name="Normal 20 4 9 2" xfId="40596"/>
    <cellStyle name="Normal 20 5" xfId="40597"/>
    <cellStyle name="Normal 20 5 2" xfId="40598"/>
    <cellStyle name="Normal 20 5 2 2" xfId="40599"/>
    <cellStyle name="Normal 20 5 2 2 2" xfId="40600"/>
    <cellStyle name="Normal 20 5 2 2 2 2" xfId="40601"/>
    <cellStyle name="Normal 20 5 2 2 2 2 2" xfId="40602"/>
    <cellStyle name="Normal 20 5 2 2 2 2 2 2" xfId="40603"/>
    <cellStyle name="Normal 20 5 2 2 2 2 3" xfId="40604"/>
    <cellStyle name="Normal 20 5 2 2 2 3" xfId="40605"/>
    <cellStyle name="Normal 20 5 2 2 2 3 2" xfId="40606"/>
    <cellStyle name="Normal 20 5 2 2 2 4" xfId="40607"/>
    <cellStyle name="Normal 20 5 2 2 3" xfId="40608"/>
    <cellStyle name="Normal 20 5 2 2 3 2" xfId="40609"/>
    <cellStyle name="Normal 20 5 2 2 3 2 2" xfId="40610"/>
    <cellStyle name="Normal 20 5 2 2 3 3" xfId="40611"/>
    <cellStyle name="Normal 20 5 2 2 4" xfId="40612"/>
    <cellStyle name="Normal 20 5 2 2 4 2" xfId="40613"/>
    <cellStyle name="Normal 20 5 2 2 5" xfId="40614"/>
    <cellStyle name="Normal 20 5 2 3" xfId="40615"/>
    <cellStyle name="Normal 20 5 2 3 2" xfId="40616"/>
    <cellStyle name="Normal 20 5 2 3 2 2" xfId="40617"/>
    <cellStyle name="Normal 20 5 2 3 2 2 2" xfId="40618"/>
    <cellStyle name="Normal 20 5 2 3 2 2 2 2" xfId="40619"/>
    <cellStyle name="Normal 20 5 2 3 2 2 3" xfId="40620"/>
    <cellStyle name="Normal 20 5 2 3 2 3" xfId="40621"/>
    <cellStyle name="Normal 20 5 2 3 2 3 2" xfId="40622"/>
    <cellStyle name="Normal 20 5 2 3 2 4" xfId="40623"/>
    <cellStyle name="Normal 20 5 2 3 3" xfId="40624"/>
    <cellStyle name="Normal 20 5 2 3 3 2" xfId="40625"/>
    <cellStyle name="Normal 20 5 2 3 3 2 2" xfId="40626"/>
    <cellStyle name="Normal 20 5 2 3 3 3" xfId="40627"/>
    <cellStyle name="Normal 20 5 2 3 4" xfId="40628"/>
    <cellStyle name="Normal 20 5 2 3 4 2" xfId="40629"/>
    <cellStyle name="Normal 20 5 2 3 5" xfId="40630"/>
    <cellStyle name="Normal 20 5 2 4" xfId="40631"/>
    <cellStyle name="Normal 20 5 2 4 2" xfId="40632"/>
    <cellStyle name="Normal 20 5 2 4 2 2" xfId="40633"/>
    <cellStyle name="Normal 20 5 2 4 2 2 2" xfId="40634"/>
    <cellStyle name="Normal 20 5 2 4 2 3" xfId="40635"/>
    <cellStyle name="Normal 20 5 2 4 3" xfId="40636"/>
    <cellStyle name="Normal 20 5 2 4 3 2" xfId="40637"/>
    <cellStyle name="Normal 20 5 2 4 4" xfId="40638"/>
    <cellStyle name="Normal 20 5 2 5" xfId="40639"/>
    <cellStyle name="Normal 20 5 2 5 2" xfId="40640"/>
    <cellStyle name="Normal 20 5 2 5 2 2" xfId="40641"/>
    <cellStyle name="Normal 20 5 2 5 3" xfId="40642"/>
    <cellStyle name="Normal 20 5 2 6" xfId="40643"/>
    <cellStyle name="Normal 20 5 2 6 2" xfId="40644"/>
    <cellStyle name="Normal 20 5 2 7" xfId="40645"/>
    <cellStyle name="Normal 20 5 3" xfId="40646"/>
    <cellStyle name="Normal 20 5 3 2" xfId="40647"/>
    <cellStyle name="Normal 20 5 3 2 2" xfId="40648"/>
    <cellStyle name="Normal 20 5 3 2 2 2" xfId="40649"/>
    <cellStyle name="Normal 20 5 3 2 2 2 2" xfId="40650"/>
    <cellStyle name="Normal 20 5 3 2 2 3" xfId="40651"/>
    <cellStyle name="Normal 20 5 3 2 3" xfId="40652"/>
    <cellStyle name="Normal 20 5 3 2 3 2" xfId="40653"/>
    <cellStyle name="Normal 20 5 3 2 4" xfId="40654"/>
    <cellStyle name="Normal 20 5 3 3" xfId="40655"/>
    <cellStyle name="Normal 20 5 3 3 2" xfId="40656"/>
    <cellStyle name="Normal 20 5 3 3 2 2" xfId="40657"/>
    <cellStyle name="Normal 20 5 3 3 3" xfId="40658"/>
    <cellStyle name="Normal 20 5 3 4" xfId="40659"/>
    <cellStyle name="Normal 20 5 3 4 2" xfId="40660"/>
    <cellStyle name="Normal 20 5 3 5" xfId="40661"/>
    <cellStyle name="Normal 20 5 4" xfId="40662"/>
    <cellStyle name="Normal 20 5 4 2" xfId="40663"/>
    <cellStyle name="Normal 20 5 4 2 2" xfId="40664"/>
    <cellStyle name="Normal 20 5 4 2 2 2" xfId="40665"/>
    <cellStyle name="Normal 20 5 4 2 2 2 2" xfId="40666"/>
    <cellStyle name="Normal 20 5 4 2 2 3" xfId="40667"/>
    <cellStyle name="Normal 20 5 4 2 3" xfId="40668"/>
    <cellStyle name="Normal 20 5 4 2 3 2" xfId="40669"/>
    <cellStyle name="Normal 20 5 4 2 4" xfId="40670"/>
    <cellStyle name="Normal 20 5 4 3" xfId="40671"/>
    <cellStyle name="Normal 20 5 4 3 2" xfId="40672"/>
    <cellStyle name="Normal 20 5 4 3 2 2" xfId="40673"/>
    <cellStyle name="Normal 20 5 4 3 3" xfId="40674"/>
    <cellStyle name="Normal 20 5 4 4" xfId="40675"/>
    <cellStyle name="Normal 20 5 4 4 2" xfId="40676"/>
    <cellStyle name="Normal 20 5 4 5" xfId="40677"/>
    <cellStyle name="Normal 20 5 5" xfId="40678"/>
    <cellStyle name="Normal 20 5 5 2" xfId="40679"/>
    <cellStyle name="Normal 20 5 5 2 2" xfId="40680"/>
    <cellStyle name="Normal 20 5 5 2 2 2" xfId="40681"/>
    <cellStyle name="Normal 20 5 5 2 3" xfId="40682"/>
    <cellStyle name="Normal 20 5 5 3" xfId="40683"/>
    <cellStyle name="Normal 20 5 5 3 2" xfId="40684"/>
    <cellStyle name="Normal 20 5 5 4" xfId="40685"/>
    <cellStyle name="Normal 20 5 6" xfId="40686"/>
    <cellStyle name="Normal 20 5 6 2" xfId="40687"/>
    <cellStyle name="Normal 20 5 6 2 2" xfId="40688"/>
    <cellStyle name="Normal 20 5 6 3" xfId="40689"/>
    <cellStyle name="Normal 20 5 7" xfId="40690"/>
    <cellStyle name="Normal 20 5 7 2" xfId="40691"/>
    <cellStyle name="Normal 20 5 8" xfId="40692"/>
    <cellStyle name="Normal 20 6" xfId="40693"/>
    <cellStyle name="Normal 20 6 2" xfId="40694"/>
    <cellStyle name="Normal 20 6 2 2" xfId="40695"/>
    <cellStyle name="Normal 20 6 2 2 2" xfId="40696"/>
    <cellStyle name="Normal 20 6 2 2 2 2" xfId="40697"/>
    <cellStyle name="Normal 20 6 2 2 2 2 2" xfId="40698"/>
    <cellStyle name="Normal 20 6 2 2 2 3" xfId="40699"/>
    <cellStyle name="Normal 20 6 2 2 3" xfId="40700"/>
    <cellStyle name="Normal 20 6 2 2 3 2" xfId="40701"/>
    <cellStyle name="Normal 20 6 2 2 4" xfId="40702"/>
    <cellStyle name="Normal 20 6 2 3" xfId="40703"/>
    <cellStyle name="Normal 20 6 2 3 2" xfId="40704"/>
    <cellStyle name="Normal 20 6 2 3 2 2" xfId="40705"/>
    <cellStyle name="Normal 20 6 2 3 3" xfId="40706"/>
    <cellStyle name="Normal 20 6 2 4" xfId="40707"/>
    <cellStyle name="Normal 20 6 2 4 2" xfId="40708"/>
    <cellStyle name="Normal 20 6 2 5" xfId="40709"/>
    <cellStyle name="Normal 20 6 3" xfId="40710"/>
    <cellStyle name="Normal 20 6 3 2" xfId="40711"/>
    <cellStyle name="Normal 20 6 3 2 2" xfId="40712"/>
    <cellStyle name="Normal 20 6 3 2 2 2" xfId="40713"/>
    <cellStyle name="Normal 20 6 3 2 2 2 2" xfId="40714"/>
    <cellStyle name="Normal 20 6 3 2 2 3" xfId="40715"/>
    <cellStyle name="Normal 20 6 3 2 3" xfId="40716"/>
    <cellStyle name="Normal 20 6 3 2 3 2" xfId="40717"/>
    <cellStyle name="Normal 20 6 3 2 4" xfId="40718"/>
    <cellStyle name="Normal 20 6 3 3" xfId="40719"/>
    <cellStyle name="Normal 20 6 3 3 2" xfId="40720"/>
    <cellStyle name="Normal 20 6 3 3 2 2" xfId="40721"/>
    <cellStyle name="Normal 20 6 3 3 3" xfId="40722"/>
    <cellStyle name="Normal 20 6 3 4" xfId="40723"/>
    <cellStyle name="Normal 20 6 3 4 2" xfId="40724"/>
    <cellStyle name="Normal 20 6 3 5" xfId="40725"/>
    <cellStyle name="Normal 20 6 4" xfId="40726"/>
    <cellStyle name="Normal 20 6 4 2" xfId="40727"/>
    <cellStyle name="Normal 20 6 4 2 2" xfId="40728"/>
    <cellStyle name="Normal 20 6 4 2 2 2" xfId="40729"/>
    <cellStyle name="Normal 20 6 4 2 3" xfId="40730"/>
    <cellStyle name="Normal 20 6 4 3" xfId="40731"/>
    <cellStyle name="Normal 20 6 4 3 2" xfId="40732"/>
    <cellStyle name="Normal 20 6 4 4" xfId="40733"/>
    <cellStyle name="Normal 20 6 5" xfId="40734"/>
    <cellStyle name="Normal 20 6 5 2" xfId="40735"/>
    <cellStyle name="Normal 20 6 5 2 2" xfId="40736"/>
    <cellStyle name="Normal 20 6 5 3" xfId="40737"/>
    <cellStyle name="Normal 20 6 6" xfId="40738"/>
    <cellStyle name="Normal 20 6 6 2" xfId="40739"/>
    <cellStyle name="Normal 20 6 7" xfId="40740"/>
    <cellStyle name="Normal 20 7" xfId="40741"/>
    <cellStyle name="Normal 20 8" xfId="40742"/>
    <cellStyle name="Normal 20 8 2" xfId="40743"/>
    <cellStyle name="Normal 20 8 2 2" xfId="40744"/>
    <cellStyle name="Normal 20 8 2 2 2" xfId="40745"/>
    <cellStyle name="Normal 20 8 2 2 2 2" xfId="40746"/>
    <cellStyle name="Normal 20 8 2 2 3" xfId="40747"/>
    <cellStyle name="Normal 20 8 2 3" xfId="40748"/>
    <cellStyle name="Normal 20 8 2 3 2" xfId="40749"/>
    <cellStyle name="Normal 20 8 2 4" xfId="40750"/>
    <cellStyle name="Normal 20 8 3" xfId="40751"/>
    <cellStyle name="Normal 20 8 3 2" xfId="40752"/>
    <cellStyle name="Normal 20 8 3 2 2" xfId="40753"/>
    <cellStyle name="Normal 20 8 3 3" xfId="40754"/>
    <cellStyle name="Normal 20 8 4" xfId="40755"/>
    <cellStyle name="Normal 20 8 4 2" xfId="40756"/>
    <cellStyle name="Normal 20 8 5" xfId="40757"/>
    <cellStyle name="Normal 20 9" xfId="40758"/>
    <cellStyle name="Normal 20 9 2" xfId="40759"/>
    <cellStyle name="Normal 20 9 2 2" xfId="40760"/>
    <cellStyle name="Normal 20 9 2 2 2" xfId="40761"/>
    <cellStyle name="Normal 20 9 2 2 2 2" xfId="40762"/>
    <cellStyle name="Normal 20 9 2 2 3" xfId="40763"/>
    <cellStyle name="Normal 20 9 2 3" xfId="40764"/>
    <cellStyle name="Normal 20 9 2 3 2" xfId="40765"/>
    <cellStyle name="Normal 20 9 2 4" xfId="40766"/>
    <cellStyle name="Normal 20 9 3" xfId="40767"/>
    <cellStyle name="Normal 20 9 3 2" xfId="40768"/>
    <cellStyle name="Normal 20 9 3 2 2" xfId="40769"/>
    <cellStyle name="Normal 20 9 3 3" xfId="40770"/>
    <cellStyle name="Normal 20 9 4" xfId="40771"/>
    <cellStyle name="Normal 20 9 4 2" xfId="40772"/>
    <cellStyle name="Normal 20 9 5" xfId="40773"/>
    <cellStyle name="Normal 20_Xl0000011" xfId="40774"/>
    <cellStyle name="Normal 200" xfId="40775"/>
    <cellStyle name="Normal 200 10" xfId="40776"/>
    <cellStyle name="Normal 200 10 2" xfId="40777"/>
    <cellStyle name="Normal 200 10 2 2" xfId="40778"/>
    <cellStyle name="Normal 200 10 3" xfId="40779"/>
    <cellStyle name="Normal 200 10 3 2" xfId="40780"/>
    <cellStyle name="Normal 200 10 4" xfId="40781"/>
    <cellStyle name="Normal 200 11" xfId="40782"/>
    <cellStyle name="Normal 200 11 2" xfId="40783"/>
    <cellStyle name="Normal 200 12" xfId="40784"/>
    <cellStyle name="Normal 200 12 2" xfId="40785"/>
    <cellStyle name="Normal 200 13" xfId="40786"/>
    <cellStyle name="Normal 200 13 2" xfId="40787"/>
    <cellStyle name="Normal 200 14" xfId="40788"/>
    <cellStyle name="Normal 200 14 2" xfId="40789"/>
    <cellStyle name="Normal 200 15" xfId="40790"/>
    <cellStyle name="Normal 200 15 2" xfId="40791"/>
    <cellStyle name="Normal 200 16" xfId="40792"/>
    <cellStyle name="Normal 200 16 2" xfId="40793"/>
    <cellStyle name="Normal 200 17" xfId="40794"/>
    <cellStyle name="Normal 200 18" xfId="40795"/>
    <cellStyle name="Normal 200 2" xfId="40796"/>
    <cellStyle name="Normal 200 2 2" xfId="40797"/>
    <cellStyle name="Normal 200 3" xfId="40798"/>
    <cellStyle name="Normal 200 3 2" xfId="40799"/>
    <cellStyle name="Normal 200 4" xfId="40800"/>
    <cellStyle name="Normal 200 4 2" xfId="40801"/>
    <cellStyle name="Normal 200 5" xfId="40802"/>
    <cellStyle name="Normal 200 5 2" xfId="40803"/>
    <cellStyle name="Normal 200 6" xfId="40804"/>
    <cellStyle name="Normal 200 6 2" xfId="40805"/>
    <cellStyle name="Normal 200 7" xfId="40806"/>
    <cellStyle name="Normal 200 7 2" xfId="40807"/>
    <cellStyle name="Normal 200 8" xfId="40808"/>
    <cellStyle name="Normal 200 8 2" xfId="40809"/>
    <cellStyle name="Normal 200 9" xfId="40810"/>
    <cellStyle name="Normal 200 9 2" xfId="40811"/>
    <cellStyle name="Normal 201" xfId="40812"/>
    <cellStyle name="Normal 201 10" xfId="40813"/>
    <cellStyle name="Normal 201 10 2" xfId="40814"/>
    <cellStyle name="Normal 201 11" xfId="40815"/>
    <cellStyle name="Normal 201 11 2" xfId="40816"/>
    <cellStyle name="Normal 201 12" xfId="40817"/>
    <cellStyle name="Normal 201 12 2" xfId="40818"/>
    <cellStyle name="Normal 201 13" xfId="40819"/>
    <cellStyle name="Normal 201 13 2" xfId="40820"/>
    <cellStyle name="Normal 201 14" xfId="40821"/>
    <cellStyle name="Normal 201 14 2" xfId="40822"/>
    <cellStyle name="Normal 201 15" xfId="40823"/>
    <cellStyle name="Normal 201 15 2" xfId="40824"/>
    <cellStyle name="Normal 201 16" xfId="40825"/>
    <cellStyle name="Normal 201 16 2" xfId="40826"/>
    <cellStyle name="Normal 201 2" xfId="40827"/>
    <cellStyle name="Normal 201 2 2" xfId="40828"/>
    <cellStyle name="Normal 201 3" xfId="40829"/>
    <cellStyle name="Normal 201 3 2" xfId="40830"/>
    <cellStyle name="Normal 201 4" xfId="40831"/>
    <cellStyle name="Normal 201 4 2" xfId="40832"/>
    <cellStyle name="Normal 201 5" xfId="40833"/>
    <cellStyle name="Normal 201 5 2" xfId="40834"/>
    <cellStyle name="Normal 201 6" xfId="40835"/>
    <cellStyle name="Normal 201 6 2" xfId="40836"/>
    <cellStyle name="Normal 201 7" xfId="40837"/>
    <cellStyle name="Normal 201 7 2" xfId="40838"/>
    <cellStyle name="Normal 201 8" xfId="40839"/>
    <cellStyle name="Normal 201 8 2" xfId="40840"/>
    <cellStyle name="Normal 201 9" xfId="40841"/>
    <cellStyle name="Normal 201 9 2" xfId="40842"/>
    <cellStyle name="Normal 202" xfId="40843"/>
    <cellStyle name="Normal 202 10" xfId="40844"/>
    <cellStyle name="Normal 202 10 2" xfId="40845"/>
    <cellStyle name="Normal 202 11" xfId="40846"/>
    <cellStyle name="Normal 202 11 2" xfId="40847"/>
    <cellStyle name="Normal 202 12" xfId="40848"/>
    <cellStyle name="Normal 202 12 2" xfId="40849"/>
    <cellStyle name="Normal 202 13" xfId="40850"/>
    <cellStyle name="Normal 202 13 2" xfId="40851"/>
    <cellStyle name="Normal 202 14" xfId="40852"/>
    <cellStyle name="Normal 202 14 2" xfId="40853"/>
    <cellStyle name="Normal 202 15" xfId="40854"/>
    <cellStyle name="Normal 202 15 2" xfId="40855"/>
    <cellStyle name="Normal 202 16" xfId="40856"/>
    <cellStyle name="Normal 202 16 2" xfId="40857"/>
    <cellStyle name="Normal 202 17" xfId="40858"/>
    <cellStyle name="Normal 202 2" xfId="40859"/>
    <cellStyle name="Normal 202 2 2" xfId="40860"/>
    <cellStyle name="Normal 202 3" xfId="40861"/>
    <cellStyle name="Normal 202 3 2" xfId="40862"/>
    <cellStyle name="Normal 202 4" xfId="40863"/>
    <cellStyle name="Normal 202 4 2" xfId="40864"/>
    <cellStyle name="Normal 202 5" xfId="40865"/>
    <cellStyle name="Normal 202 5 2" xfId="40866"/>
    <cellStyle name="Normal 202 6" xfId="40867"/>
    <cellStyle name="Normal 202 6 2" xfId="40868"/>
    <cellStyle name="Normal 202 7" xfId="40869"/>
    <cellStyle name="Normal 202 7 2" xfId="40870"/>
    <cellStyle name="Normal 202 8" xfId="40871"/>
    <cellStyle name="Normal 202 8 2" xfId="40872"/>
    <cellStyle name="Normal 202 9" xfId="40873"/>
    <cellStyle name="Normal 202 9 2" xfId="40874"/>
    <cellStyle name="Normal 203" xfId="40875"/>
    <cellStyle name="Normal 203 10" xfId="40876"/>
    <cellStyle name="Normal 203 10 2" xfId="40877"/>
    <cellStyle name="Normal 203 11" xfId="40878"/>
    <cellStyle name="Normal 203 11 2" xfId="40879"/>
    <cellStyle name="Normal 203 12" xfId="40880"/>
    <cellStyle name="Normal 203 12 2" xfId="40881"/>
    <cellStyle name="Normal 203 13" xfId="40882"/>
    <cellStyle name="Normal 203 13 2" xfId="40883"/>
    <cellStyle name="Normal 203 14" xfId="40884"/>
    <cellStyle name="Normal 203 14 2" xfId="40885"/>
    <cellStyle name="Normal 203 15" xfId="40886"/>
    <cellStyle name="Normal 203 15 2" xfId="40887"/>
    <cellStyle name="Normal 203 16" xfId="40888"/>
    <cellStyle name="Normal 203 16 2" xfId="40889"/>
    <cellStyle name="Normal 203 17" xfId="40890"/>
    <cellStyle name="Normal 203 2" xfId="40891"/>
    <cellStyle name="Normal 203 2 2" xfId="40892"/>
    <cellStyle name="Normal 203 3" xfId="40893"/>
    <cellStyle name="Normal 203 3 2" xfId="40894"/>
    <cellStyle name="Normal 203 4" xfId="40895"/>
    <cellStyle name="Normal 203 4 2" xfId="40896"/>
    <cellStyle name="Normal 203 5" xfId="40897"/>
    <cellStyle name="Normal 203 5 2" xfId="40898"/>
    <cellStyle name="Normal 203 6" xfId="40899"/>
    <cellStyle name="Normal 203 6 2" xfId="40900"/>
    <cellStyle name="Normal 203 7" xfId="40901"/>
    <cellStyle name="Normal 203 7 2" xfId="40902"/>
    <cellStyle name="Normal 203 8" xfId="40903"/>
    <cellStyle name="Normal 203 8 2" xfId="40904"/>
    <cellStyle name="Normal 203 9" xfId="40905"/>
    <cellStyle name="Normal 203 9 2" xfId="40906"/>
    <cellStyle name="Normal 204" xfId="40907"/>
    <cellStyle name="Normal 204 10" xfId="40908"/>
    <cellStyle name="Normal 204 10 2" xfId="40909"/>
    <cellStyle name="Normal 204 11" xfId="40910"/>
    <cellStyle name="Normal 204 11 2" xfId="40911"/>
    <cellStyle name="Normal 204 12" xfId="40912"/>
    <cellStyle name="Normal 204 12 2" xfId="40913"/>
    <cellStyle name="Normal 204 13" xfId="40914"/>
    <cellStyle name="Normal 204 13 2" xfId="40915"/>
    <cellStyle name="Normal 204 14" xfId="40916"/>
    <cellStyle name="Normal 204 14 2" xfId="40917"/>
    <cellStyle name="Normal 204 15" xfId="40918"/>
    <cellStyle name="Normal 204 15 2" xfId="40919"/>
    <cellStyle name="Normal 204 16" xfId="40920"/>
    <cellStyle name="Normal 204 16 2" xfId="40921"/>
    <cellStyle name="Normal 204 17" xfId="40922"/>
    <cellStyle name="Normal 204 2" xfId="40923"/>
    <cellStyle name="Normal 204 2 2" xfId="40924"/>
    <cellStyle name="Normal 204 3" xfId="40925"/>
    <cellStyle name="Normal 204 3 2" xfId="40926"/>
    <cellStyle name="Normal 204 4" xfId="40927"/>
    <cellStyle name="Normal 204 4 2" xfId="40928"/>
    <cellStyle name="Normal 204 5" xfId="40929"/>
    <cellStyle name="Normal 204 5 2" xfId="40930"/>
    <cellStyle name="Normal 204 6" xfId="40931"/>
    <cellStyle name="Normal 204 6 2" xfId="40932"/>
    <cellStyle name="Normal 204 7" xfId="40933"/>
    <cellStyle name="Normal 204 7 2" xfId="40934"/>
    <cellStyle name="Normal 204 8" xfId="40935"/>
    <cellStyle name="Normal 204 8 2" xfId="40936"/>
    <cellStyle name="Normal 204 9" xfId="40937"/>
    <cellStyle name="Normal 204 9 2" xfId="40938"/>
    <cellStyle name="Normal 205" xfId="40939"/>
    <cellStyle name="Normal 205 10" xfId="40940"/>
    <cellStyle name="Normal 205 10 2" xfId="40941"/>
    <cellStyle name="Normal 205 11" xfId="40942"/>
    <cellStyle name="Normal 205 11 2" xfId="40943"/>
    <cellStyle name="Normal 205 12" xfId="40944"/>
    <cellStyle name="Normal 205 12 2" xfId="40945"/>
    <cellStyle name="Normal 205 13" xfId="40946"/>
    <cellStyle name="Normal 205 13 2" xfId="40947"/>
    <cellStyle name="Normal 205 14" xfId="40948"/>
    <cellStyle name="Normal 205 14 2" xfId="40949"/>
    <cellStyle name="Normal 205 15" xfId="40950"/>
    <cellStyle name="Normal 205 15 2" xfId="40951"/>
    <cellStyle name="Normal 205 16" xfId="40952"/>
    <cellStyle name="Normal 205 16 2" xfId="40953"/>
    <cellStyle name="Normal 205 17" xfId="40954"/>
    <cellStyle name="Normal 205 2" xfId="40955"/>
    <cellStyle name="Normal 205 2 2" xfId="40956"/>
    <cellStyle name="Normal 205 3" xfId="40957"/>
    <cellStyle name="Normal 205 3 2" xfId="40958"/>
    <cellStyle name="Normal 205 4" xfId="40959"/>
    <cellStyle name="Normal 205 4 2" xfId="40960"/>
    <cellStyle name="Normal 205 5" xfId="40961"/>
    <cellStyle name="Normal 205 5 2" xfId="40962"/>
    <cellStyle name="Normal 205 6" xfId="40963"/>
    <cellStyle name="Normal 205 6 2" xfId="40964"/>
    <cellStyle name="Normal 205 7" xfId="40965"/>
    <cellStyle name="Normal 205 7 2" xfId="40966"/>
    <cellStyle name="Normal 205 8" xfId="40967"/>
    <cellStyle name="Normal 205 8 2" xfId="40968"/>
    <cellStyle name="Normal 205 9" xfId="40969"/>
    <cellStyle name="Normal 205 9 2" xfId="40970"/>
    <cellStyle name="Normal 206" xfId="40971"/>
    <cellStyle name="Normal 206 10" xfId="40972"/>
    <cellStyle name="Normal 206 10 2" xfId="40973"/>
    <cellStyle name="Normal 206 11" xfId="40974"/>
    <cellStyle name="Normal 206 11 2" xfId="40975"/>
    <cellStyle name="Normal 206 12" xfId="40976"/>
    <cellStyle name="Normal 206 12 2" xfId="40977"/>
    <cellStyle name="Normal 206 13" xfId="40978"/>
    <cellStyle name="Normal 206 13 2" xfId="40979"/>
    <cellStyle name="Normal 206 14" xfId="40980"/>
    <cellStyle name="Normal 206 14 2" xfId="40981"/>
    <cellStyle name="Normal 206 15" xfId="40982"/>
    <cellStyle name="Normal 206 15 2" xfId="40983"/>
    <cellStyle name="Normal 206 16" xfId="40984"/>
    <cellStyle name="Normal 206 16 2" xfId="40985"/>
    <cellStyle name="Normal 206 17" xfId="40986"/>
    <cellStyle name="Normal 206 18" xfId="40987"/>
    <cellStyle name="Normal 206 18 2" xfId="40988"/>
    <cellStyle name="Normal 206 2" xfId="40989"/>
    <cellStyle name="Normal 206 2 2" xfId="40990"/>
    <cellStyle name="Normal 206 3" xfId="40991"/>
    <cellStyle name="Normal 206 3 2" xfId="40992"/>
    <cellStyle name="Normal 206 4" xfId="40993"/>
    <cellStyle name="Normal 206 4 2" xfId="40994"/>
    <cellStyle name="Normal 206 5" xfId="40995"/>
    <cellStyle name="Normal 206 5 2" xfId="40996"/>
    <cellStyle name="Normal 206 6" xfId="40997"/>
    <cellStyle name="Normal 206 6 2" xfId="40998"/>
    <cellStyle name="Normal 206 7" xfId="40999"/>
    <cellStyle name="Normal 206 7 2" xfId="41000"/>
    <cellStyle name="Normal 206 8" xfId="41001"/>
    <cellStyle name="Normal 206 8 2" xfId="41002"/>
    <cellStyle name="Normal 206 9" xfId="41003"/>
    <cellStyle name="Normal 206 9 2" xfId="41004"/>
    <cellStyle name="Normal 207" xfId="41005"/>
    <cellStyle name="Normal 207 10" xfId="41006"/>
    <cellStyle name="Normal 207 10 2" xfId="41007"/>
    <cellStyle name="Normal 207 11" xfId="41008"/>
    <cellStyle name="Normal 207 11 2" xfId="41009"/>
    <cellStyle name="Normal 207 12" xfId="41010"/>
    <cellStyle name="Normal 207 12 2" xfId="41011"/>
    <cellStyle name="Normal 207 13" xfId="41012"/>
    <cellStyle name="Normal 207 13 2" xfId="41013"/>
    <cellStyle name="Normal 207 14" xfId="41014"/>
    <cellStyle name="Normal 207 14 2" xfId="41015"/>
    <cellStyle name="Normal 207 15" xfId="41016"/>
    <cellStyle name="Normal 207 15 2" xfId="41017"/>
    <cellStyle name="Normal 207 16" xfId="41018"/>
    <cellStyle name="Normal 207 16 2" xfId="41019"/>
    <cellStyle name="Normal 207 17" xfId="41020"/>
    <cellStyle name="Normal 207 2" xfId="41021"/>
    <cellStyle name="Normal 207 2 2" xfId="41022"/>
    <cellStyle name="Normal 207 3" xfId="41023"/>
    <cellStyle name="Normal 207 3 2" xfId="41024"/>
    <cellStyle name="Normal 207 4" xfId="41025"/>
    <cellStyle name="Normal 207 4 2" xfId="41026"/>
    <cellStyle name="Normal 207 5" xfId="41027"/>
    <cellStyle name="Normal 207 5 2" xfId="41028"/>
    <cellStyle name="Normal 207 6" xfId="41029"/>
    <cellStyle name="Normal 207 6 2" xfId="41030"/>
    <cellStyle name="Normal 207 7" xfId="41031"/>
    <cellStyle name="Normal 207 7 2" xfId="41032"/>
    <cellStyle name="Normal 207 8" xfId="41033"/>
    <cellStyle name="Normal 207 8 2" xfId="41034"/>
    <cellStyle name="Normal 207 9" xfId="41035"/>
    <cellStyle name="Normal 207 9 2" xfId="41036"/>
    <cellStyle name="Normal 208" xfId="41037"/>
    <cellStyle name="Normal 208 2" xfId="41038"/>
    <cellStyle name="Normal 209" xfId="41039"/>
    <cellStyle name="Normal 209 2" xfId="41040"/>
    <cellStyle name="Normal 209 3" xfId="41041"/>
    <cellStyle name="Normal 209 3 2" xfId="41042"/>
    <cellStyle name="Normal 21" xfId="217"/>
    <cellStyle name="Normal 21 2" xfId="41044"/>
    <cellStyle name="Normal 21 3" xfId="41045"/>
    <cellStyle name="Normal 21 4" xfId="41046"/>
    <cellStyle name="Normal 21 5" xfId="41047"/>
    <cellStyle name="Normal 21 6" xfId="41043"/>
    <cellStyle name="Normal 210" xfId="41048"/>
    <cellStyle name="Normal 210 2" xfId="41049"/>
    <cellStyle name="Normal 211" xfId="41050"/>
    <cellStyle name="Normal 211 2" xfId="41051"/>
    <cellStyle name="Normal 212" xfId="41052"/>
    <cellStyle name="Normal 212 2" xfId="41053"/>
    <cellStyle name="Normal 213" xfId="41054"/>
    <cellStyle name="Normal 213 10" xfId="41055"/>
    <cellStyle name="Normal 213 10 2" xfId="41056"/>
    <cellStyle name="Normal 213 11" xfId="41057"/>
    <cellStyle name="Normal 213 11 2" xfId="41058"/>
    <cellStyle name="Normal 213 12" xfId="41059"/>
    <cellStyle name="Normal 213 12 2" xfId="41060"/>
    <cellStyle name="Normal 213 13" xfId="41061"/>
    <cellStyle name="Normal 213 13 2" xfId="41062"/>
    <cellStyle name="Normal 213 14" xfId="41063"/>
    <cellStyle name="Normal 213 14 2" xfId="41064"/>
    <cellStyle name="Normal 213 15" xfId="41065"/>
    <cellStyle name="Normal 213 15 2" xfId="41066"/>
    <cellStyle name="Normal 213 16" xfId="41067"/>
    <cellStyle name="Normal 213 16 2" xfId="41068"/>
    <cellStyle name="Normal 213 2" xfId="41069"/>
    <cellStyle name="Normal 213 2 2" xfId="41070"/>
    <cellStyle name="Normal 213 3" xfId="41071"/>
    <cellStyle name="Normal 213 3 2" xfId="41072"/>
    <cellStyle name="Normal 213 4" xfId="41073"/>
    <cellStyle name="Normal 213 4 2" xfId="41074"/>
    <cellStyle name="Normal 213 5" xfId="41075"/>
    <cellStyle name="Normal 213 5 2" xfId="41076"/>
    <cellStyle name="Normal 213 6" xfId="41077"/>
    <cellStyle name="Normal 213 6 2" xfId="41078"/>
    <cellStyle name="Normal 213 7" xfId="41079"/>
    <cellStyle name="Normal 213 7 2" xfId="41080"/>
    <cellStyle name="Normal 213 8" xfId="41081"/>
    <cellStyle name="Normal 213 8 2" xfId="41082"/>
    <cellStyle name="Normal 213 9" xfId="41083"/>
    <cellStyle name="Normal 213 9 2" xfId="41084"/>
    <cellStyle name="Normal 214" xfId="41085"/>
    <cellStyle name="Normal 214 10" xfId="41086"/>
    <cellStyle name="Normal 214 10 2" xfId="41087"/>
    <cellStyle name="Normal 214 11" xfId="41088"/>
    <cellStyle name="Normal 214 11 2" xfId="41089"/>
    <cellStyle name="Normal 214 12" xfId="41090"/>
    <cellStyle name="Normal 214 12 2" xfId="41091"/>
    <cellStyle name="Normal 214 13" xfId="41092"/>
    <cellStyle name="Normal 214 13 2" xfId="41093"/>
    <cellStyle name="Normal 214 14" xfId="41094"/>
    <cellStyle name="Normal 214 14 2" xfId="41095"/>
    <cellStyle name="Normal 214 15" xfId="41096"/>
    <cellStyle name="Normal 214 15 2" xfId="41097"/>
    <cellStyle name="Normal 214 16" xfId="41098"/>
    <cellStyle name="Normal 214 16 2" xfId="41099"/>
    <cellStyle name="Normal 214 2" xfId="41100"/>
    <cellStyle name="Normal 214 2 2" xfId="41101"/>
    <cellStyle name="Normal 214 3" xfId="41102"/>
    <cellStyle name="Normal 214 3 2" xfId="41103"/>
    <cellStyle name="Normal 214 4" xfId="41104"/>
    <cellStyle name="Normal 214 4 2" xfId="41105"/>
    <cellStyle name="Normal 214 5" xfId="41106"/>
    <cellStyle name="Normal 214 5 2" xfId="41107"/>
    <cellStyle name="Normal 214 6" xfId="41108"/>
    <cellStyle name="Normal 214 6 2" xfId="41109"/>
    <cellStyle name="Normal 214 7" xfId="41110"/>
    <cellStyle name="Normal 214 7 2" xfId="41111"/>
    <cellStyle name="Normal 214 8" xfId="41112"/>
    <cellStyle name="Normal 214 8 2" xfId="41113"/>
    <cellStyle name="Normal 214 9" xfId="41114"/>
    <cellStyle name="Normal 214 9 2" xfId="41115"/>
    <cellStyle name="Normal 215" xfId="41116"/>
    <cellStyle name="Normal 215 10" xfId="41117"/>
    <cellStyle name="Normal 215 10 2" xfId="41118"/>
    <cellStyle name="Normal 215 11" xfId="41119"/>
    <cellStyle name="Normal 215 11 2" xfId="41120"/>
    <cellStyle name="Normal 215 12" xfId="41121"/>
    <cellStyle name="Normal 215 12 2" xfId="41122"/>
    <cellStyle name="Normal 215 13" xfId="41123"/>
    <cellStyle name="Normal 215 13 2" xfId="41124"/>
    <cellStyle name="Normal 215 14" xfId="41125"/>
    <cellStyle name="Normal 215 14 2" xfId="41126"/>
    <cellStyle name="Normal 215 15" xfId="41127"/>
    <cellStyle name="Normal 215 15 2" xfId="41128"/>
    <cellStyle name="Normal 215 16" xfId="41129"/>
    <cellStyle name="Normal 215 16 2" xfId="41130"/>
    <cellStyle name="Normal 215 2" xfId="41131"/>
    <cellStyle name="Normal 215 2 2" xfId="41132"/>
    <cellStyle name="Normal 215 3" xfId="41133"/>
    <cellStyle name="Normal 215 3 2" xfId="41134"/>
    <cellStyle name="Normal 215 4" xfId="41135"/>
    <cellStyle name="Normal 215 4 2" xfId="41136"/>
    <cellStyle name="Normal 215 5" xfId="41137"/>
    <cellStyle name="Normal 215 5 2" xfId="41138"/>
    <cellStyle name="Normal 215 6" xfId="41139"/>
    <cellStyle name="Normal 215 6 2" xfId="41140"/>
    <cellStyle name="Normal 215 7" xfId="41141"/>
    <cellStyle name="Normal 215 7 2" xfId="41142"/>
    <cellStyle name="Normal 215 8" xfId="41143"/>
    <cellStyle name="Normal 215 8 2" xfId="41144"/>
    <cellStyle name="Normal 215 9" xfId="41145"/>
    <cellStyle name="Normal 215 9 2" xfId="41146"/>
    <cellStyle name="Normal 216" xfId="41147"/>
    <cellStyle name="Normal 216 10" xfId="41148"/>
    <cellStyle name="Normal 216 10 2" xfId="41149"/>
    <cellStyle name="Normal 216 11" xfId="41150"/>
    <cellStyle name="Normal 216 11 2" xfId="41151"/>
    <cellStyle name="Normal 216 12" xfId="41152"/>
    <cellStyle name="Normal 216 12 2" xfId="41153"/>
    <cellStyle name="Normal 216 13" xfId="41154"/>
    <cellStyle name="Normal 216 13 2" xfId="41155"/>
    <cellStyle name="Normal 216 14" xfId="41156"/>
    <cellStyle name="Normal 216 14 2" xfId="41157"/>
    <cellStyle name="Normal 216 15" xfId="41158"/>
    <cellStyle name="Normal 216 15 2" xfId="41159"/>
    <cellStyle name="Normal 216 16" xfId="41160"/>
    <cellStyle name="Normal 216 16 2" xfId="41161"/>
    <cellStyle name="Normal 216 2" xfId="41162"/>
    <cellStyle name="Normal 216 2 2" xfId="41163"/>
    <cellStyle name="Normal 216 3" xfId="41164"/>
    <cellStyle name="Normal 216 3 2" xfId="41165"/>
    <cellStyle name="Normal 216 4" xfId="41166"/>
    <cellStyle name="Normal 216 4 2" xfId="41167"/>
    <cellStyle name="Normal 216 5" xfId="41168"/>
    <cellStyle name="Normal 216 5 2" xfId="41169"/>
    <cellStyle name="Normal 216 6" xfId="41170"/>
    <cellStyle name="Normal 216 6 2" xfId="41171"/>
    <cellStyle name="Normal 216 7" xfId="41172"/>
    <cellStyle name="Normal 216 7 2" xfId="41173"/>
    <cellStyle name="Normal 216 8" xfId="41174"/>
    <cellStyle name="Normal 216 8 2" xfId="41175"/>
    <cellStyle name="Normal 216 9" xfId="41176"/>
    <cellStyle name="Normal 216 9 2" xfId="41177"/>
    <cellStyle name="Normal 217" xfId="41178"/>
    <cellStyle name="Normal 217 10" xfId="41179"/>
    <cellStyle name="Normal 217 10 2" xfId="41180"/>
    <cellStyle name="Normal 217 11" xfId="41181"/>
    <cellStyle name="Normal 217 11 2" xfId="41182"/>
    <cellStyle name="Normal 217 12" xfId="41183"/>
    <cellStyle name="Normal 217 12 2" xfId="41184"/>
    <cellStyle name="Normal 217 13" xfId="41185"/>
    <cellStyle name="Normal 217 13 2" xfId="41186"/>
    <cellStyle name="Normal 217 14" xfId="41187"/>
    <cellStyle name="Normal 217 14 2" xfId="41188"/>
    <cellStyle name="Normal 217 15" xfId="41189"/>
    <cellStyle name="Normal 217 15 2" xfId="41190"/>
    <cellStyle name="Normal 217 16" xfId="41191"/>
    <cellStyle name="Normal 217 16 2" xfId="41192"/>
    <cellStyle name="Normal 217 2" xfId="41193"/>
    <cellStyle name="Normal 217 2 2" xfId="41194"/>
    <cellStyle name="Normal 217 3" xfId="41195"/>
    <cellStyle name="Normal 217 3 2" xfId="41196"/>
    <cellStyle name="Normal 217 4" xfId="41197"/>
    <cellStyle name="Normal 217 4 2" xfId="41198"/>
    <cellStyle name="Normal 217 5" xfId="41199"/>
    <cellStyle name="Normal 217 5 2" xfId="41200"/>
    <cellStyle name="Normal 217 6" xfId="41201"/>
    <cellStyle name="Normal 217 6 2" xfId="41202"/>
    <cellStyle name="Normal 217 7" xfId="41203"/>
    <cellStyle name="Normal 217 7 2" xfId="41204"/>
    <cellStyle name="Normal 217 8" xfId="41205"/>
    <cellStyle name="Normal 217 8 2" xfId="41206"/>
    <cellStyle name="Normal 217 9" xfId="41207"/>
    <cellStyle name="Normal 217 9 2" xfId="41208"/>
    <cellStyle name="Normal 218" xfId="41209"/>
    <cellStyle name="Normal 218 10" xfId="41210"/>
    <cellStyle name="Normal 218 10 2" xfId="41211"/>
    <cellStyle name="Normal 218 11" xfId="41212"/>
    <cellStyle name="Normal 218 11 2" xfId="41213"/>
    <cellStyle name="Normal 218 12" xfId="41214"/>
    <cellStyle name="Normal 218 12 2" xfId="41215"/>
    <cellStyle name="Normal 218 13" xfId="41216"/>
    <cellStyle name="Normal 218 13 2" xfId="41217"/>
    <cellStyle name="Normal 218 14" xfId="41218"/>
    <cellStyle name="Normal 218 14 2" xfId="41219"/>
    <cellStyle name="Normal 218 15" xfId="41220"/>
    <cellStyle name="Normal 218 15 2" xfId="41221"/>
    <cellStyle name="Normal 218 16" xfId="41222"/>
    <cellStyle name="Normal 218 16 2" xfId="41223"/>
    <cellStyle name="Normal 218 2" xfId="41224"/>
    <cellStyle name="Normal 218 2 2" xfId="41225"/>
    <cellStyle name="Normal 218 3" xfId="41226"/>
    <cellStyle name="Normal 218 3 2" xfId="41227"/>
    <cellStyle name="Normal 218 4" xfId="41228"/>
    <cellStyle name="Normal 218 4 2" xfId="41229"/>
    <cellStyle name="Normal 218 5" xfId="41230"/>
    <cellStyle name="Normal 218 5 2" xfId="41231"/>
    <cellStyle name="Normal 218 6" xfId="41232"/>
    <cellStyle name="Normal 218 6 2" xfId="41233"/>
    <cellStyle name="Normal 218 7" xfId="41234"/>
    <cellStyle name="Normal 218 7 2" xfId="41235"/>
    <cellStyle name="Normal 218 8" xfId="41236"/>
    <cellStyle name="Normal 218 8 2" xfId="41237"/>
    <cellStyle name="Normal 218 9" xfId="41238"/>
    <cellStyle name="Normal 218 9 2" xfId="41239"/>
    <cellStyle name="Normal 219" xfId="41240"/>
    <cellStyle name="Normal 219 10" xfId="41241"/>
    <cellStyle name="Normal 219 10 2" xfId="41242"/>
    <cellStyle name="Normal 219 11" xfId="41243"/>
    <cellStyle name="Normal 219 11 2" xfId="41244"/>
    <cellStyle name="Normal 219 12" xfId="41245"/>
    <cellStyle name="Normal 219 12 2" xfId="41246"/>
    <cellStyle name="Normal 219 13" xfId="41247"/>
    <cellStyle name="Normal 219 13 2" xfId="41248"/>
    <cellStyle name="Normal 219 14" xfId="41249"/>
    <cellStyle name="Normal 219 14 2" xfId="41250"/>
    <cellStyle name="Normal 219 15" xfId="41251"/>
    <cellStyle name="Normal 219 15 2" xfId="41252"/>
    <cellStyle name="Normal 219 16" xfId="41253"/>
    <cellStyle name="Normal 219 16 2" xfId="41254"/>
    <cellStyle name="Normal 219 2" xfId="41255"/>
    <cellStyle name="Normal 219 2 2" xfId="41256"/>
    <cellStyle name="Normal 219 3" xfId="41257"/>
    <cellStyle name="Normal 219 3 2" xfId="41258"/>
    <cellStyle name="Normal 219 4" xfId="41259"/>
    <cellStyle name="Normal 219 4 2" xfId="41260"/>
    <cellStyle name="Normal 219 5" xfId="41261"/>
    <cellStyle name="Normal 219 5 2" xfId="41262"/>
    <cellStyle name="Normal 219 6" xfId="41263"/>
    <cellStyle name="Normal 219 6 2" xfId="41264"/>
    <cellStyle name="Normal 219 7" xfId="41265"/>
    <cellStyle name="Normal 219 7 2" xfId="41266"/>
    <cellStyle name="Normal 219 8" xfId="41267"/>
    <cellStyle name="Normal 219 8 2" xfId="41268"/>
    <cellStyle name="Normal 219 9" xfId="41269"/>
    <cellStyle name="Normal 219 9 2" xfId="41270"/>
    <cellStyle name="Normal 22" xfId="218"/>
    <cellStyle name="Normal 22 10" xfId="41272"/>
    <cellStyle name="Normal 22 10 2" xfId="41273"/>
    <cellStyle name="Normal 22 10 2 2" xfId="41274"/>
    <cellStyle name="Normal 22 10 3" xfId="41275"/>
    <cellStyle name="Normal 22 11" xfId="41276"/>
    <cellStyle name="Normal 22 11 2" xfId="41277"/>
    <cellStyle name="Normal 22 11 3" xfId="41278"/>
    <cellStyle name="Normal 22 12" xfId="41279"/>
    <cellStyle name="Normal 22 12 2" xfId="41280"/>
    <cellStyle name="Normal 22 13" xfId="41281"/>
    <cellStyle name="Normal 22 14" xfId="41282"/>
    <cellStyle name="Normal 22 15" xfId="41283"/>
    <cellStyle name="Normal 22 16" xfId="41271"/>
    <cellStyle name="Normal 22 2" xfId="41284"/>
    <cellStyle name="Normal 22 2 10" xfId="41285"/>
    <cellStyle name="Normal 22 2 10 2" xfId="41286"/>
    <cellStyle name="Normal 22 2 11" xfId="41287"/>
    <cellStyle name="Normal 22 2 12" xfId="41288"/>
    <cellStyle name="Normal 22 2 2" xfId="41289"/>
    <cellStyle name="Normal 22 2 2 10" xfId="41290"/>
    <cellStyle name="Normal 22 2 2 2" xfId="41291"/>
    <cellStyle name="Normal 22 2 2 2 2" xfId="41292"/>
    <cellStyle name="Normal 22 2 2 2 2 2" xfId="41293"/>
    <cellStyle name="Normal 22 2 2 2 2 2 2" xfId="41294"/>
    <cellStyle name="Normal 22 2 2 2 2 2 2 2" xfId="41295"/>
    <cellStyle name="Normal 22 2 2 2 2 2 2 2 2" xfId="41296"/>
    <cellStyle name="Normal 22 2 2 2 2 2 2 2 2 2" xfId="41297"/>
    <cellStyle name="Normal 22 2 2 2 2 2 2 2 3" xfId="41298"/>
    <cellStyle name="Normal 22 2 2 2 2 2 2 3" xfId="41299"/>
    <cellStyle name="Normal 22 2 2 2 2 2 2 3 2" xfId="41300"/>
    <cellStyle name="Normal 22 2 2 2 2 2 2 4" xfId="41301"/>
    <cellStyle name="Normal 22 2 2 2 2 2 3" xfId="41302"/>
    <cellStyle name="Normal 22 2 2 2 2 2 3 2" xfId="41303"/>
    <cellStyle name="Normal 22 2 2 2 2 2 3 2 2" xfId="41304"/>
    <cellStyle name="Normal 22 2 2 2 2 2 3 3" xfId="41305"/>
    <cellStyle name="Normal 22 2 2 2 2 2 4" xfId="41306"/>
    <cellStyle name="Normal 22 2 2 2 2 2 4 2" xfId="41307"/>
    <cellStyle name="Normal 22 2 2 2 2 2 5" xfId="41308"/>
    <cellStyle name="Normal 22 2 2 2 2 3" xfId="41309"/>
    <cellStyle name="Normal 22 2 2 2 2 3 2" xfId="41310"/>
    <cellStyle name="Normal 22 2 2 2 2 3 2 2" xfId="41311"/>
    <cellStyle name="Normal 22 2 2 2 2 3 2 2 2" xfId="41312"/>
    <cellStyle name="Normal 22 2 2 2 2 3 2 2 2 2" xfId="41313"/>
    <cellStyle name="Normal 22 2 2 2 2 3 2 2 3" xfId="41314"/>
    <cellStyle name="Normal 22 2 2 2 2 3 2 3" xfId="41315"/>
    <cellStyle name="Normal 22 2 2 2 2 3 2 3 2" xfId="41316"/>
    <cellStyle name="Normal 22 2 2 2 2 3 2 4" xfId="41317"/>
    <cellStyle name="Normal 22 2 2 2 2 3 3" xfId="41318"/>
    <cellStyle name="Normal 22 2 2 2 2 3 3 2" xfId="41319"/>
    <cellStyle name="Normal 22 2 2 2 2 3 3 2 2" xfId="41320"/>
    <cellStyle name="Normal 22 2 2 2 2 3 3 3" xfId="41321"/>
    <cellStyle name="Normal 22 2 2 2 2 3 4" xfId="41322"/>
    <cellStyle name="Normal 22 2 2 2 2 3 4 2" xfId="41323"/>
    <cellStyle name="Normal 22 2 2 2 2 3 5" xfId="41324"/>
    <cellStyle name="Normal 22 2 2 2 2 4" xfId="41325"/>
    <cellStyle name="Normal 22 2 2 2 2 4 2" xfId="41326"/>
    <cellStyle name="Normal 22 2 2 2 2 4 2 2" xfId="41327"/>
    <cellStyle name="Normal 22 2 2 2 2 4 2 2 2" xfId="41328"/>
    <cellStyle name="Normal 22 2 2 2 2 4 2 3" xfId="41329"/>
    <cellStyle name="Normal 22 2 2 2 2 4 3" xfId="41330"/>
    <cellStyle name="Normal 22 2 2 2 2 4 3 2" xfId="41331"/>
    <cellStyle name="Normal 22 2 2 2 2 4 4" xfId="41332"/>
    <cellStyle name="Normal 22 2 2 2 2 5" xfId="41333"/>
    <cellStyle name="Normal 22 2 2 2 2 5 2" xfId="41334"/>
    <cellStyle name="Normal 22 2 2 2 2 5 2 2" xfId="41335"/>
    <cellStyle name="Normal 22 2 2 2 2 5 3" xfId="41336"/>
    <cellStyle name="Normal 22 2 2 2 2 6" xfId="41337"/>
    <cellStyle name="Normal 22 2 2 2 2 6 2" xfId="41338"/>
    <cellStyle name="Normal 22 2 2 2 2 7" xfId="41339"/>
    <cellStyle name="Normal 22 2 2 2 3" xfId="41340"/>
    <cellStyle name="Normal 22 2 2 2 3 2" xfId="41341"/>
    <cellStyle name="Normal 22 2 2 2 3 2 2" xfId="41342"/>
    <cellStyle name="Normal 22 2 2 2 3 2 2 2" xfId="41343"/>
    <cellStyle name="Normal 22 2 2 2 3 2 2 2 2" xfId="41344"/>
    <cellStyle name="Normal 22 2 2 2 3 2 2 3" xfId="41345"/>
    <cellStyle name="Normal 22 2 2 2 3 2 3" xfId="41346"/>
    <cellStyle name="Normal 22 2 2 2 3 2 3 2" xfId="41347"/>
    <cellStyle name="Normal 22 2 2 2 3 2 4" xfId="41348"/>
    <cellStyle name="Normal 22 2 2 2 3 3" xfId="41349"/>
    <cellStyle name="Normal 22 2 2 2 3 3 2" xfId="41350"/>
    <cellStyle name="Normal 22 2 2 2 3 3 2 2" xfId="41351"/>
    <cellStyle name="Normal 22 2 2 2 3 3 3" xfId="41352"/>
    <cellStyle name="Normal 22 2 2 2 3 4" xfId="41353"/>
    <cellStyle name="Normal 22 2 2 2 3 4 2" xfId="41354"/>
    <cellStyle name="Normal 22 2 2 2 3 5" xfId="41355"/>
    <cellStyle name="Normal 22 2 2 2 4" xfId="41356"/>
    <cellStyle name="Normal 22 2 2 2 4 2" xfId="41357"/>
    <cellStyle name="Normal 22 2 2 2 4 2 2" xfId="41358"/>
    <cellStyle name="Normal 22 2 2 2 4 2 2 2" xfId="41359"/>
    <cellStyle name="Normal 22 2 2 2 4 2 2 2 2" xfId="41360"/>
    <cellStyle name="Normal 22 2 2 2 4 2 2 3" xfId="41361"/>
    <cellStyle name="Normal 22 2 2 2 4 2 3" xfId="41362"/>
    <cellStyle name="Normal 22 2 2 2 4 2 3 2" xfId="41363"/>
    <cellStyle name="Normal 22 2 2 2 4 2 4" xfId="41364"/>
    <cellStyle name="Normal 22 2 2 2 4 3" xfId="41365"/>
    <cellStyle name="Normal 22 2 2 2 4 3 2" xfId="41366"/>
    <cellStyle name="Normal 22 2 2 2 4 3 2 2" xfId="41367"/>
    <cellStyle name="Normal 22 2 2 2 4 3 3" xfId="41368"/>
    <cellStyle name="Normal 22 2 2 2 4 4" xfId="41369"/>
    <cellStyle name="Normal 22 2 2 2 4 4 2" xfId="41370"/>
    <cellStyle name="Normal 22 2 2 2 4 5" xfId="41371"/>
    <cellStyle name="Normal 22 2 2 2 5" xfId="41372"/>
    <cellStyle name="Normal 22 2 2 2 5 2" xfId="41373"/>
    <cellStyle name="Normal 22 2 2 2 5 2 2" xfId="41374"/>
    <cellStyle name="Normal 22 2 2 2 5 2 2 2" xfId="41375"/>
    <cellStyle name="Normal 22 2 2 2 5 2 3" xfId="41376"/>
    <cellStyle name="Normal 22 2 2 2 5 3" xfId="41377"/>
    <cellStyle name="Normal 22 2 2 2 5 3 2" xfId="41378"/>
    <cellStyle name="Normal 22 2 2 2 5 4" xfId="41379"/>
    <cellStyle name="Normal 22 2 2 2 6" xfId="41380"/>
    <cellStyle name="Normal 22 2 2 2 6 2" xfId="41381"/>
    <cellStyle name="Normal 22 2 2 2 6 2 2" xfId="41382"/>
    <cellStyle name="Normal 22 2 2 2 6 3" xfId="41383"/>
    <cellStyle name="Normal 22 2 2 2 7" xfId="41384"/>
    <cellStyle name="Normal 22 2 2 2 7 2" xfId="41385"/>
    <cellStyle name="Normal 22 2 2 2 8" xfId="41386"/>
    <cellStyle name="Normal 22 2 2 3" xfId="41387"/>
    <cellStyle name="Normal 22 2 2 3 2" xfId="41388"/>
    <cellStyle name="Normal 22 2 2 3 2 2" xfId="41389"/>
    <cellStyle name="Normal 22 2 2 3 2 2 2" xfId="41390"/>
    <cellStyle name="Normal 22 2 2 3 2 2 2 2" xfId="41391"/>
    <cellStyle name="Normal 22 2 2 3 2 2 2 2 2" xfId="41392"/>
    <cellStyle name="Normal 22 2 2 3 2 2 2 3" xfId="41393"/>
    <cellStyle name="Normal 22 2 2 3 2 2 3" xfId="41394"/>
    <cellStyle name="Normal 22 2 2 3 2 2 3 2" xfId="41395"/>
    <cellStyle name="Normal 22 2 2 3 2 2 4" xfId="41396"/>
    <cellStyle name="Normal 22 2 2 3 2 3" xfId="41397"/>
    <cellStyle name="Normal 22 2 2 3 2 3 2" xfId="41398"/>
    <cellStyle name="Normal 22 2 2 3 2 3 2 2" xfId="41399"/>
    <cellStyle name="Normal 22 2 2 3 2 3 3" xfId="41400"/>
    <cellStyle name="Normal 22 2 2 3 2 4" xfId="41401"/>
    <cellStyle name="Normal 22 2 2 3 2 4 2" xfId="41402"/>
    <cellStyle name="Normal 22 2 2 3 2 5" xfId="41403"/>
    <cellStyle name="Normal 22 2 2 3 3" xfId="41404"/>
    <cellStyle name="Normal 22 2 2 3 3 2" xfId="41405"/>
    <cellStyle name="Normal 22 2 2 3 3 2 2" xfId="41406"/>
    <cellStyle name="Normal 22 2 2 3 3 2 2 2" xfId="41407"/>
    <cellStyle name="Normal 22 2 2 3 3 2 2 2 2" xfId="41408"/>
    <cellStyle name="Normal 22 2 2 3 3 2 2 3" xfId="41409"/>
    <cellStyle name="Normal 22 2 2 3 3 2 3" xfId="41410"/>
    <cellStyle name="Normal 22 2 2 3 3 2 3 2" xfId="41411"/>
    <cellStyle name="Normal 22 2 2 3 3 2 4" xfId="41412"/>
    <cellStyle name="Normal 22 2 2 3 3 3" xfId="41413"/>
    <cellStyle name="Normal 22 2 2 3 3 3 2" xfId="41414"/>
    <cellStyle name="Normal 22 2 2 3 3 3 2 2" xfId="41415"/>
    <cellStyle name="Normal 22 2 2 3 3 3 3" xfId="41416"/>
    <cellStyle name="Normal 22 2 2 3 3 4" xfId="41417"/>
    <cellStyle name="Normal 22 2 2 3 3 4 2" xfId="41418"/>
    <cellStyle name="Normal 22 2 2 3 3 5" xfId="41419"/>
    <cellStyle name="Normal 22 2 2 3 4" xfId="41420"/>
    <cellStyle name="Normal 22 2 2 3 4 2" xfId="41421"/>
    <cellStyle name="Normal 22 2 2 3 4 2 2" xfId="41422"/>
    <cellStyle name="Normal 22 2 2 3 4 2 2 2" xfId="41423"/>
    <cellStyle name="Normal 22 2 2 3 4 2 3" xfId="41424"/>
    <cellStyle name="Normal 22 2 2 3 4 3" xfId="41425"/>
    <cellStyle name="Normal 22 2 2 3 4 3 2" xfId="41426"/>
    <cellStyle name="Normal 22 2 2 3 4 4" xfId="41427"/>
    <cellStyle name="Normal 22 2 2 3 5" xfId="41428"/>
    <cellStyle name="Normal 22 2 2 3 5 2" xfId="41429"/>
    <cellStyle name="Normal 22 2 2 3 5 2 2" xfId="41430"/>
    <cellStyle name="Normal 22 2 2 3 5 3" xfId="41431"/>
    <cellStyle name="Normal 22 2 2 3 6" xfId="41432"/>
    <cellStyle name="Normal 22 2 2 3 6 2" xfId="41433"/>
    <cellStyle name="Normal 22 2 2 3 7" xfId="41434"/>
    <cellStyle name="Normal 22 2 2 4" xfId="41435"/>
    <cellStyle name="Normal 22 2 2 4 2" xfId="41436"/>
    <cellStyle name="Normal 22 2 2 4 2 2" xfId="41437"/>
    <cellStyle name="Normal 22 2 2 4 2 2 2" xfId="41438"/>
    <cellStyle name="Normal 22 2 2 4 2 2 2 2" xfId="41439"/>
    <cellStyle name="Normal 22 2 2 4 2 2 3" xfId="41440"/>
    <cellStyle name="Normal 22 2 2 4 2 3" xfId="41441"/>
    <cellStyle name="Normal 22 2 2 4 2 3 2" xfId="41442"/>
    <cellStyle name="Normal 22 2 2 4 2 4" xfId="41443"/>
    <cellStyle name="Normal 22 2 2 4 3" xfId="41444"/>
    <cellStyle name="Normal 22 2 2 4 3 2" xfId="41445"/>
    <cellStyle name="Normal 22 2 2 4 3 2 2" xfId="41446"/>
    <cellStyle name="Normal 22 2 2 4 3 3" xfId="41447"/>
    <cellStyle name="Normal 22 2 2 4 4" xfId="41448"/>
    <cellStyle name="Normal 22 2 2 4 4 2" xfId="41449"/>
    <cellStyle name="Normal 22 2 2 4 5" xfId="41450"/>
    <cellStyle name="Normal 22 2 2 5" xfId="41451"/>
    <cellStyle name="Normal 22 2 2 5 2" xfId="41452"/>
    <cellStyle name="Normal 22 2 2 5 2 2" xfId="41453"/>
    <cellStyle name="Normal 22 2 2 5 2 2 2" xfId="41454"/>
    <cellStyle name="Normal 22 2 2 5 2 2 2 2" xfId="41455"/>
    <cellStyle name="Normal 22 2 2 5 2 2 3" xfId="41456"/>
    <cellStyle name="Normal 22 2 2 5 2 3" xfId="41457"/>
    <cellStyle name="Normal 22 2 2 5 2 3 2" xfId="41458"/>
    <cellStyle name="Normal 22 2 2 5 2 4" xfId="41459"/>
    <cellStyle name="Normal 22 2 2 5 3" xfId="41460"/>
    <cellStyle name="Normal 22 2 2 5 3 2" xfId="41461"/>
    <cellStyle name="Normal 22 2 2 5 3 2 2" xfId="41462"/>
    <cellStyle name="Normal 22 2 2 5 3 3" xfId="41463"/>
    <cellStyle name="Normal 22 2 2 5 4" xfId="41464"/>
    <cellStyle name="Normal 22 2 2 5 4 2" xfId="41465"/>
    <cellStyle name="Normal 22 2 2 5 5" xfId="41466"/>
    <cellStyle name="Normal 22 2 2 6" xfId="41467"/>
    <cellStyle name="Normal 22 2 2 6 2" xfId="41468"/>
    <cellStyle name="Normal 22 2 2 6 2 2" xfId="41469"/>
    <cellStyle name="Normal 22 2 2 6 2 2 2" xfId="41470"/>
    <cellStyle name="Normal 22 2 2 6 2 3" xfId="41471"/>
    <cellStyle name="Normal 22 2 2 6 3" xfId="41472"/>
    <cellStyle name="Normal 22 2 2 6 3 2" xfId="41473"/>
    <cellStyle name="Normal 22 2 2 6 4" xfId="41474"/>
    <cellStyle name="Normal 22 2 2 7" xfId="41475"/>
    <cellStyle name="Normal 22 2 2 7 2" xfId="41476"/>
    <cellStyle name="Normal 22 2 2 7 2 2" xfId="41477"/>
    <cellStyle name="Normal 22 2 2 7 3" xfId="41478"/>
    <cellStyle name="Normal 22 2 2 8" xfId="41479"/>
    <cellStyle name="Normal 22 2 2 8 2" xfId="41480"/>
    <cellStyle name="Normal 22 2 2 9" xfId="41481"/>
    <cellStyle name="Normal 22 2 2 9 2" xfId="41482"/>
    <cellStyle name="Normal 22 2 3" xfId="41483"/>
    <cellStyle name="Normal 22 2 3 2" xfId="41484"/>
    <cellStyle name="Normal 22 2 3 2 2" xfId="41485"/>
    <cellStyle name="Normal 22 2 3 2 2 2" xfId="41486"/>
    <cellStyle name="Normal 22 2 3 2 2 2 2" xfId="41487"/>
    <cellStyle name="Normal 22 2 3 2 2 2 2 2" xfId="41488"/>
    <cellStyle name="Normal 22 2 3 2 2 2 2 2 2" xfId="41489"/>
    <cellStyle name="Normal 22 2 3 2 2 2 2 3" xfId="41490"/>
    <cellStyle name="Normal 22 2 3 2 2 2 3" xfId="41491"/>
    <cellStyle name="Normal 22 2 3 2 2 2 3 2" xfId="41492"/>
    <cellStyle name="Normal 22 2 3 2 2 2 4" xfId="41493"/>
    <cellStyle name="Normal 22 2 3 2 2 3" xfId="41494"/>
    <cellStyle name="Normal 22 2 3 2 2 3 2" xfId="41495"/>
    <cellStyle name="Normal 22 2 3 2 2 3 2 2" xfId="41496"/>
    <cellStyle name="Normal 22 2 3 2 2 3 3" xfId="41497"/>
    <cellStyle name="Normal 22 2 3 2 2 4" xfId="41498"/>
    <cellStyle name="Normal 22 2 3 2 2 4 2" xfId="41499"/>
    <cellStyle name="Normal 22 2 3 2 2 5" xfId="41500"/>
    <cellStyle name="Normal 22 2 3 2 3" xfId="41501"/>
    <cellStyle name="Normal 22 2 3 2 3 2" xfId="41502"/>
    <cellStyle name="Normal 22 2 3 2 3 2 2" xfId="41503"/>
    <cellStyle name="Normal 22 2 3 2 3 2 2 2" xfId="41504"/>
    <cellStyle name="Normal 22 2 3 2 3 2 2 2 2" xfId="41505"/>
    <cellStyle name="Normal 22 2 3 2 3 2 2 3" xfId="41506"/>
    <cellStyle name="Normal 22 2 3 2 3 2 3" xfId="41507"/>
    <cellStyle name="Normal 22 2 3 2 3 2 3 2" xfId="41508"/>
    <cellStyle name="Normal 22 2 3 2 3 2 4" xfId="41509"/>
    <cellStyle name="Normal 22 2 3 2 3 3" xfId="41510"/>
    <cellStyle name="Normal 22 2 3 2 3 3 2" xfId="41511"/>
    <cellStyle name="Normal 22 2 3 2 3 3 2 2" xfId="41512"/>
    <cellStyle name="Normal 22 2 3 2 3 3 3" xfId="41513"/>
    <cellStyle name="Normal 22 2 3 2 3 4" xfId="41514"/>
    <cellStyle name="Normal 22 2 3 2 3 4 2" xfId="41515"/>
    <cellStyle name="Normal 22 2 3 2 3 5" xfId="41516"/>
    <cellStyle name="Normal 22 2 3 2 4" xfId="41517"/>
    <cellStyle name="Normal 22 2 3 2 4 2" xfId="41518"/>
    <cellStyle name="Normal 22 2 3 2 4 2 2" xfId="41519"/>
    <cellStyle name="Normal 22 2 3 2 4 2 2 2" xfId="41520"/>
    <cellStyle name="Normal 22 2 3 2 4 2 3" xfId="41521"/>
    <cellStyle name="Normal 22 2 3 2 4 3" xfId="41522"/>
    <cellStyle name="Normal 22 2 3 2 4 3 2" xfId="41523"/>
    <cellStyle name="Normal 22 2 3 2 4 4" xfId="41524"/>
    <cellStyle name="Normal 22 2 3 2 5" xfId="41525"/>
    <cellStyle name="Normal 22 2 3 2 5 2" xfId="41526"/>
    <cellStyle name="Normal 22 2 3 2 5 2 2" xfId="41527"/>
    <cellStyle name="Normal 22 2 3 2 5 3" xfId="41528"/>
    <cellStyle name="Normal 22 2 3 2 6" xfId="41529"/>
    <cellStyle name="Normal 22 2 3 2 6 2" xfId="41530"/>
    <cellStyle name="Normal 22 2 3 2 7" xfId="41531"/>
    <cellStyle name="Normal 22 2 3 3" xfId="41532"/>
    <cellStyle name="Normal 22 2 3 3 2" xfId="41533"/>
    <cellStyle name="Normal 22 2 3 3 2 2" xfId="41534"/>
    <cellStyle name="Normal 22 2 3 3 2 2 2" xfId="41535"/>
    <cellStyle name="Normal 22 2 3 3 2 2 2 2" xfId="41536"/>
    <cellStyle name="Normal 22 2 3 3 2 2 3" xfId="41537"/>
    <cellStyle name="Normal 22 2 3 3 2 3" xfId="41538"/>
    <cellStyle name="Normal 22 2 3 3 2 3 2" xfId="41539"/>
    <cellStyle name="Normal 22 2 3 3 2 4" xfId="41540"/>
    <cellStyle name="Normal 22 2 3 3 3" xfId="41541"/>
    <cellStyle name="Normal 22 2 3 3 3 2" xfId="41542"/>
    <cellStyle name="Normal 22 2 3 3 3 2 2" xfId="41543"/>
    <cellStyle name="Normal 22 2 3 3 3 3" xfId="41544"/>
    <cellStyle name="Normal 22 2 3 3 4" xfId="41545"/>
    <cellStyle name="Normal 22 2 3 3 4 2" xfId="41546"/>
    <cellStyle name="Normal 22 2 3 3 5" xfId="41547"/>
    <cellStyle name="Normal 22 2 3 4" xfId="41548"/>
    <cellStyle name="Normal 22 2 3 4 2" xfId="41549"/>
    <cellStyle name="Normal 22 2 3 4 2 2" xfId="41550"/>
    <cellStyle name="Normal 22 2 3 4 2 2 2" xfId="41551"/>
    <cellStyle name="Normal 22 2 3 4 2 2 2 2" xfId="41552"/>
    <cellStyle name="Normal 22 2 3 4 2 2 3" xfId="41553"/>
    <cellStyle name="Normal 22 2 3 4 2 3" xfId="41554"/>
    <cellStyle name="Normal 22 2 3 4 2 3 2" xfId="41555"/>
    <cellStyle name="Normal 22 2 3 4 2 4" xfId="41556"/>
    <cellStyle name="Normal 22 2 3 4 3" xfId="41557"/>
    <cellStyle name="Normal 22 2 3 4 3 2" xfId="41558"/>
    <cellStyle name="Normal 22 2 3 4 3 2 2" xfId="41559"/>
    <cellStyle name="Normal 22 2 3 4 3 3" xfId="41560"/>
    <cellStyle name="Normal 22 2 3 4 4" xfId="41561"/>
    <cellStyle name="Normal 22 2 3 4 4 2" xfId="41562"/>
    <cellStyle name="Normal 22 2 3 4 5" xfId="41563"/>
    <cellStyle name="Normal 22 2 3 5" xfId="41564"/>
    <cellStyle name="Normal 22 2 3 5 2" xfId="41565"/>
    <cellStyle name="Normal 22 2 3 5 2 2" xfId="41566"/>
    <cellStyle name="Normal 22 2 3 5 2 2 2" xfId="41567"/>
    <cellStyle name="Normal 22 2 3 5 2 3" xfId="41568"/>
    <cellStyle name="Normal 22 2 3 5 3" xfId="41569"/>
    <cellStyle name="Normal 22 2 3 5 3 2" xfId="41570"/>
    <cellStyle name="Normal 22 2 3 5 4" xfId="41571"/>
    <cellStyle name="Normal 22 2 3 6" xfId="41572"/>
    <cellStyle name="Normal 22 2 3 6 2" xfId="41573"/>
    <cellStyle name="Normal 22 2 3 6 2 2" xfId="41574"/>
    <cellStyle name="Normal 22 2 3 6 3" xfId="41575"/>
    <cellStyle name="Normal 22 2 3 7" xfId="41576"/>
    <cellStyle name="Normal 22 2 3 7 2" xfId="41577"/>
    <cellStyle name="Normal 22 2 3 8" xfId="41578"/>
    <cellStyle name="Normal 22 2 4" xfId="41579"/>
    <cellStyle name="Normal 22 2 4 2" xfId="41580"/>
    <cellStyle name="Normal 22 2 4 2 2" xfId="41581"/>
    <cellStyle name="Normal 22 2 4 2 2 2" xfId="41582"/>
    <cellStyle name="Normal 22 2 4 2 2 2 2" xfId="41583"/>
    <cellStyle name="Normal 22 2 4 2 2 2 2 2" xfId="41584"/>
    <cellStyle name="Normal 22 2 4 2 2 2 3" xfId="41585"/>
    <cellStyle name="Normal 22 2 4 2 2 3" xfId="41586"/>
    <cellStyle name="Normal 22 2 4 2 2 3 2" xfId="41587"/>
    <cellStyle name="Normal 22 2 4 2 2 4" xfId="41588"/>
    <cellStyle name="Normal 22 2 4 2 3" xfId="41589"/>
    <cellStyle name="Normal 22 2 4 2 3 2" xfId="41590"/>
    <cellStyle name="Normal 22 2 4 2 3 2 2" xfId="41591"/>
    <cellStyle name="Normal 22 2 4 2 3 3" xfId="41592"/>
    <cellStyle name="Normal 22 2 4 2 4" xfId="41593"/>
    <cellStyle name="Normal 22 2 4 2 4 2" xfId="41594"/>
    <cellStyle name="Normal 22 2 4 2 5" xfId="41595"/>
    <cellStyle name="Normal 22 2 4 3" xfId="41596"/>
    <cellStyle name="Normal 22 2 4 3 2" xfId="41597"/>
    <cellStyle name="Normal 22 2 4 3 2 2" xfId="41598"/>
    <cellStyle name="Normal 22 2 4 3 2 2 2" xfId="41599"/>
    <cellStyle name="Normal 22 2 4 3 2 2 2 2" xfId="41600"/>
    <cellStyle name="Normal 22 2 4 3 2 2 3" xfId="41601"/>
    <cellStyle name="Normal 22 2 4 3 2 3" xfId="41602"/>
    <cellStyle name="Normal 22 2 4 3 2 3 2" xfId="41603"/>
    <cellStyle name="Normal 22 2 4 3 2 4" xfId="41604"/>
    <cellStyle name="Normal 22 2 4 3 3" xfId="41605"/>
    <cellStyle name="Normal 22 2 4 3 3 2" xfId="41606"/>
    <cellStyle name="Normal 22 2 4 3 3 2 2" xfId="41607"/>
    <cellStyle name="Normal 22 2 4 3 3 3" xfId="41608"/>
    <cellStyle name="Normal 22 2 4 3 4" xfId="41609"/>
    <cellStyle name="Normal 22 2 4 3 4 2" xfId="41610"/>
    <cellStyle name="Normal 22 2 4 3 5" xfId="41611"/>
    <cellStyle name="Normal 22 2 4 4" xfId="41612"/>
    <cellStyle name="Normal 22 2 4 4 2" xfId="41613"/>
    <cellStyle name="Normal 22 2 4 4 2 2" xfId="41614"/>
    <cellStyle name="Normal 22 2 4 4 2 2 2" xfId="41615"/>
    <cellStyle name="Normal 22 2 4 4 2 3" xfId="41616"/>
    <cellStyle name="Normal 22 2 4 4 3" xfId="41617"/>
    <cellStyle name="Normal 22 2 4 4 3 2" xfId="41618"/>
    <cellStyle name="Normal 22 2 4 4 4" xfId="41619"/>
    <cellStyle name="Normal 22 2 4 5" xfId="41620"/>
    <cellStyle name="Normal 22 2 4 5 2" xfId="41621"/>
    <cellStyle name="Normal 22 2 4 5 2 2" xfId="41622"/>
    <cellStyle name="Normal 22 2 4 5 3" xfId="41623"/>
    <cellStyle name="Normal 22 2 4 6" xfId="41624"/>
    <cellStyle name="Normal 22 2 4 6 2" xfId="41625"/>
    <cellStyle name="Normal 22 2 4 7" xfId="41626"/>
    <cellStyle name="Normal 22 2 5" xfId="41627"/>
    <cellStyle name="Normal 22 2 5 2" xfId="41628"/>
    <cellStyle name="Normal 22 2 5 2 2" xfId="41629"/>
    <cellStyle name="Normal 22 2 5 2 2 2" xfId="41630"/>
    <cellStyle name="Normal 22 2 5 2 2 2 2" xfId="41631"/>
    <cellStyle name="Normal 22 2 5 2 2 3" xfId="41632"/>
    <cellStyle name="Normal 22 2 5 2 3" xfId="41633"/>
    <cellStyle name="Normal 22 2 5 2 3 2" xfId="41634"/>
    <cellStyle name="Normal 22 2 5 2 4" xfId="41635"/>
    <cellStyle name="Normal 22 2 5 3" xfId="41636"/>
    <cellStyle name="Normal 22 2 5 3 2" xfId="41637"/>
    <cellStyle name="Normal 22 2 5 3 2 2" xfId="41638"/>
    <cellStyle name="Normal 22 2 5 3 3" xfId="41639"/>
    <cellStyle name="Normal 22 2 5 4" xfId="41640"/>
    <cellStyle name="Normal 22 2 5 4 2" xfId="41641"/>
    <cellStyle name="Normal 22 2 5 5" xfId="41642"/>
    <cellStyle name="Normal 22 2 6" xfId="41643"/>
    <cellStyle name="Normal 22 2 6 2" xfId="41644"/>
    <cellStyle name="Normal 22 2 6 2 2" xfId="41645"/>
    <cellStyle name="Normal 22 2 6 2 2 2" xfId="41646"/>
    <cellStyle name="Normal 22 2 6 2 2 2 2" xfId="41647"/>
    <cellStyle name="Normal 22 2 6 2 2 3" xfId="41648"/>
    <cellStyle name="Normal 22 2 6 2 3" xfId="41649"/>
    <cellStyle name="Normal 22 2 6 2 3 2" xfId="41650"/>
    <cellStyle name="Normal 22 2 6 2 4" xfId="41651"/>
    <cellStyle name="Normal 22 2 6 3" xfId="41652"/>
    <cellStyle name="Normal 22 2 6 3 2" xfId="41653"/>
    <cellStyle name="Normal 22 2 6 3 2 2" xfId="41654"/>
    <cellStyle name="Normal 22 2 6 3 3" xfId="41655"/>
    <cellStyle name="Normal 22 2 6 4" xfId="41656"/>
    <cellStyle name="Normal 22 2 6 4 2" xfId="41657"/>
    <cellStyle name="Normal 22 2 6 5" xfId="41658"/>
    <cellStyle name="Normal 22 2 7" xfId="41659"/>
    <cellStyle name="Normal 22 2 7 2" xfId="41660"/>
    <cellStyle name="Normal 22 2 7 2 2" xfId="41661"/>
    <cellStyle name="Normal 22 2 7 2 2 2" xfId="41662"/>
    <cellStyle name="Normal 22 2 7 2 3" xfId="41663"/>
    <cellStyle name="Normal 22 2 7 3" xfId="41664"/>
    <cellStyle name="Normal 22 2 7 3 2" xfId="41665"/>
    <cellStyle name="Normal 22 2 7 4" xfId="41666"/>
    <cellStyle name="Normal 22 2 8" xfId="41667"/>
    <cellStyle name="Normal 22 2 8 2" xfId="41668"/>
    <cellStyle name="Normal 22 2 8 2 2" xfId="41669"/>
    <cellStyle name="Normal 22 2 8 3" xfId="41670"/>
    <cellStyle name="Normal 22 2 9" xfId="41671"/>
    <cellStyle name="Normal 22 2 9 2" xfId="41672"/>
    <cellStyle name="Normal 22 3" xfId="41673"/>
    <cellStyle name="Normal 22 3 10" xfId="41674"/>
    <cellStyle name="Normal 22 3 2" xfId="41675"/>
    <cellStyle name="Normal 22 3 2 2" xfId="41676"/>
    <cellStyle name="Normal 22 3 2 2 2" xfId="41677"/>
    <cellStyle name="Normal 22 3 2 2 2 2" xfId="41678"/>
    <cellStyle name="Normal 22 3 2 2 2 2 2" xfId="41679"/>
    <cellStyle name="Normal 22 3 2 2 2 2 2 2" xfId="41680"/>
    <cellStyle name="Normal 22 3 2 2 2 2 2 2 2" xfId="41681"/>
    <cellStyle name="Normal 22 3 2 2 2 2 2 3" xfId="41682"/>
    <cellStyle name="Normal 22 3 2 2 2 2 3" xfId="41683"/>
    <cellStyle name="Normal 22 3 2 2 2 2 3 2" xfId="41684"/>
    <cellStyle name="Normal 22 3 2 2 2 2 4" xfId="41685"/>
    <cellStyle name="Normal 22 3 2 2 2 3" xfId="41686"/>
    <cellStyle name="Normal 22 3 2 2 2 3 2" xfId="41687"/>
    <cellStyle name="Normal 22 3 2 2 2 3 2 2" xfId="41688"/>
    <cellStyle name="Normal 22 3 2 2 2 3 3" xfId="41689"/>
    <cellStyle name="Normal 22 3 2 2 2 4" xfId="41690"/>
    <cellStyle name="Normal 22 3 2 2 2 4 2" xfId="41691"/>
    <cellStyle name="Normal 22 3 2 2 2 5" xfId="41692"/>
    <cellStyle name="Normal 22 3 2 2 3" xfId="41693"/>
    <cellStyle name="Normal 22 3 2 2 3 2" xfId="41694"/>
    <cellStyle name="Normal 22 3 2 2 3 2 2" xfId="41695"/>
    <cellStyle name="Normal 22 3 2 2 3 2 2 2" xfId="41696"/>
    <cellStyle name="Normal 22 3 2 2 3 2 2 2 2" xfId="41697"/>
    <cellStyle name="Normal 22 3 2 2 3 2 2 3" xfId="41698"/>
    <cellStyle name="Normal 22 3 2 2 3 2 3" xfId="41699"/>
    <cellStyle name="Normal 22 3 2 2 3 2 3 2" xfId="41700"/>
    <cellStyle name="Normal 22 3 2 2 3 2 4" xfId="41701"/>
    <cellStyle name="Normal 22 3 2 2 3 3" xfId="41702"/>
    <cellStyle name="Normal 22 3 2 2 3 3 2" xfId="41703"/>
    <cellStyle name="Normal 22 3 2 2 3 3 2 2" xfId="41704"/>
    <cellStyle name="Normal 22 3 2 2 3 3 3" xfId="41705"/>
    <cellStyle name="Normal 22 3 2 2 3 4" xfId="41706"/>
    <cellStyle name="Normal 22 3 2 2 3 4 2" xfId="41707"/>
    <cellStyle name="Normal 22 3 2 2 3 5" xfId="41708"/>
    <cellStyle name="Normal 22 3 2 2 4" xfId="41709"/>
    <cellStyle name="Normal 22 3 2 2 4 2" xfId="41710"/>
    <cellStyle name="Normal 22 3 2 2 4 2 2" xfId="41711"/>
    <cellStyle name="Normal 22 3 2 2 4 2 2 2" xfId="41712"/>
    <cellStyle name="Normal 22 3 2 2 4 2 3" xfId="41713"/>
    <cellStyle name="Normal 22 3 2 2 4 3" xfId="41714"/>
    <cellStyle name="Normal 22 3 2 2 4 3 2" xfId="41715"/>
    <cellStyle name="Normal 22 3 2 2 4 4" xfId="41716"/>
    <cellStyle name="Normal 22 3 2 2 5" xfId="41717"/>
    <cellStyle name="Normal 22 3 2 2 5 2" xfId="41718"/>
    <cellStyle name="Normal 22 3 2 2 5 2 2" xfId="41719"/>
    <cellStyle name="Normal 22 3 2 2 5 3" xfId="41720"/>
    <cellStyle name="Normal 22 3 2 2 6" xfId="41721"/>
    <cellStyle name="Normal 22 3 2 2 6 2" xfId="41722"/>
    <cellStyle name="Normal 22 3 2 2 7" xfId="41723"/>
    <cellStyle name="Normal 22 3 2 3" xfId="41724"/>
    <cellStyle name="Normal 22 3 2 3 2" xfId="41725"/>
    <cellStyle name="Normal 22 3 2 3 2 2" xfId="41726"/>
    <cellStyle name="Normal 22 3 2 3 2 2 2" xfId="41727"/>
    <cellStyle name="Normal 22 3 2 3 2 2 2 2" xfId="41728"/>
    <cellStyle name="Normal 22 3 2 3 2 2 3" xfId="41729"/>
    <cellStyle name="Normal 22 3 2 3 2 3" xfId="41730"/>
    <cellStyle name="Normal 22 3 2 3 2 3 2" xfId="41731"/>
    <cellStyle name="Normal 22 3 2 3 2 4" xfId="41732"/>
    <cellStyle name="Normal 22 3 2 3 3" xfId="41733"/>
    <cellStyle name="Normal 22 3 2 3 3 2" xfId="41734"/>
    <cellStyle name="Normal 22 3 2 3 3 2 2" xfId="41735"/>
    <cellStyle name="Normal 22 3 2 3 3 3" xfId="41736"/>
    <cellStyle name="Normal 22 3 2 3 4" xfId="41737"/>
    <cellStyle name="Normal 22 3 2 3 4 2" xfId="41738"/>
    <cellStyle name="Normal 22 3 2 3 5" xfId="41739"/>
    <cellStyle name="Normal 22 3 2 4" xfId="41740"/>
    <cellStyle name="Normal 22 3 2 4 2" xfId="41741"/>
    <cellStyle name="Normal 22 3 2 4 2 2" xfId="41742"/>
    <cellStyle name="Normal 22 3 2 4 2 2 2" xfId="41743"/>
    <cellStyle name="Normal 22 3 2 4 2 2 2 2" xfId="41744"/>
    <cellStyle name="Normal 22 3 2 4 2 2 3" xfId="41745"/>
    <cellStyle name="Normal 22 3 2 4 2 3" xfId="41746"/>
    <cellStyle name="Normal 22 3 2 4 2 3 2" xfId="41747"/>
    <cellStyle name="Normal 22 3 2 4 2 4" xfId="41748"/>
    <cellStyle name="Normal 22 3 2 4 3" xfId="41749"/>
    <cellStyle name="Normal 22 3 2 4 3 2" xfId="41750"/>
    <cellStyle name="Normal 22 3 2 4 3 2 2" xfId="41751"/>
    <cellStyle name="Normal 22 3 2 4 3 3" xfId="41752"/>
    <cellStyle name="Normal 22 3 2 4 4" xfId="41753"/>
    <cellStyle name="Normal 22 3 2 4 4 2" xfId="41754"/>
    <cellStyle name="Normal 22 3 2 4 5" xfId="41755"/>
    <cellStyle name="Normal 22 3 2 5" xfId="41756"/>
    <cellStyle name="Normal 22 3 2 5 2" xfId="41757"/>
    <cellStyle name="Normal 22 3 2 5 2 2" xfId="41758"/>
    <cellStyle name="Normal 22 3 2 5 2 2 2" xfId="41759"/>
    <cellStyle name="Normal 22 3 2 5 2 3" xfId="41760"/>
    <cellStyle name="Normal 22 3 2 5 3" xfId="41761"/>
    <cellStyle name="Normal 22 3 2 5 3 2" xfId="41762"/>
    <cellStyle name="Normal 22 3 2 5 4" xfId="41763"/>
    <cellStyle name="Normal 22 3 2 6" xfId="41764"/>
    <cellStyle name="Normal 22 3 2 6 2" xfId="41765"/>
    <cellStyle name="Normal 22 3 2 6 2 2" xfId="41766"/>
    <cellStyle name="Normal 22 3 2 6 3" xfId="41767"/>
    <cellStyle name="Normal 22 3 2 7" xfId="41768"/>
    <cellStyle name="Normal 22 3 2 7 2" xfId="41769"/>
    <cellStyle name="Normal 22 3 2 8" xfId="41770"/>
    <cellStyle name="Normal 22 3 3" xfId="41771"/>
    <cellStyle name="Normal 22 3 3 2" xfId="41772"/>
    <cellStyle name="Normal 22 3 3 2 2" xfId="41773"/>
    <cellStyle name="Normal 22 3 3 2 2 2" xfId="41774"/>
    <cellStyle name="Normal 22 3 3 2 2 2 2" xfId="41775"/>
    <cellStyle name="Normal 22 3 3 2 2 2 2 2" xfId="41776"/>
    <cellStyle name="Normal 22 3 3 2 2 2 3" xfId="41777"/>
    <cellStyle name="Normal 22 3 3 2 2 3" xfId="41778"/>
    <cellStyle name="Normal 22 3 3 2 2 3 2" xfId="41779"/>
    <cellStyle name="Normal 22 3 3 2 2 4" xfId="41780"/>
    <cellStyle name="Normal 22 3 3 2 3" xfId="41781"/>
    <cellStyle name="Normal 22 3 3 2 3 2" xfId="41782"/>
    <cellStyle name="Normal 22 3 3 2 3 2 2" xfId="41783"/>
    <cellStyle name="Normal 22 3 3 2 3 3" xfId="41784"/>
    <cellStyle name="Normal 22 3 3 2 4" xfId="41785"/>
    <cellStyle name="Normal 22 3 3 2 4 2" xfId="41786"/>
    <cellStyle name="Normal 22 3 3 2 5" xfId="41787"/>
    <cellStyle name="Normal 22 3 3 3" xfId="41788"/>
    <cellStyle name="Normal 22 3 3 3 2" xfId="41789"/>
    <cellStyle name="Normal 22 3 3 3 2 2" xfId="41790"/>
    <cellStyle name="Normal 22 3 3 3 2 2 2" xfId="41791"/>
    <cellStyle name="Normal 22 3 3 3 2 2 2 2" xfId="41792"/>
    <cellStyle name="Normal 22 3 3 3 2 2 3" xfId="41793"/>
    <cellStyle name="Normal 22 3 3 3 2 3" xfId="41794"/>
    <cellStyle name="Normal 22 3 3 3 2 3 2" xfId="41795"/>
    <cellStyle name="Normal 22 3 3 3 2 4" xfId="41796"/>
    <cellStyle name="Normal 22 3 3 3 3" xfId="41797"/>
    <cellStyle name="Normal 22 3 3 3 3 2" xfId="41798"/>
    <cellStyle name="Normal 22 3 3 3 3 2 2" xfId="41799"/>
    <cellStyle name="Normal 22 3 3 3 3 3" xfId="41800"/>
    <cellStyle name="Normal 22 3 3 3 4" xfId="41801"/>
    <cellStyle name="Normal 22 3 3 3 4 2" xfId="41802"/>
    <cellStyle name="Normal 22 3 3 3 5" xfId="41803"/>
    <cellStyle name="Normal 22 3 3 4" xfId="41804"/>
    <cellStyle name="Normal 22 3 3 4 2" xfId="41805"/>
    <cellStyle name="Normal 22 3 3 4 2 2" xfId="41806"/>
    <cellStyle name="Normal 22 3 3 4 2 2 2" xfId="41807"/>
    <cellStyle name="Normal 22 3 3 4 2 3" xfId="41808"/>
    <cellStyle name="Normal 22 3 3 4 3" xfId="41809"/>
    <cellStyle name="Normal 22 3 3 4 3 2" xfId="41810"/>
    <cellStyle name="Normal 22 3 3 4 4" xfId="41811"/>
    <cellStyle name="Normal 22 3 3 5" xfId="41812"/>
    <cellStyle name="Normal 22 3 3 5 2" xfId="41813"/>
    <cellStyle name="Normal 22 3 3 5 2 2" xfId="41814"/>
    <cellStyle name="Normal 22 3 3 5 3" xfId="41815"/>
    <cellStyle name="Normal 22 3 3 6" xfId="41816"/>
    <cellStyle name="Normal 22 3 3 6 2" xfId="41817"/>
    <cellStyle name="Normal 22 3 3 7" xfId="41818"/>
    <cellStyle name="Normal 22 3 4" xfId="41819"/>
    <cellStyle name="Normal 22 3 4 2" xfId="41820"/>
    <cellStyle name="Normal 22 3 4 2 2" xfId="41821"/>
    <cellStyle name="Normal 22 3 4 2 2 2" xfId="41822"/>
    <cellStyle name="Normal 22 3 4 2 2 2 2" xfId="41823"/>
    <cellStyle name="Normal 22 3 4 2 2 3" xfId="41824"/>
    <cellStyle name="Normal 22 3 4 2 3" xfId="41825"/>
    <cellStyle name="Normal 22 3 4 2 3 2" xfId="41826"/>
    <cellStyle name="Normal 22 3 4 2 4" xfId="41827"/>
    <cellStyle name="Normal 22 3 4 3" xfId="41828"/>
    <cellStyle name="Normal 22 3 4 3 2" xfId="41829"/>
    <cellStyle name="Normal 22 3 4 3 2 2" xfId="41830"/>
    <cellStyle name="Normal 22 3 4 3 3" xfId="41831"/>
    <cellStyle name="Normal 22 3 4 4" xfId="41832"/>
    <cellStyle name="Normal 22 3 4 4 2" xfId="41833"/>
    <cellStyle name="Normal 22 3 4 5" xfId="41834"/>
    <cellStyle name="Normal 22 3 5" xfId="41835"/>
    <cellStyle name="Normal 22 3 5 2" xfId="41836"/>
    <cellStyle name="Normal 22 3 5 2 2" xfId="41837"/>
    <cellStyle name="Normal 22 3 5 2 2 2" xfId="41838"/>
    <cellStyle name="Normal 22 3 5 2 2 2 2" xfId="41839"/>
    <cellStyle name="Normal 22 3 5 2 2 3" xfId="41840"/>
    <cellStyle name="Normal 22 3 5 2 3" xfId="41841"/>
    <cellStyle name="Normal 22 3 5 2 3 2" xfId="41842"/>
    <cellStyle name="Normal 22 3 5 2 4" xfId="41843"/>
    <cellStyle name="Normal 22 3 5 3" xfId="41844"/>
    <cellStyle name="Normal 22 3 5 3 2" xfId="41845"/>
    <cellStyle name="Normal 22 3 5 3 2 2" xfId="41846"/>
    <cellStyle name="Normal 22 3 5 3 3" xfId="41847"/>
    <cellStyle name="Normal 22 3 5 4" xfId="41848"/>
    <cellStyle name="Normal 22 3 5 4 2" xfId="41849"/>
    <cellStyle name="Normal 22 3 5 5" xfId="41850"/>
    <cellStyle name="Normal 22 3 6" xfId="41851"/>
    <cellStyle name="Normal 22 3 6 2" xfId="41852"/>
    <cellStyle name="Normal 22 3 6 2 2" xfId="41853"/>
    <cellStyle name="Normal 22 3 6 2 2 2" xfId="41854"/>
    <cellStyle name="Normal 22 3 6 2 3" xfId="41855"/>
    <cellStyle name="Normal 22 3 6 3" xfId="41856"/>
    <cellStyle name="Normal 22 3 6 3 2" xfId="41857"/>
    <cellStyle name="Normal 22 3 6 4" xfId="41858"/>
    <cellStyle name="Normal 22 3 7" xfId="41859"/>
    <cellStyle name="Normal 22 3 7 2" xfId="41860"/>
    <cellStyle name="Normal 22 3 7 2 2" xfId="41861"/>
    <cellStyle name="Normal 22 3 7 3" xfId="41862"/>
    <cellStyle name="Normal 22 3 8" xfId="41863"/>
    <cellStyle name="Normal 22 3 8 2" xfId="41864"/>
    <cellStyle name="Normal 22 3 9" xfId="41865"/>
    <cellStyle name="Normal 22 3 9 2" xfId="41866"/>
    <cellStyle name="Normal 22 4" xfId="41867"/>
    <cellStyle name="Normal 22 4 2" xfId="41868"/>
    <cellStyle name="Normal 22 4 2 2" xfId="41869"/>
    <cellStyle name="Normal 22 4 2 2 2" xfId="41870"/>
    <cellStyle name="Normal 22 4 2 2 2 2" xfId="41871"/>
    <cellStyle name="Normal 22 4 2 2 2 2 2" xfId="41872"/>
    <cellStyle name="Normal 22 4 2 2 2 2 2 2" xfId="41873"/>
    <cellStyle name="Normal 22 4 2 2 2 2 3" xfId="41874"/>
    <cellStyle name="Normal 22 4 2 2 2 3" xfId="41875"/>
    <cellStyle name="Normal 22 4 2 2 2 3 2" xfId="41876"/>
    <cellStyle name="Normal 22 4 2 2 2 4" xfId="41877"/>
    <cellStyle name="Normal 22 4 2 2 3" xfId="41878"/>
    <cellStyle name="Normal 22 4 2 2 3 2" xfId="41879"/>
    <cellStyle name="Normal 22 4 2 2 3 2 2" xfId="41880"/>
    <cellStyle name="Normal 22 4 2 2 3 3" xfId="41881"/>
    <cellStyle name="Normal 22 4 2 2 4" xfId="41882"/>
    <cellStyle name="Normal 22 4 2 2 4 2" xfId="41883"/>
    <cellStyle name="Normal 22 4 2 2 5" xfId="41884"/>
    <cellStyle name="Normal 22 4 2 3" xfId="41885"/>
    <cellStyle name="Normal 22 4 2 3 2" xfId="41886"/>
    <cellStyle name="Normal 22 4 2 3 2 2" xfId="41887"/>
    <cellStyle name="Normal 22 4 2 3 2 2 2" xfId="41888"/>
    <cellStyle name="Normal 22 4 2 3 2 2 2 2" xfId="41889"/>
    <cellStyle name="Normal 22 4 2 3 2 2 3" xfId="41890"/>
    <cellStyle name="Normal 22 4 2 3 2 3" xfId="41891"/>
    <cellStyle name="Normal 22 4 2 3 2 3 2" xfId="41892"/>
    <cellStyle name="Normal 22 4 2 3 2 4" xfId="41893"/>
    <cellStyle name="Normal 22 4 2 3 3" xfId="41894"/>
    <cellStyle name="Normal 22 4 2 3 3 2" xfId="41895"/>
    <cellStyle name="Normal 22 4 2 3 3 2 2" xfId="41896"/>
    <cellStyle name="Normal 22 4 2 3 3 3" xfId="41897"/>
    <cellStyle name="Normal 22 4 2 3 4" xfId="41898"/>
    <cellStyle name="Normal 22 4 2 3 4 2" xfId="41899"/>
    <cellStyle name="Normal 22 4 2 3 5" xfId="41900"/>
    <cellStyle name="Normal 22 4 2 4" xfId="41901"/>
    <cellStyle name="Normal 22 4 2 4 2" xfId="41902"/>
    <cellStyle name="Normal 22 4 2 4 2 2" xfId="41903"/>
    <cellStyle name="Normal 22 4 2 4 2 2 2" xfId="41904"/>
    <cellStyle name="Normal 22 4 2 4 2 3" xfId="41905"/>
    <cellStyle name="Normal 22 4 2 4 3" xfId="41906"/>
    <cellStyle name="Normal 22 4 2 4 3 2" xfId="41907"/>
    <cellStyle name="Normal 22 4 2 4 4" xfId="41908"/>
    <cellStyle name="Normal 22 4 2 5" xfId="41909"/>
    <cellStyle name="Normal 22 4 2 5 2" xfId="41910"/>
    <cellStyle name="Normal 22 4 2 5 2 2" xfId="41911"/>
    <cellStyle name="Normal 22 4 2 5 3" xfId="41912"/>
    <cellStyle name="Normal 22 4 2 6" xfId="41913"/>
    <cellStyle name="Normal 22 4 2 6 2" xfId="41914"/>
    <cellStyle name="Normal 22 4 2 7" xfId="41915"/>
    <cellStyle name="Normal 22 4 3" xfId="41916"/>
    <cellStyle name="Normal 22 4 3 2" xfId="41917"/>
    <cellStyle name="Normal 22 4 3 2 2" xfId="41918"/>
    <cellStyle name="Normal 22 4 3 2 2 2" xfId="41919"/>
    <cellStyle name="Normal 22 4 3 2 2 2 2" xfId="41920"/>
    <cellStyle name="Normal 22 4 3 2 2 3" xfId="41921"/>
    <cellStyle name="Normal 22 4 3 2 3" xfId="41922"/>
    <cellStyle name="Normal 22 4 3 2 3 2" xfId="41923"/>
    <cellStyle name="Normal 22 4 3 2 4" xfId="41924"/>
    <cellStyle name="Normal 22 4 3 3" xfId="41925"/>
    <cellStyle name="Normal 22 4 3 3 2" xfId="41926"/>
    <cellStyle name="Normal 22 4 3 3 2 2" xfId="41927"/>
    <cellStyle name="Normal 22 4 3 3 3" xfId="41928"/>
    <cellStyle name="Normal 22 4 3 4" xfId="41929"/>
    <cellStyle name="Normal 22 4 3 4 2" xfId="41930"/>
    <cellStyle name="Normal 22 4 3 5" xfId="41931"/>
    <cellStyle name="Normal 22 4 4" xfId="41932"/>
    <cellStyle name="Normal 22 4 4 2" xfId="41933"/>
    <cellStyle name="Normal 22 4 4 2 2" xfId="41934"/>
    <cellStyle name="Normal 22 4 4 2 2 2" xfId="41935"/>
    <cellStyle name="Normal 22 4 4 2 2 2 2" xfId="41936"/>
    <cellStyle name="Normal 22 4 4 2 2 3" xfId="41937"/>
    <cellStyle name="Normal 22 4 4 2 3" xfId="41938"/>
    <cellStyle name="Normal 22 4 4 2 3 2" xfId="41939"/>
    <cellStyle name="Normal 22 4 4 2 4" xfId="41940"/>
    <cellStyle name="Normal 22 4 4 3" xfId="41941"/>
    <cellStyle name="Normal 22 4 4 3 2" xfId="41942"/>
    <cellStyle name="Normal 22 4 4 3 2 2" xfId="41943"/>
    <cellStyle name="Normal 22 4 4 3 3" xfId="41944"/>
    <cellStyle name="Normal 22 4 4 4" xfId="41945"/>
    <cellStyle name="Normal 22 4 4 4 2" xfId="41946"/>
    <cellStyle name="Normal 22 4 4 5" xfId="41947"/>
    <cellStyle name="Normal 22 4 5" xfId="41948"/>
    <cellStyle name="Normal 22 4 5 2" xfId="41949"/>
    <cellStyle name="Normal 22 4 5 2 2" xfId="41950"/>
    <cellStyle name="Normal 22 4 5 2 2 2" xfId="41951"/>
    <cellStyle name="Normal 22 4 5 2 3" xfId="41952"/>
    <cellStyle name="Normal 22 4 5 3" xfId="41953"/>
    <cellStyle name="Normal 22 4 5 3 2" xfId="41954"/>
    <cellStyle name="Normal 22 4 5 4" xfId="41955"/>
    <cellStyle name="Normal 22 4 6" xfId="41956"/>
    <cellStyle name="Normal 22 4 6 2" xfId="41957"/>
    <cellStyle name="Normal 22 4 6 2 2" xfId="41958"/>
    <cellStyle name="Normal 22 4 6 3" xfId="41959"/>
    <cellStyle name="Normal 22 4 7" xfId="41960"/>
    <cellStyle name="Normal 22 4 7 2" xfId="41961"/>
    <cellStyle name="Normal 22 4 8" xfId="41962"/>
    <cellStyle name="Normal 22 5" xfId="41963"/>
    <cellStyle name="Normal 22 5 2" xfId="41964"/>
    <cellStyle name="Normal 22 5 2 2" xfId="41965"/>
    <cellStyle name="Normal 22 5 2 2 2" xfId="41966"/>
    <cellStyle name="Normal 22 5 2 2 2 2" xfId="41967"/>
    <cellStyle name="Normal 22 5 2 2 2 2 2" xfId="41968"/>
    <cellStyle name="Normal 22 5 2 2 2 3" xfId="41969"/>
    <cellStyle name="Normal 22 5 2 2 3" xfId="41970"/>
    <cellStyle name="Normal 22 5 2 2 3 2" xfId="41971"/>
    <cellStyle name="Normal 22 5 2 2 4" xfId="41972"/>
    <cellStyle name="Normal 22 5 2 3" xfId="41973"/>
    <cellStyle name="Normal 22 5 2 3 2" xfId="41974"/>
    <cellStyle name="Normal 22 5 2 3 2 2" xfId="41975"/>
    <cellStyle name="Normal 22 5 2 3 3" xfId="41976"/>
    <cellStyle name="Normal 22 5 2 4" xfId="41977"/>
    <cellStyle name="Normal 22 5 2 4 2" xfId="41978"/>
    <cellStyle name="Normal 22 5 2 5" xfId="41979"/>
    <cellStyle name="Normal 22 5 3" xfId="41980"/>
    <cellStyle name="Normal 22 5 3 2" xfId="41981"/>
    <cellStyle name="Normal 22 5 3 2 2" xfId="41982"/>
    <cellStyle name="Normal 22 5 3 2 2 2" xfId="41983"/>
    <cellStyle name="Normal 22 5 3 2 2 2 2" xfId="41984"/>
    <cellStyle name="Normal 22 5 3 2 2 3" xfId="41985"/>
    <cellStyle name="Normal 22 5 3 2 3" xfId="41986"/>
    <cellStyle name="Normal 22 5 3 2 3 2" xfId="41987"/>
    <cellStyle name="Normal 22 5 3 2 4" xfId="41988"/>
    <cellStyle name="Normal 22 5 3 3" xfId="41989"/>
    <cellStyle name="Normal 22 5 3 3 2" xfId="41990"/>
    <cellStyle name="Normal 22 5 3 3 2 2" xfId="41991"/>
    <cellStyle name="Normal 22 5 3 3 3" xfId="41992"/>
    <cellStyle name="Normal 22 5 3 4" xfId="41993"/>
    <cellStyle name="Normal 22 5 3 4 2" xfId="41994"/>
    <cellStyle name="Normal 22 5 3 5" xfId="41995"/>
    <cellStyle name="Normal 22 5 4" xfId="41996"/>
    <cellStyle name="Normal 22 5 4 2" xfId="41997"/>
    <cellStyle name="Normal 22 5 4 2 2" xfId="41998"/>
    <cellStyle name="Normal 22 5 4 2 2 2" xfId="41999"/>
    <cellStyle name="Normal 22 5 4 2 3" xfId="42000"/>
    <cellStyle name="Normal 22 5 4 3" xfId="42001"/>
    <cellStyle name="Normal 22 5 4 3 2" xfId="42002"/>
    <cellStyle name="Normal 22 5 4 4" xfId="42003"/>
    <cellStyle name="Normal 22 5 5" xfId="42004"/>
    <cellStyle name="Normal 22 5 5 2" xfId="42005"/>
    <cellStyle name="Normal 22 5 5 2 2" xfId="42006"/>
    <cellStyle name="Normal 22 5 5 3" xfId="42007"/>
    <cellStyle name="Normal 22 5 6" xfId="42008"/>
    <cellStyle name="Normal 22 5 6 2" xfId="42009"/>
    <cellStyle name="Normal 22 5 7" xfId="42010"/>
    <cellStyle name="Normal 22 6" xfId="42011"/>
    <cellStyle name="Normal 22 7" xfId="42012"/>
    <cellStyle name="Normal 22 7 2" xfId="42013"/>
    <cellStyle name="Normal 22 7 2 2" xfId="42014"/>
    <cellStyle name="Normal 22 7 2 2 2" xfId="42015"/>
    <cellStyle name="Normal 22 7 2 2 2 2" xfId="42016"/>
    <cellStyle name="Normal 22 7 2 2 3" xfId="42017"/>
    <cellStyle name="Normal 22 7 2 3" xfId="42018"/>
    <cellStyle name="Normal 22 7 2 3 2" xfId="42019"/>
    <cellStyle name="Normal 22 7 2 4" xfId="42020"/>
    <cellStyle name="Normal 22 7 3" xfId="42021"/>
    <cellStyle name="Normal 22 7 3 2" xfId="42022"/>
    <cellStyle name="Normal 22 7 3 2 2" xfId="42023"/>
    <cellStyle name="Normal 22 7 3 3" xfId="42024"/>
    <cellStyle name="Normal 22 7 4" xfId="42025"/>
    <cellStyle name="Normal 22 7 4 2" xfId="42026"/>
    <cellStyle name="Normal 22 7 5" xfId="42027"/>
    <cellStyle name="Normal 22 8" xfId="42028"/>
    <cellStyle name="Normal 22 8 2" xfId="42029"/>
    <cellStyle name="Normal 22 8 2 2" xfId="42030"/>
    <cellStyle name="Normal 22 8 2 2 2" xfId="42031"/>
    <cellStyle name="Normal 22 8 2 2 2 2" xfId="42032"/>
    <cellStyle name="Normal 22 8 2 2 3" xfId="42033"/>
    <cellStyle name="Normal 22 8 2 3" xfId="42034"/>
    <cellStyle name="Normal 22 8 2 3 2" xfId="42035"/>
    <cellStyle name="Normal 22 8 2 4" xfId="42036"/>
    <cellStyle name="Normal 22 8 3" xfId="42037"/>
    <cellStyle name="Normal 22 8 3 2" xfId="42038"/>
    <cellStyle name="Normal 22 8 3 2 2" xfId="42039"/>
    <cellStyle name="Normal 22 8 3 3" xfId="42040"/>
    <cellStyle name="Normal 22 8 4" xfId="42041"/>
    <cellStyle name="Normal 22 8 4 2" xfId="42042"/>
    <cellStyle name="Normal 22 8 5" xfId="42043"/>
    <cellStyle name="Normal 22 9" xfId="42044"/>
    <cellStyle name="Normal 22 9 2" xfId="42045"/>
    <cellStyle name="Normal 22 9 2 2" xfId="42046"/>
    <cellStyle name="Normal 22 9 2 2 2" xfId="42047"/>
    <cellStyle name="Normal 22 9 2 3" xfId="42048"/>
    <cellStyle name="Normal 22 9 3" xfId="42049"/>
    <cellStyle name="Normal 22 9 3 2" xfId="42050"/>
    <cellStyle name="Normal 22 9 4" xfId="42051"/>
    <cellStyle name="Normal 220" xfId="42052"/>
    <cellStyle name="Normal 220 10" xfId="42053"/>
    <cellStyle name="Normal 220 10 2" xfId="42054"/>
    <cellStyle name="Normal 220 11" xfId="42055"/>
    <cellStyle name="Normal 220 11 2" xfId="42056"/>
    <cellStyle name="Normal 220 12" xfId="42057"/>
    <cellStyle name="Normal 220 12 2" xfId="42058"/>
    <cellStyle name="Normal 220 13" xfId="42059"/>
    <cellStyle name="Normal 220 13 2" xfId="42060"/>
    <cellStyle name="Normal 220 14" xfId="42061"/>
    <cellStyle name="Normal 220 14 2" xfId="42062"/>
    <cellStyle name="Normal 220 15" xfId="42063"/>
    <cellStyle name="Normal 220 15 2" xfId="42064"/>
    <cellStyle name="Normal 220 16" xfId="42065"/>
    <cellStyle name="Normal 220 16 2" xfId="42066"/>
    <cellStyle name="Normal 220 2" xfId="42067"/>
    <cellStyle name="Normal 220 2 2" xfId="42068"/>
    <cellStyle name="Normal 220 3" xfId="42069"/>
    <cellStyle name="Normal 220 3 2" xfId="42070"/>
    <cellStyle name="Normal 220 4" xfId="42071"/>
    <cellStyle name="Normal 220 4 2" xfId="42072"/>
    <cellStyle name="Normal 220 5" xfId="42073"/>
    <cellStyle name="Normal 220 5 2" xfId="42074"/>
    <cellStyle name="Normal 220 6" xfId="42075"/>
    <cellStyle name="Normal 220 6 2" xfId="42076"/>
    <cellStyle name="Normal 220 7" xfId="42077"/>
    <cellStyle name="Normal 220 7 2" xfId="42078"/>
    <cellStyle name="Normal 220 8" xfId="42079"/>
    <cellStyle name="Normal 220 8 2" xfId="42080"/>
    <cellStyle name="Normal 220 9" xfId="42081"/>
    <cellStyle name="Normal 220 9 2" xfId="42082"/>
    <cellStyle name="Normal 221" xfId="42083"/>
    <cellStyle name="Normal 221 10" xfId="42084"/>
    <cellStyle name="Normal 221 10 2" xfId="42085"/>
    <cellStyle name="Normal 221 11" xfId="42086"/>
    <cellStyle name="Normal 221 11 2" xfId="42087"/>
    <cellStyle name="Normal 221 12" xfId="42088"/>
    <cellStyle name="Normal 221 12 2" xfId="42089"/>
    <cellStyle name="Normal 221 13" xfId="42090"/>
    <cellStyle name="Normal 221 13 2" xfId="42091"/>
    <cellStyle name="Normal 221 14" xfId="42092"/>
    <cellStyle name="Normal 221 14 2" xfId="42093"/>
    <cellStyle name="Normal 221 15" xfId="42094"/>
    <cellStyle name="Normal 221 15 2" xfId="42095"/>
    <cellStyle name="Normal 221 16" xfId="42096"/>
    <cellStyle name="Normal 221 16 2" xfId="42097"/>
    <cellStyle name="Normal 221 2" xfId="42098"/>
    <cellStyle name="Normal 221 2 2" xfId="42099"/>
    <cellStyle name="Normal 221 3" xfId="42100"/>
    <cellStyle name="Normal 221 3 2" xfId="42101"/>
    <cellStyle name="Normal 221 4" xfId="42102"/>
    <cellStyle name="Normal 221 4 2" xfId="42103"/>
    <cellStyle name="Normal 221 5" xfId="42104"/>
    <cellStyle name="Normal 221 5 2" xfId="42105"/>
    <cellStyle name="Normal 221 6" xfId="42106"/>
    <cellStyle name="Normal 221 6 2" xfId="42107"/>
    <cellStyle name="Normal 221 7" xfId="42108"/>
    <cellStyle name="Normal 221 7 2" xfId="42109"/>
    <cellStyle name="Normal 221 8" xfId="42110"/>
    <cellStyle name="Normal 221 8 2" xfId="42111"/>
    <cellStyle name="Normal 221 9" xfId="42112"/>
    <cellStyle name="Normal 221 9 2" xfId="42113"/>
    <cellStyle name="Normal 222" xfId="42114"/>
    <cellStyle name="Normal 222 10" xfId="42115"/>
    <cellStyle name="Normal 222 10 2" xfId="42116"/>
    <cellStyle name="Normal 222 11" xfId="42117"/>
    <cellStyle name="Normal 222 11 2" xfId="42118"/>
    <cellStyle name="Normal 222 12" xfId="42119"/>
    <cellStyle name="Normal 222 12 2" xfId="42120"/>
    <cellStyle name="Normal 222 13" xfId="42121"/>
    <cellStyle name="Normal 222 13 2" xfId="42122"/>
    <cellStyle name="Normal 222 14" xfId="42123"/>
    <cellStyle name="Normal 222 14 2" xfId="42124"/>
    <cellStyle name="Normal 222 15" xfId="42125"/>
    <cellStyle name="Normal 222 15 2" xfId="42126"/>
    <cellStyle name="Normal 222 16" xfId="42127"/>
    <cellStyle name="Normal 222 16 2" xfId="42128"/>
    <cellStyle name="Normal 222 2" xfId="42129"/>
    <cellStyle name="Normal 222 2 2" xfId="42130"/>
    <cellStyle name="Normal 222 3" xfId="42131"/>
    <cellStyle name="Normal 222 3 2" xfId="42132"/>
    <cellStyle name="Normal 222 4" xfId="42133"/>
    <cellStyle name="Normal 222 4 2" xfId="42134"/>
    <cellStyle name="Normal 222 5" xfId="42135"/>
    <cellStyle name="Normal 222 5 2" xfId="42136"/>
    <cellStyle name="Normal 222 6" xfId="42137"/>
    <cellStyle name="Normal 222 6 2" xfId="42138"/>
    <cellStyle name="Normal 222 7" xfId="42139"/>
    <cellStyle name="Normal 222 7 2" xfId="42140"/>
    <cellStyle name="Normal 222 8" xfId="42141"/>
    <cellStyle name="Normal 222 8 2" xfId="42142"/>
    <cellStyle name="Normal 222 9" xfId="42143"/>
    <cellStyle name="Normal 222 9 2" xfId="42144"/>
    <cellStyle name="Normal 223" xfId="42145"/>
    <cellStyle name="Normal 223 10" xfId="42146"/>
    <cellStyle name="Normal 223 10 2" xfId="42147"/>
    <cellStyle name="Normal 223 11" xfId="42148"/>
    <cellStyle name="Normal 223 11 2" xfId="42149"/>
    <cellStyle name="Normal 223 12" xfId="42150"/>
    <cellStyle name="Normal 223 12 2" xfId="42151"/>
    <cellStyle name="Normal 223 13" xfId="42152"/>
    <cellStyle name="Normal 223 13 2" xfId="42153"/>
    <cellStyle name="Normal 223 14" xfId="42154"/>
    <cellStyle name="Normal 223 14 2" xfId="42155"/>
    <cellStyle name="Normal 223 15" xfId="42156"/>
    <cellStyle name="Normal 223 15 2" xfId="42157"/>
    <cellStyle name="Normal 223 16" xfId="42158"/>
    <cellStyle name="Normal 223 16 2" xfId="42159"/>
    <cellStyle name="Normal 223 2" xfId="42160"/>
    <cellStyle name="Normal 223 2 2" xfId="42161"/>
    <cellStyle name="Normal 223 3" xfId="42162"/>
    <cellStyle name="Normal 223 3 2" xfId="42163"/>
    <cellStyle name="Normal 223 4" xfId="42164"/>
    <cellStyle name="Normal 223 4 2" xfId="42165"/>
    <cellStyle name="Normal 223 5" xfId="42166"/>
    <cellStyle name="Normal 223 5 2" xfId="42167"/>
    <cellStyle name="Normal 223 6" xfId="42168"/>
    <cellStyle name="Normal 223 6 2" xfId="42169"/>
    <cellStyle name="Normal 223 7" xfId="42170"/>
    <cellStyle name="Normal 223 7 2" xfId="42171"/>
    <cellStyle name="Normal 223 8" xfId="42172"/>
    <cellStyle name="Normal 223 8 2" xfId="42173"/>
    <cellStyle name="Normal 223 9" xfId="42174"/>
    <cellStyle name="Normal 223 9 2" xfId="42175"/>
    <cellStyle name="Normal 224" xfId="42176"/>
    <cellStyle name="Normal 224 10" xfId="42177"/>
    <cellStyle name="Normal 224 10 2" xfId="42178"/>
    <cellStyle name="Normal 224 11" xfId="42179"/>
    <cellStyle name="Normal 224 11 2" xfId="42180"/>
    <cellStyle name="Normal 224 12" xfId="42181"/>
    <cellStyle name="Normal 224 12 2" xfId="42182"/>
    <cellStyle name="Normal 224 13" xfId="42183"/>
    <cellStyle name="Normal 224 13 2" xfId="42184"/>
    <cellStyle name="Normal 224 14" xfId="42185"/>
    <cellStyle name="Normal 224 14 2" xfId="42186"/>
    <cellStyle name="Normal 224 15" xfId="42187"/>
    <cellStyle name="Normal 224 15 2" xfId="42188"/>
    <cellStyle name="Normal 224 16" xfId="42189"/>
    <cellStyle name="Normal 224 16 2" xfId="42190"/>
    <cellStyle name="Normal 224 2" xfId="42191"/>
    <cellStyle name="Normal 224 2 2" xfId="42192"/>
    <cellStyle name="Normal 224 3" xfId="42193"/>
    <cellStyle name="Normal 224 3 2" xfId="42194"/>
    <cellStyle name="Normal 224 4" xfId="42195"/>
    <cellStyle name="Normal 224 4 2" xfId="42196"/>
    <cellStyle name="Normal 224 5" xfId="42197"/>
    <cellStyle name="Normal 224 5 2" xfId="42198"/>
    <cellStyle name="Normal 224 6" xfId="42199"/>
    <cellStyle name="Normal 224 6 2" xfId="42200"/>
    <cellStyle name="Normal 224 7" xfId="42201"/>
    <cellStyle name="Normal 224 7 2" xfId="42202"/>
    <cellStyle name="Normal 224 8" xfId="42203"/>
    <cellStyle name="Normal 224 8 2" xfId="42204"/>
    <cellStyle name="Normal 224 9" xfId="42205"/>
    <cellStyle name="Normal 224 9 2" xfId="42206"/>
    <cellStyle name="Normal 225" xfId="42207"/>
    <cellStyle name="Normal 225 2" xfId="42208"/>
    <cellStyle name="Normal 226" xfId="42209"/>
    <cellStyle name="Normal 226 2" xfId="42210"/>
    <cellStyle name="Normal 227" xfId="42211"/>
    <cellStyle name="Normal 227 2" xfId="42212"/>
    <cellStyle name="Normal 228" xfId="42213"/>
    <cellStyle name="Normal 228 2" xfId="42214"/>
    <cellStyle name="Normal 229" xfId="42215"/>
    <cellStyle name="Normal 229 2" xfId="42216"/>
    <cellStyle name="Normal 23" xfId="219"/>
    <cellStyle name="Normal 23 2" xfId="42218"/>
    <cellStyle name="Normal 23 2 2" xfId="42219"/>
    <cellStyle name="Normal 23 3" xfId="42220"/>
    <cellStyle name="Normal 23 4" xfId="42221"/>
    <cellStyle name="Normal 23 5" xfId="42222"/>
    <cellStyle name="Normal 23 6" xfId="42223"/>
    <cellStyle name="Normal 23 7" xfId="42217"/>
    <cellStyle name="Normal 230" xfId="42224"/>
    <cellStyle name="Normal 230 2" xfId="42225"/>
    <cellStyle name="Normal 231" xfId="42226"/>
    <cellStyle name="Normal 231 2" xfId="42227"/>
    <cellStyle name="Normal 232" xfId="42228"/>
    <cellStyle name="Normal 232 2" xfId="42229"/>
    <cellStyle name="Normal 233" xfId="42230"/>
    <cellStyle name="Normal 233 2" xfId="42231"/>
    <cellStyle name="Normal 234" xfId="42232"/>
    <cellStyle name="Normal 234 2" xfId="42233"/>
    <cellStyle name="Normal 235" xfId="42234"/>
    <cellStyle name="Normal 235 2" xfId="42235"/>
    <cellStyle name="Normal 236" xfId="42236"/>
    <cellStyle name="Normal 236 2" xfId="42237"/>
    <cellStyle name="Normal 237" xfId="42238"/>
    <cellStyle name="Normal 237 2" xfId="42239"/>
    <cellStyle name="Normal 238" xfId="42240"/>
    <cellStyle name="Normal 238 2" xfId="42241"/>
    <cellStyle name="Normal 239" xfId="42242"/>
    <cellStyle name="Normal 239 2" xfId="42243"/>
    <cellStyle name="Normal 24" xfId="221"/>
    <cellStyle name="Normal 24 2" xfId="42245"/>
    <cellStyle name="Normal 24 2 2" xfId="42246"/>
    <cellStyle name="Normal 24 3" xfId="42247"/>
    <cellStyle name="Normal 24 4" xfId="42248"/>
    <cellStyle name="Normal 24 5" xfId="42249"/>
    <cellStyle name="Normal 24 6" xfId="42250"/>
    <cellStyle name="Normal 24 7" xfId="42244"/>
    <cellStyle name="Normal 24_Xl0000011" xfId="42251"/>
    <cellStyle name="Normal 240" xfId="42252"/>
    <cellStyle name="Normal 240 2" xfId="42253"/>
    <cellStyle name="Normal 241" xfId="42254"/>
    <cellStyle name="Normal 241 2" xfId="42255"/>
    <cellStyle name="Normal 242" xfId="42256"/>
    <cellStyle name="Normal 242 2" xfId="42257"/>
    <cellStyle name="Normal 242 2 2" xfId="42258"/>
    <cellStyle name="Normal 242 3" xfId="42259"/>
    <cellStyle name="Normal 242 4" xfId="42260"/>
    <cellStyle name="Normal 243" xfId="42261"/>
    <cellStyle name="Normal 243 2" xfId="42262"/>
    <cellStyle name="Normal 244" xfId="42263"/>
    <cellStyle name="Normal 244 2" xfId="42264"/>
    <cellStyle name="Normal 245" xfId="42265"/>
    <cellStyle name="Normal 245 2" xfId="42266"/>
    <cellStyle name="Normal 246" xfId="42267"/>
    <cellStyle name="Normal 246 2" xfId="42268"/>
    <cellStyle name="Normal 247" xfId="42269"/>
    <cellStyle name="Normal 247 2" xfId="42270"/>
    <cellStyle name="Normal 248" xfId="42271"/>
    <cellStyle name="Normal 248 2" xfId="42272"/>
    <cellStyle name="Normal 249" xfId="42273"/>
    <cellStyle name="Normal 249 2" xfId="42274"/>
    <cellStyle name="Normal 25" xfId="220"/>
    <cellStyle name="Normal 25 10" xfId="42275"/>
    <cellStyle name="Normal 25 10 2" xfId="42276"/>
    <cellStyle name="Normal 25 11" xfId="42277"/>
    <cellStyle name="Normal 25 12" xfId="42278"/>
    <cellStyle name="Normal 25 2" xfId="268"/>
    <cellStyle name="Normal 25 2 10" xfId="42280"/>
    <cellStyle name="Normal 25 2 11" xfId="42281"/>
    <cellStyle name="Normal 25 2 12" xfId="42279"/>
    <cellStyle name="Normal 25 2 2" xfId="42282"/>
    <cellStyle name="Normal 25 2 2 2" xfId="42283"/>
    <cellStyle name="Normal 25 2 2 2 2" xfId="42284"/>
    <cellStyle name="Normal 25 2 2 2 2 2" xfId="42285"/>
    <cellStyle name="Normal 25 2 2 2 2 2 2" xfId="42286"/>
    <cellStyle name="Normal 25 2 2 2 2 2 2 2" xfId="42287"/>
    <cellStyle name="Normal 25 2 2 2 2 2 2 2 2" xfId="42288"/>
    <cellStyle name="Normal 25 2 2 2 2 2 2 3" xfId="42289"/>
    <cellStyle name="Normal 25 2 2 2 2 2 3" xfId="42290"/>
    <cellStyle name="Normal 25 2 2 2 2 2 3 2" xfId="42291"/>
    <cellStyle name="Normal 25 2 2 2 2 2 4" xfId="42292"/>
    <cellStyle name="Normal 25 2 2 2 2 3" xfId="42293"/>
    <cellStyle name="Normal 25 2 2 2 2 3 2" xfId="42294"/>
    <cellStyle name="Normal 25 2 2 2 2 3 2 2" xfId="42295"/>
    <cellStyle name="Normal 25 2 2 2 2 3 3" xfId="42296"/>
    <cellStyle name="Normal 25 2 2 2 2 4" xfId="42297"/>
    <cellStyle name="Normal 25 2 2 2 2 4 2" xfId="42298"/>
    <cellStyle name="Normal 25 2 2 2 2 5" xfId="42299"/>
    <cellStyle name="Normal 25 2 2 2 3" xfId="42300"/>
    <cellStyle name="Normal 25 2 2 2 3 2" xfId="42301"/>
    <cellStyle name="Normal 25 2 2 2 3 2 2" xfId="42302"/>
    <cellStyle name="Normal 25 2 2 2 3 2 2 2" xfId="42303"/>
    <cellStyle name="Normal 25 2 2 2 3 2 2 2 2" xfId="42304"/>
    <cellStyle name="Normal 25 2 2 2 3 2 2 3" xfId="42305"/>
    <cellStyle name="Normal 25 2 2 2 3 2 3" xfId="42306"/>
    <cellStyle name="Normal 25 2 2 2 3 2 3 2" xfId="42307"/>
    <cellStyle name="Normal 25 2 2 2 3 2 4" xfId="42308"/>
    <cellStyle name="Normal 25 2 2 2 3 3" xfId="42309"/>
    <cellStyle name="Normal 25 2 2 2 3 3 2" xfId="42310"/>
    <cellStyle name="Normal 25 2 2 2 3 3 2 2" xfId="42311"/>
    <cellStyle name="Normal 25 2 2 2 3 3 3" xfId="42312"/>
    <cellStyle name="Normal 25 2 2 2 3 4" xfId="42313"/>
    <cellStyle name="Normal 25 2 2 2 3 4 2" xfId="42314"/>
    <cellStyle name="Normal 25 2 2 2 3 5" xfId="42315"/>
    <cellStyle name="Normal 25 2 2 2 4" xfId="42316"/>
    <cellStyle name="Normal 25 2 2 2 4 2" xfId="42317"/>
    <cellStyle name="Normal 25 2 2 2 4 2 2" xfId="42318"/>
    <cellStyle name="Normal 25 2 2 2 4 2 2 2" xfId="42319"/>
    <cellStyle name="Normal 25 2 2 2 4 2 3" xfId="42320"/>
    <cellStyle name="Normal 25 2 2 2 4 3" xfId="42321"/>
    <cellStyle name="Normal 25 2 2 2 4 3 2" xfId="42322"/>
    <cellStyle name="Normal 25 2 2 2 4 4" xfId="42323"/>
    <cellStyle name="Normal 25 2 2 2 5" xfId="42324"/>
    <cellStyle name="Normal 25 2 2 2 5 2" xfId="42325"/>
    <cellStyle name="Normal 25 2 2 2 5 2 2" xfId="42326"/>
    <cellStyle name="Normal 25 2 2 2 5 3" xfId="42327"/>
    <cellStyle name="Normal 25 2 2 2 6" xfId="42328"/>
    <cellStyle name="Normal 25 2 2 2 6 2" xfId="42329"/>
    <cellStyle name="Normal 25 2 2 2 7" xfId="42330"/>
    <cellStyle name="Normal 25 2 2 2 8" xfId="42331"/>
    <cellStyle name="Normal 25 2 2 3" xfId="42332"/>
    <cellStyle name="Normal 25 2 2 3 2" xfId="42333"/>
    <cellStyle name="Normal 25 2 2 3 2 2" xfId="42334"/>
    <cellStyle name="Normal 25 2 2 3 2 2 2" xfId="42335"/>
    <cellStyle name="Normal 25 2 2 3 2 2 2 2" xfId="42336"/>
    <cellStyle name="Normal 25 2 2 3 2 2 3" xfId="42337"/>
    <cellStyle name="Normal 25 2 2 3 2 3" xfId="42338"/>
    <cellStyle name="Normal 25 2 2 3 2 3 2" xfId="42339"/>
    <cellStyle name="Normal 25 2 2 3 2 4" xfId="42340"/>
    <cellStyle name="Normal 25 2 2 3 3" xfId="42341"/>
    <cellStyle name="Normal 25 2 2 3 3 2" xfId="42342"/>
    <cellStyle name="Normal 25 2 2 3 3 2 2" xfId="42343"/>
    <cellStyle name="Normal 25 2 2 3 3 3" xfId="42344"/>
    <cellStyle name="Normal 25 2 2 3 4" xfId="42345"/>
    <cellStyle name="Normal 25 2 2 3 4 2" xfId="42346"/>
    <cellStyle name="Normal 25 2 2 3 5" xfId="42347"/>
    <cellStyle name="Normal 25 2 2 4" xfId="42348"/>
    <cellStyle name="Normal 25 2 2 4 2" xfId="42349"/>
    <cellStyle name="Normal 25 2 2 4 2 2" xfId="42350"/>
    <cellStyle name="Normal 25 2 2 4 2 2 2" xfId="42351"/>
    <cellStyle name="Normal 25 2 2 4 2 2 2 2" xfId="42352"/>
    <cellStyle name="Normal 25 2 2 4 2 2 3" xfId="42353"/>
    <cellStyle name="Normal 25 2 2 4 2 3" xfId="42354"/>
    <cellStyle name="Normal 25 2 2 4 2 3 2" xfId="42355"/>
    <cellStyle name="Normal 25 2 2 4 2 4" xfId="42356"/>
    <cellStyle name="Normal 25 2 2 4 3" xfId="42357"/>
    <cellStyle name="Normal 25 2 2 4 3 2" xfId="42358"/>
    <cellStyle name="Normal 25 2 2 4 3 2 2" xfId="42359"/>
    <cellStyle name="Normal 25 2 2 4 3 3" xfId="42360"/>
    <cellStyle name="Normal 25 2 2 4 4" xfId="42361"/>
    <cellStyle name="Normal 25 2 2 4 4 2" xfId="42362"/>
    <cellStyle name="Normal 25 2 2 4 5" xfId="42363"/>
    <cellStyle name="Normal 25 2 2 5" xfId="42364"/>
    <cellStyle name="Normal 25 2 2 5 2" xfId="42365"/>
    <cellStyle name="Normal 25 2 2 5 2 2" xfId="42366"/>
    <cellStyle name="Normal 25 2 2 5 2 2 2" xfId="42367"/>
    <cellStyle name="Normal 25 2 2 5 2 3" xfId="42368"/>
    <cellStyle name="Normal 25 2 2 5 3" xfId="42369"/>
    <cellStyle name="Normal 25 2 2 5 3 2" xfId="42370"/>
    <cellStyle name="Normal 25 2 2 5 4" xfId="42371"/>
    <cellStyle name="Normal 25 2 2 6" xfId="42372"/>
    <cellStyle name="Normal 25 2 2 6 2" xfId="42373"/>
    <cellStyle name="Normal 25 2 2 6 2 2" xfId="42374"/>
    <cellStyle name="Normal 25 2 2 6 3" xfId="42375"/>
    <cellStyle name="Normal 25 2 2 7" xfId="42376"/>
    <cellStyle name="Normal 25 2 2 7 2" xfId="42377"/>
    <cellStyle name="Normal 25 2 2 8" xfId="42378"/>
    <cellStyle name="Normal 25 2 2 9" xfId="42379"/>
    <cellStyle name="Normal 25 2 2_Plan Mi Comunidad  (05.04.10) Rv.03" xfId="42380"/>
    <cellStyle name="Normal 25 2 3" xfId="42381"/>
    <cellStyle name="Normal 25 2 3 2" xfId="42382"/>
    <cellStyle name="Normal 25 2 3 2 2" xfId="42383"/>
    <cellStyle name="Normal 25 2 3 2 2 2" xfId="42384"/>
    <cellStyle name="Normal 25 2 3 2 2 2 2" xfId="42385"/>
    <cellStyle name="Normal 25 2 3 2 2 2 2 2" xfId="42386"/>
    <cellStyle name="Normal 25 2 3 2 2 2 3" xfId="42387"/>
    <cellStyle name="Normal 25 2 3 2 2 3" xfId="42388"/>
    <cellStyle name="Normal 25 2 3 2 2 3 2" xfId="42389"/>
    <cellStyle name="Normal 25 2 3 2 2 4" xfId="42390"/>
    <cellStyle name="Normal 25 2 3 2 3" xfId="42391"/>
    <cellStyle name="Normal 25 2 3 2 3 2" xfId="42392"/>
    <cellStyle name="Normal 25 2 3 2 3 2 2" xfId="42393"/>
    <cellStyle name="Normal 25 2 3 2 3 3" xfId="42394"/>
    <cellStyle name="Normal 25 2 3 2 4" xfId="42395"/>
    <cellStyle name="Normal 25 2 3 2 4 2" xfId="42396"/>
    <cellStyle name="Normal 25 2 3 2 5" xfId="42397"/>
    <cellStyle name="Normal 25 2 3 2 6" xfId="42398"/>
    <cellStyle name="Normal 25 2 3 3" xfId="42399"/>
    <cellStyle name="Normal 25 2 3 3 2" xfId="42400"/>
    <cellStyle name="Normal 25 2 3 3 2 2" xfId="42401"/>
    <cellStyle name="Normal 25 2 3 3 2 2 2" xfId="42402"/>
    <cellStyle name="Normal 25 2 3 3 2 2 2 2" xfId="42403"/>
    <cellStyle name="Normal 25 2 3 3 2 2 3" xfId="42404"/>
    <cellStyle name="Normal 25 2 3 3 2 3" xfId="42405"/>
    <cellStyle name="Normal 25 2 3 3 2 3 2" xfId="42406"/>
    <cellStyle name="Normal 25 2 3 3 2 4" xfId="42407"/>
    <cellStyle name="Normal 25 2 3 3 3" xfId="42408"/>
    <cellStyle name="Normal 25 2 3 3 3 2" xfId="42409"/>
    <cellStyle name="Normal 25 2 3 3 3 2 2" xfId="42410"/>
    <cellStyle name="Normal 25 2 3 3 3 3" xfId="42411"/>
    <cellStyle name="Normal 25 2 3 3 4" xfId="42412"/>
    <cellStyle name="Normal 25 2 3 3 4 2" xfId="42413"/>
    <cellStyle name="Normal 25 2 3 3 5" xfId="42414"/>
    <cellStyle name="Normal 25 2 3 4" xfId="42415"/>
    <cellStyle name="Normal 25 2 3 4 2" xfId="42416"/>
    <cellStyle name="Normal 25 2 3 4 2 2" xfId="42417"/>
    <cellStyle name="Normal 25 2 3 4 2 2 2" xfId="42418"/>
    <cellStyle name="Normal 25 2 3 4 2 3" xfId="42419"/>
    <cellStyle name="Normal 25 2 3 4 3" xfId="42420"/>
    <cellStyle name="Normal 25 2 3 4 3 2" xfId="42421"/>
    <cellStyle name="Normal 25 2 3 4 4" xfId="42422"/>
    <cellStyle name="Normal 25 2 3 5" xfId="42423"/>
    <cellStyle name="Normal 25 2 3 5 2" xfId="42424"/>
    <cellStyle name="Normal 25 2 3 5 2 2" xfId="42425"/>
    <cellStyle name="Normal 25 2 3 5 3" xfId="42426"/>
    <cellStyle name="Normal 25 2 3 6" xfId="42427"/>
    <cellStyle name="Normal 25 2 3 6 2" xfId="42428"/>
    <cellStyle name="Normal 25 2 3 7" xfId="42429"/>
    <cellStyle name="Normal 25 2 3 8" xfId="42430"/>
    <cellStyle name="Normal 25 2 3_Plan Mi Comunidad  (05.04.10) Rv.03" xfId="42431"/>
    <cellStyle name="Normal 25 2 4" xfId="42432"/>
    <cellStyle name="Normal 25 2 4 2" xfId="42433"/>
    <cellStyle name="Normal 25 2 4 2 2" xfId="42434"/>
    <cellStyle name="Normal 25 2 4 2 2 2" xfId="42435"/>
    <cellStyle name="Normal 25 2 4 2 2 2 2" xfId="42436"/>
    <cellStyle name="Normal 25 2 4 2 2 3" xfId="42437"/>
    <cellStyle name="Normal 25 2 4 2 3" xfId="42438"/>
    <cellStyle name="Normal 25 2 4 2 3 2" xfId="42439"/>
    <cellStyle name="Normal 25 2 4 2 4" xfId="42440"/>
    <cellStyle name="Normal 25 2 4 3" xfId="42441"/>
    <cellStyle name="Normal 25 2 4 3 2" xfId="42442"/>
    <cellStyle name="Normal 25 2 4 3 2 2" xfId="42443"/>
    <cellStyle name="Normal 25 2 4 3 3" xfId="42444"/>
    <cellStyle name="Normal 25 2 4 4" xfId="42445"/>
    <cellStyle name="Normal 25 2 4 4 2" xfId="42446"/>
    <cellStyle name="Normal 25 2 4 5" xfId="42447"/>
    <cellStyle name="Normal 25 2 4 6" xfId="42448"/>
    <cellStyle name="Normal 25 2 5" xfId="42449"/>
    <cellStyle name="Normal 25 2 5 2" xfId="42450"/>
    <cellStyle name="Normal 25 2 5 2 2" xfId="42451"/>
    <cellStyle name="Normal 25 2 5 2 2 2" xfId="42452"/>
    <cellStyle name="Normal 25 2 5 2 2 2 2" xfId="42453"/>
    <cellStyle name="Normal 25 2 5 2 2 3" xfId="42454"/>
    <cellStyle name="Normal 25 2 5 2 3" xfId="42455"/>
    <cellStyle name="Normal 25 2 5 2 3 2" xfId="42456"/>
    <cellStyle name="Normal 25 2 5 2 4" xfId="42457"/>
    <cellStyle name="Normal 25 2 5 3" xfId="42458"/>
    <cellStyle name="Normal 25 2 5 3 2" xfId="42459"/>
    <cellStyle name="Normal 25 2 5 3 2 2" xfId="42460"/>
    <cellStyle name="Normal 25 2 5 3 3" xfId="42461"/>
    <cellStyle name="Normal 25 2 5 4" xfId="42462"/>
    <cellStyle name="Normal 25 2 5 4 2" xfId="42463"/>
    <cellStyle name="Normal 25 2 5 5" xfId="42464"/>
    <cellStyle name="Normal 25 2 6" xfId="42465"/>
    <cellStyle name="Normal 25 2 6 2" xfId="42466"/>
    <cellStyle name="Normal 25 2 6 2 2" xfId="42467"/>
    <cellStyle name="Normal 25 2 6 2 2 2" xfId="42468"/>
    <cellStyle name="Normal 25 2 6 2 3" xfId="42469"/>
    <cellStyle name="Normal 25 2 6 3" xfId="42470"/>
    <cellStyle name="Normal 25 2 6 3 2" xfId="42471"/>
    <cellStyle name="Normal 25 2 6 4" xfId="42472"/>
    <cellStyle name="Normal 25 2 7" xfId="42473"/>
    <cellStyle name="Normal 25 2 7 2" xfId="42474"/>
    <cellStyle name="Normal 25 2 7 2 2" xfId="42475"/>
    <cellStyle name="Normal 25 2 7 3" xfId="42476"/>
    <cellStyle name="Normal 25 2 8" xfId="42477"/>
    <cellStyle name="Normal 25 2 8 2" xfId="42478"/>
    <cellStyle name="Normal 25 2 9" xfId="42479"/>
    <cellStyle name="Normal 25 2 9 2" xfId="42480"/>
    <cellStyle name="Normal 25 2_innovacion (15.02) Provincias" xfId="42481"/>
    <cellStyle name="Normal 25 3" xfId="42482"/>
    <cellStyle name="Normal 25 3 2" xfId="42483"/>
    <cellStyle name="Normal 25 3 2 2" xfId="42484"/>
    <cellStyle name="Normal 25 3 2 2 2" xfId="42485"/>
    <cellStyle name="Normal 25 3 2 2 2 2" xfId="42486"/>
    <cellStyle name="Normal 25 3 2 2 2 2 2" xfId="42487"/>
    <cellStyle name="Normal 25 3 2 2 2 2 2 2" xfId="42488"/>
    <cellStyle name="Normal 25 3 2 2 2 2 3" xfId="42489"/>
    <cellStyle name="Normal 25 3 2 2 2 3" xfId="42490"/>
    <cellStyle name="Normal 25 3 2 2 2 3 2" xfId="42491"/>
    <cellStyle name="Normal 25 3 2 2 2 4" xfId="42492"/>
    <cellStyle name="Normal 25 3 2 2 3" xfId="42493"/>
    <cellStyle name="Normal 25 3 2 2 3 2" xfId="42494"/>
    <cellStyle name="Normal 25 3 2 2 3 2 2" xfId="42495"/>
    <cellStyle name="Normal 25 3 2 2 3 3" xfId="42496"/>
    <cellStyle name="Normal 25 3 2 2 4" xfId="42497"/>
    <cellStyle name="Normal 25 3 2 2 4 2" xfId="42498"/>
    <cellStyle name="Normal 25 3 2 2 5" xfId="42499"/>
    <cellStyle name="Normal 25 3 2 2 6" xfId="42500"/>
    <cellStyle name="Normal 25 3 2 3" xfId="42501"/>
    <cellStyle name="Normal 25 3 2 3 2" xfId="42502"/>
    <cellStyle name="Normal 25 3 2 3 2 2" xfId="42503"/>
    <cellStyle name="Normal 25 3 2 3 2 2 2" xfId="42504"/>
    <cellStyle name="Normal 25 3 2 3 2 2 2 2" xfId="42505"/>
    <cellStyle name="Normal 25 3 2 3 2 2 3" xfId="42506"/>
    <cellStyle name="Normal 25 3 2 3 2 3" xfId="42507"/>
    <cellStyle name="Normal 25 3 2 3 2 3 2" xfId="42508"/>
    <cellStyle name="Normal 25 3 2 3 2 4" xfId="42509"/>
    <cellStyle name="Normal 25 3 2 3 3" xfId="42510"/>
    <cellStyle name="Normal 25 3 2 3 3 2" xfId="42511"/>
    <cellStyle name="Normal 25 3 2 3 3 2 2" xfId="42512"/>
    <cellStyle name="Normal 25 3 2 3 3 3" xfId="42513"/>
    <cellStyle name="Normal 25 3 2 3 4" xfId="42514"/>
    <cellStyle name="Normal 25 3 2 3 4 2" xfId="42515"/>
    <cellStyle name="Normal 25 3 2 3 5" xfId="42516"/>
    <cellStyle name="Normal 25 3 2 4" xfId="42517"/>
    <cellStyle name="Normal 25 3 2 4 2" xfId="42518"/>
    <cellStyle name="Normal 25 3 2 4 2 2" xfId="42519"/>
    <cellStyle name="Normal 25 3 2 4 2 2 2" xfId="42520"/>
    <cellStyle name="Normal 25 3 2 4 2 3" xfId="42521"/>
    <cellStyle name="Normal 25 3 2 4 3" xfId="42522"/>
    <cellStyle name="Normal 25 3 2 4 3 2" xfId="42523"/>
    <cellStyle name="Normal 25 3 2 4 4" xfId="42524"/>
    <cellStyle name="Normal 25 3 2 5" xfId="42525"/>
    <cellStyle name="Normal 25 3 2 5 2" xfId="42526"/>
    <cellStyle name="Normal 25 3 2 5 2 2" xfId="42527"/>
    <cellStyle name="Normal 25 3 2 5 3" xfId="42528"/>
    <cellStyle name="Normal 25 3 2 6" xfId="42529"/>
    <cellStyle name="Normal 25 3 2 6 2" xfId="42530"/>
    <cellStyle name="Normal 25 3 2 7" xfId="42531"/>
    <cellStyle name="Normal 25 3 2 8" xfId="42532"/>
    <cellStyle name="Normal 25 3 2_Plan Mi Comunidad  (05.04.10) Rv.03" xfId="42533"/>
    <cellStyle name="Normal 25 3 3" xfId="42534"/>
    <cellStyle name="Normal 25 3 3 2" xfId="42535"/>
    <cellStyle name="Normal 25 3 3 2 2" xfId="42536"/>
    <cellStyle name="Normal 25 3 3 2 2 2" xfId="42537"/>
    <cellStyle name="Normal 25 3 3 2 2 2 2" xfId="42538"/>
    <cellStyle name="Normal 25 3 3 2 2 3" xfId="42539"/>
    <cellStyle name="Normal 25 3 3 2 3" xfId="42540"/>
    <cellStyle name="Normal 25 3 3 2 3 2" xfId="42541"/>
    <cellStyle name="Normal 25 3 3 2 4" xfId="42542"/>
    <cellStyle name="Normal 25 3 3 2 5" xfId="42543"/>
    <cellStyle name="Normal 25 3 3 3" xfId="42544"/>
    <cellStyle name="Normal 25 3 3 3 2" xfId="42545"/>
    <cellStyle name="Normal 25 3 3 3 2 2" xfId="42546"/>
    <cellStyle name="Normal 25 3 3 3 3" xfId="42547"/>
    <cellStyle name="Normal 25 3 3 4" xfId="42548"/>
    <cellStyle name="Normal 25 3 3 4 2" xfId="42549"/>
    <cellStyle name="Normal 25 3 3 5" xfId="42550"/>
    <cellStyle name="Normal 25 3 3 6" xfId="42551"/>
    <cellStyle name="Normal 25 3 3_Plan Mi Comunidad  (05.04.10) Rv.03" xfId="42552"/>
    <cellStyle name="Normal 25 3 4" xfId="42553"/>
    <cellStyle name="Normal 25 3 4 2" xfId="42554"/>
    <cellStyle name="Normal 25 3 4 2 2" xfId="42555"/>
    <cellStyle name="Normal 25 3 4 2 2 2" xfId="42556"/>
    <cellStyle name="Normal 25 3 4 2 2 2 2" xfId="42557"/>
    <cellStyle name="Normal 25 3 4 2 2 3" xfId="42558"/>
    <cellStyle name="Normal 25 3 4 2 3" xfId="42559"/>
    <cellStyle name="Normal 25 3 4 2 3 2" xfId="42560"/>
    <cellStyle name="Normal 25 3 4 2 4" xfId="42561"/>
    <cellStyle name="Normal 25 3 4 3" xfId="42562"/>
    <cellStyle name="Normal 25 3 4 3 2" xfId="42563"/>
    <cellStyle name="Normal 25 3 4 3 2 2" xfId="42564"/>
    <cellStyle name="Normal 25 3 4 3 3" xfId="42565"/>
    <cellStyle name="Normal 25 3 4 4" xfId="42566"/>
    <cellStyle name="Normal 25 3 4 4 2" xfId="42567"/>
    <cellStyle name="Normal 25 3 4 5" xfId="42568"/>
    <cellStyle name="Normal 25 3 4 6" xfId="42569"/>
    <cellStyle name="Normal 25 3 5" xfId="42570"/>
    <cellStyle name="Normal 25 3 5 2" xfId="42571"/>
    <cellStyle name="Normal 25 3 5 2 2" xfId="42572"/>
    <cellStyle name="Normal 25 3 5 2 2 2" xfId="42573"/>
    <cellStyle name="Normal 25 3 5 2 3" xfId="42574"/>
    <cellStyle name="Normal 25 3 5 3" xfId="42575"/>
    <cellStyle name="Normal 25 3 5 3 2" xfId="42576"/>
    <cellStyle name="Normal 25 3 5 4" xfId="42577"/>
    <cellStyle name="Normal 25 3 6" xfId="42578"/>
    <cellStyle name="Normal 25 3 6 2" xfId="42579"/>
    <cellStyle name="Normal 25 3 6 2 2" xfId="42580"/>
    <cellStyle name="Normal 25 3 6 3" xfId="42581"/>
    <cellStyle name="Normal 25 3 7" xfId="42582"/>
    <cellStyle name="Normal 25 3 7 2" xfId="42583"/>
    <cellStyle name="Normal 25 3 8" xfId="42584"/>
    <cellStyle name="Normal 25 3 9" xfId="42585"/>
    <cellStyle name="Normal 25 3_innovacion (15.02) Provincias" xfId="42586"/>
    <cellStyle name="Normal 25 4" xfId="42587"/>
    <cellStyle name="Normal 25 4 2" xfId="42588"/>
    <cellStyle name="Normal 25 4 2 2" xfId="42589"/>
    <cellStyle name="Normal 25 4 2 2 2" xfId="42590"/>
    <cellStyle name="Normal 25 4 2 2 2 2" xfId="42591"/>
    <cellStyle name="Normal 25 4 2 2 2 2 2" xfId="42592"/>
    <cellStyle name="Normal 25 4 2 2 2 3" xfId="42593"/>
    <cellStyle name="Normal 25 4 2 2 3" xfId="42594"/>
    <cellStyle name="Normal 25 4 2 2 3 2" xfId="42595"/>
    <cellStyle name="Normal 25 4 2 2 4" xfId="42596"/>
    <cellStyle name="Normal 25 4 2 3" xfId="42597"/>
    <cellStyle name="Normal 25 4 2 3 2" xfId="42598"/>
    <cellStyle name="Normal 25 4 2 3 2 2" xfId="42599"/>
    <cellStyle name="Normal 25 4 2 3 3" xfId="42600"/>
    <cellStyle name="Normal 25 4 2 4" xfId="42601"/>
    <cellStyle name="Normal 25 4 2 4 2" xfId="42602"/>
    <cellStyle name="Normal 25 4 2 5" xfId="42603"/>
    <cellStyle name="Normal 25 4 2 6" xfId="42604"/>
    <cellStyle name="Normal 25 4 3" xfId="42605"/>
    <cellStyle name="Normal 25 4 3 2" xfId="42606"/>
    <cellStyle name="Normal 25 4 3 2 2" xfId="42607"/>
    <cellStyle name="Normal 25 4 3 2 2 2" xfId="42608"/>
    <cellStyle name="Normal 25 4 3 2 2 2 2" xfId="42609"/>
    <cellStyle name="Normal 25 4 3 2 2 3" xfId="42610"/>
    <cellStyle name="Normal 25 4 3 2 3" xfId="42611"/>
    <cellStyle name="Normal 25 4 3 2 3 2" xfId="42612"/>
    <cellStyle name="Normal 25 4 3 2 4" xfId="42613"/>
    <cellStyle name="Normal 25 4 3 3" xfId="42614"/>
    <cellStyle name="Normal 25 4 3 3 2" xfId="42615"/>
    <cellStyle name="Normal 25 4 3 3 2 2" xfId="42616"/>
    <cellStyle name="Normal 25 4 3 3 3" xfId="42617"/>
    <cellStyle name="Normal 25 4 3 4" xfId="42618"/>
    <cellStyle name="Normal 25 4 3 4 2" xfId="42619"/>
    <cellStyle name="Normal 25 4 3 5" xfId="42620"/>
    <cellStyle name="Normal 25 4 4" xfId="42621"/>
    <cellStyle name="Normal 25 4 4 2" xfId="42622"/>
    <cellStyle name="Normal 25 4 4 2 2" xfId="42623"/>
    <cellStyle name="Normal 25 4 4 2 2 2" xfId="42624"/>
    <cellStyle name="Normal 25 4 4 2 3" xfId="42625"/>
    <cellStyle name="Normal 25 4 4 3" xfId="42626"/>
    <cellStyle name="Normal 25 4 4 3 2" xfId="42627"/>
    <cellStyle name="Normal 25 4 4 4" xfId="42628"/>
    <cellStyle name="Normal 25 4 5" xfId="42629"/>
    <cellStyle name="Normal 25 4 5 2" xfId="42630"/>
    <cellStyle name="Normal 25 4 5 2 2" xfId="42631"/>
    <cellStyle name="Normal 25 4 5 3" xfId="42632"/>
    <cellStyle name="Normal 25 4 6" xfId="42633"/>
    <cellStyle name="Normal 25 4 6 2" xfId="42634"/>
    <cellStyle name="Normal 25 4 7" xfId="42635"/>
    <cellStyle name="Normal 25 4 8" xfId="42636"/>
    <cellStyle name="Normal 25 4_Plan Mi Comunidad  (05.04.10) Rv.03" xfId="42637"/>
    <cellStyle name="Normal 25 5" xfId="42638"/>
    <cellStyle name="Normal 25 5 2" xfId="42639"/>
    <cellStyle name="Normal 25 5 2 2" xfId="42640"/>
    <cellStyle name="Normal 25 5 2 2 2" xfId="42641"/>
    <cellStyle name="Normal 25 5 2 2 2 2" xfId="42642"/>
    <cellStyle name="Normal 25 5 2 2 3" xfId="42643"/>
    <cellStyle name="Normal 25 5 2 3" xfId="42644"/>
    <cellStyle name="Normal 25 5 2 3 2" xfId="42645"/>
    <cellStyle name="Normal 25 5 2 4" xfId="42646"/>
    <cellStyle name="Normal 25 5 2 5" xfId="42647"/>
    <cellStyle name="Normal 25 5 3" xfId="42648"/>
    <cellStyle name="Normal 25 5 3 2" xfId="42649"/>
    <cellStyle name="Normal 25 5 3 2 2" xfId="42650"/>
    <cellStyle name="Normal 25 5 3 3" xfId="42651"/>
    <cellStyle name="Normal 25 5 4" xfId="42652"/>
    <cellStyle name="Normal 25 5 4 2" xfId="42653"/>
    <cellStyle name="Normal 25 5 5" xfId="42654"/>
    <cellStyle name="Normal 25 5 6" xfId="42655"/>
    <cellStyle name="Normal 25 5_Plan Mi Comunidad  (05.04.10) Rv.03" xfId="42656"/>
    <cellStyle name="Normal 25 6" xfId="42657"/>
    <cellStyle name="Normal 25 6 2" xfId="42658"/>
    <cellStyle name="Normal 25 6 2 2" xfId="42659"/>
    <cellStyle name="Normal 25 6 2 2 2" xfId="42660"/>
    <cellStyle name="Normal 25 6 2 2 2 2" xfId="42661"/>
    <cellStyle name="Normal 25 6 2 2 3" xfId="42662"/>
    <cellStyle name="Normal 25 6 2 3" xfId="42663"/>
    <cellStyle name="Normal 25 6 2 3 2" xfId="42664"/>
    <cellStyle name="Normal 25 6 2 4" xfId="42665"/>
    <cellStyle name="Normal 25 6 3" xfId="42666"/>
    <cellStyle name="Normal 25 6 3 2" xfId="42667"/>
    <cellStyle name="Normal 25 6 3 2 2" xfId="42668"/>
    <cellStyle name="Normal 25 6 3 3" xfId="42669"/>
    <cellStyle name="Normal 25 6 4" xfId="42670"/>
    <cellStyle name="Normal 25 6 4 2" xfId="42671"/>
    <cellStyle name="Normal 25 6 5" xfId="42672"/>
    <cellStyle name="Normal 25 6 6" xfId="42673"/>
    <cellStyle name="Normal 25 7" xfId="42674"/>
    <cellStyle name="Normal 25 7 2" xfId="42675"/>
    <cellStyle name="Normal 25 7 2 2" xfId="42676"/>
    <cellStyle name="Normal 25 7 2 2 2" xfId="42677"/>
    <cellStyle name="Normal 25 7 2 3" xfId="42678"/>
    <cellStyle name="Normal 25 7 3" xfId="42679"/>
    <cellStyle name="Normal 25 7 3 2" xfId="42680"/>
    <cellStyle name="Normal 25 7 4" xfId="42681"/>
    <cellStyle name="Normal 25 8" xfId="42682"/>
    <cellStyle name="Normal 25 8 2" xfId="42683"/>
    <cellStyle name="Normal 25 8 2 2" xfId="42684"/>
    <cellStyle name="Normal 25 8 3" xfId="42685"/>
    <cellStyle name="Normal 25 9" xfId="42686"/>
    <cellStyle name="Normal 25 9 2" xfId="42687"/>
    <cellStyle name="Normal 25_innovacion (15.02) Provincias" xfId="42688"/>
    <cellStyle name="Normal 250" xfId="42689"/>
    <cellStyle name="Normal 250 2" xfId="42690"/>
    <cellStyle name="Normal 251" xfId="42691"/>
    <cellStyle name="Normal 251 2" xfId="42692"/>
    <cellStyle name="Normal 252" xfId="42693"/>
    <cellStyle name="Normal 252 2" xfId="42694"/>
    <cellStyle name="Normal 253" xfId="42695"/>
    <cellStyle name="Normal 253 2" xfId="42696"/>
    <cellStyle name="Normal 254" xfId="42697"/>
    <cellStyle name="Normal 254 2" xfId="42698"/>
    <cellStyle name="Normal 255" xfId="42699"/>
    <cellStyle name="Normal 255 2" xfId="42700"/>
    <cellStyle name="Normal 256" xfId="42701"/>
    <cellStyle name="Normal 256 2" xfId="42702"/>
    <cellStyle name="Normal 257" xfId="42703"/>
    <cellStyle name="Normal 257 2" xfId="42704"/>
    <cellStyle name="Normal 258" xfId="42705"/>
    <cellStyle name="Normal 258 2" xfId="42706"/>
    <cellStyle name="Normal 259" xfId="42707"/>
    <cellStyle name="Normal 259 2" xfId="42708"/>
    <cellStyle name="Normal 26" xfId="113"/>
    <cellStyle name="Normal 26 10" xfId="42709"/>
    <cellStyle name="Normal 26 10 2" xfId="42710"/>
    <cellStyle name="Normal 26 10 3" xfId="42711"/>
    <cellStyle name="Normal 26 11" xfId="42712"/>
    <cellStyle name="Normal 26 11 2" xfId="42713"/>
    <cellStyle name="Normal 26 12" xfId="42714"/>
    <cellStyle name="Normal 26 13" xfId="42715"/>
    <cellStyle name="Normal 26 2" xfId="229"/>
    <cellStyle name="Normal 26 2 10" xfId="42716"/>
    <cellStyle name="Normal 26 2 11" xfId="42717"/>
    <cellStyle name="Normal 26 2 2" xfId="42718"/>
    <cellStyle name="Normal 26 2 2 2" xfId="42719"/>
    <cellStyle name="Normal 26 2 2 2 2" xfId="42720"/>
    <cellStyle name="Normal 26 2 2 2 2 2" xfId="42721"/>
    <cellStyle name="Normal 26 2 2 2 2 2 2" xfId="42722"/>
    <cellStyle name="Normal 26 2 2 2 2 2 2 2" xfId="42723"/>
    <cellStyle name="Normal 26 2 2 2 2 2 2 2 2" xfId="42724"/>
    <cellStyle name="Normal 26 2 2 2 2 2 2 3" xfId="42725"/>
    <cellStyle name="Normal 26 2 2 2 2 2 3" xfId="42726"/>
    <cellStyle name="Normal 26 2 2 2 2 2 3 2" xfId="42727"/>
    <cellStyle name="Normal 26 2 2 2 2 2 4" xfId="42728"/>
    <cellStyle name="Normal 26 2 2 2 2 3" xfId="42729"/>
    <cellStyle name="Normal 26 2 2 2 2 3 2" xfId="42730"/>
    <cellStyle name="Normal 26 2 2 2 2 3 2 2" xfId="42731"/>
    <cellStyle name="Normal 26 2 2 2 2 3 3" xfId="42732"/>
    <cellStyle name="Normal 26 2 2 2 2 4" xfId="42733"/>
    <cellStyle name="Normal 26 2 2 2 2 4 2" xfId="42734"/>
    <cellStyle name="Normal 26 2 2 2 2 5" xfId="42735"/>
    <cellStyle name="Normal 26 2 2 2 3" xfId="42736"/>
    <cellStyle name="Normal 26 2 2 2 3 2" xfId="42737"/>
    <cellStyle name="Normal 26 2 2 2 3 2 2" xfId="42738"/>
    <cellStyle name="Normal 26 2 2 2 3 2 2 2" xfId="42739"/>
    <cellStyle name="Normal 26 2 2 2 3 2 2 2 2" xfId="42740"/>
    <cellStyle name="Normal 26 2 2 2 3 2 2 3" xfId="42741"/>
    <cellStyle name="Normal 26 2 2 2 3 2 3" xfId="42742"/>
    <cellStyle name="Normal 26 2 2 2 3 2 3 2" xfId="42743"/>
    <cellStyle name="Normal 26 2 2 2 3 2 4" xfId="42744"/>
    <cellStyle name="Normal 26 2 2 2 3 3" xfId="42745"/>
    <cellStyle name="Normal 26 2 2 2 3 3 2" xfId="42746"/>
    <cellStyle name="Normal 26 2 2 2 3 3 2 2" xfId="42747"/>
    <cellStyle name="Normal 26 2 2 2 3 3 3" xfId="42748"/>
    <cellStyle name="Normal 26 2 2 2 3 4" xfId="42749"/>
    <cellStyle name="Normal 26 2 2 2 3 4 2" xfId="42750"/>
    <cellStyle name="Normal 26 2 2 2 3 5" xfId="42751"/>
    <cellStyle name="Normal 26 2 2 2 4" xfId="42752"/>
    <cellStyle name="Normal 26 2 2 2 4 2" xfId="42753"/>
    <cellStyle name="Normal 26 2 2 2 4 2 2" xfId="42754"/>
    <cellStyle name="Normal 26 2 2 2 4 2 2 2" xfId="42755"/>
    <cellStyle name="Normal 26 2 2 2 4 2 3" xfId="42756"/>
    <cellStyle name="Normal 26 2 2 2 4 3" xfId="42757"/>
    <cellStyle name="Normal 26 2 2 2 4 3 2" xfId="42758"/>
    <cellStyle name="Normal 26 2 2 2 4 4" xfId="42759"/>
    <cellStyle name="Normal 26 2 2 2 5" xfId="42760"/>
    <cellStyle name="Normal 26 2 2 2 5 2" xfId="42761"/>
    <cellStyle name="Normal 26 2 2 2 5 2 2" xfId="42762"/>
    <cellStyle name="Normal 26 2 2 2 5 3" xfId="42763"/>
    <cellStyle name="Normal 26 2 2 2 6" xfId="42764"/>
    <cellStyle name="Normal 26 2 2 2 6 2" xfId="42765"/>
    <cellStyle name="Normal 26 2 2 2 7" xfId="42766"/>
    <cellStyle name="Normal 26 2 2 3" xfId="42767"/>
    <cellStyle name="Normal 26 2 2 3 2" xfId="42768"/>
    <cellStyle name="Normal 26 2 2 3 2 2" xfId="42769"/>
    <cellStyle name="Normal 26 2 2 3 2 2 2" xfId="42770"/>
    <cellStyle name="Normal 26 2 2 3 2 2 2 2" xfId="42771"/>
    <cellStyle name="Normal 26 2 2 3 2 2 3" xfId="42772"/>
    <cellStyle name="Normal 26 2 2 3 2 3" xfId="42773"/>
    <cellStyle name="Normal 26 2 2 3 2 3 2" xfId="42774"/>
    <cellStyle name="Normal 26 2 2 3 2 4" xfId="42775"/>
    <cellStyle name="Normal 26 2 2 3 3" xfId="42776"/>
    <cellStyle name="Normal 26 2 2 3 3 2" xfId="42777"/>
    <cellStyle name="Normal 26 2 2 3 3 2 2" xfId="42778"/>
    <cellStyle name="Normal 26 2 2 3 3 3" xfId="42779"/>
    <cellStyle name="Normal 26 2 2 3 4" xfId="42780"/>
    <cellStyle name="Normal 26 2 2 3 4 2" xfId="42781"/>
    <cellStyle name="Normal 26 2 2 3 5" xfId="42782"/>
    <cellStyle name="Normal 26 2 2 4" xfId="42783"/>
    <cellStyle name="Normal 26 2 2 4 2" xfId="42784"/>
    <cellStyle name="Normal 26 2 2 4 2 2" xfId="42785"/>
    <cellStyle name="Normal 26 2 2 4 2 2 2" xfId="42786"/>
    <cellStyle name="Normal 26 2 2 4 2 2 2 2" xfId="42787"/>
    <cellStyle name="Normal 26 2 2 4 2 2 3" xfId="42788"/>
    <cellStyle name="Normal 26 2 2 4 2 3" xfId="42789"/>
    <cellStyle name="Normal 26 2 2 4 2 3 2" xfId="42790"/>
    <cellStyle name="Normal 26 2 2 4 2 4" xfId="42791"/>
    <cellStyle name="Normal 26 2 2 4 3" xfId="42792"/>
    <cellStyle name="Normal 26 2 2 4 3 2" xfId="42793"/>
    <cellStyle name="Normal 26 2 2 4 3 2 2" xfId="42794"/>
    <cellStyle name="Normal 26 2 2 4 3 3" xfId="42795"/>
    <cellStyle name="Normal 26 2 2 4 4" xfId="42796"/>
    <cellStyle name="Normal 26 2 2 4 4 2" xfId="42797"/>
    <cellStyle name="Normal 26 2 2 4 5" xfId="42798"/>
    <cellStyle name="Normal 26 2 2 5" xfId="42799"/>
    <cellStyle name="Normal 26 2 2 5 2" xfId="42800"/>
    <cellStyle name="Normal 26 2 2 5 2 2" xfId="42801"/>
    <cellStyle name="Normal 26 2 2 5 2 2 2" xfId="42802"/>
    <cellStyle name="Normal 26 2 2 5 2 3" xfId="42803"/>
    <cellStyle name="Normal 26 2 2 5 3" xfId="42804"/>
    <cellStyle name="Normal 26 2 2 5 3 2" xfId="42805"/>
    <cellStyle name="Normal 26 2 2 5 4" xfId="42806"/>
    <cellStyle name="Normal 26 2 2 6" xfId="42807"/>
    <cellStyle name="Normal 26 2 2 6 2" xfId="42808"/>
    <cellStyle name="Normal 26 2 2 6 2 2" xfId="42809"/>
    <cellStyle name="Normal 26 2 2 6 3" xfId="42810"/>
    <cellStyle name="Normal 26 2 2 7" xfId="42811"/>
    <cellStyle name="Normal 26 2 2 7 2" xfId="42812"/>
    <cellStyle name="Normal 26 2 2 8" xfId="42813"/>
    <cellStyle name="Normal 26 2 3" xfId="42814"/>
    <cellStyle name="Normal 26 2 3 2" xfId="42815"/>
    <cellStyle name="Normal 26 2 3 2 2" xfId="42816"/>
    <cellStyle name="Normal 26 2 3 2 2 2" xfId="42817"/>
    <cellStyle name="Normal 26 2 3 2 2 2 2" xfId="42818"/>
    <cellStyle name="Normal 26 2 3 2 2 2 2 2" xfId="42819"/>
    <cellStyle name="Normal 26 2 3 2 2 2 3" xfId="42820"/>
    <cellStyle name="Normal 26 2 3 2 2 3" xfId="42821"/>
    <cellStyle name="Normal 26 2 3 2 2 3 2" xfId="42822"/>
    <cellStyle name="Normal 26 2 3 2 2 4" xfId="42823"/>
    <cellStyle name="Normal 26 2 3 2 3" xfId="42824"/>
    <cellStyle name="Normal 26 2 3 2 3 2" xfId="42825"/>
    <cellStyle name="Normal 26 2 3 2 3 2 2" xfId="42826"/>
    <cellStyle name="Normal 26 2 3 2 3 3" xfId="42827"/>
    <cellStyle name="Normal 26 2 3 2 4" xfId="42828"/>
    <cellStyle name="Normal 26 2 3 2 4 2" xfId="42829"/>
    <cellStyle name="Normal 26 2 3 2 5" xfId="42830"/>
    <cellStyle name="Normal 26 2 3 3" xfId="42831"/>
    <cellStyle name="Normal 26 2 3 3 2" xfId="42832"/>
    <cellStyle name="Normal 26 2 3 3 2 2" xfId="42833"/>
    <cellStyle name="Normal 26 2 3 3 2 2 2" xfId="42834"/>
    <cellStyle name="Normal 26 2 3 3 2 2 2 2" xfId="42835"/>
    <cellStyle name="Normal 26 2 3 3 2 2 3" xfId="42836"/>
    <cellStyle name="Normal 26 2 3 3 2 3" xfId="42837"/>
    <cellStyle name="Normal 26 2 3 3 2 3 2" xfId="42838"/>
    <cellStyle name="Normal 26 2 3 3 2 4" xfId="42839"/>
    <cellStyle name="Normal 26 2 3 3 3" xfId="42840"/>
    <cellStyle name="Normal 26 2 3 3 3 2" xfId="42841"/>
    <cellStyle name="Normal 26 2 3 3 3 2 2" xfId="42842"/>
    <cellStyle name="Normal 26 2 3 3 3 3" xfId="42843"/>
    <cellStyle name="Normal 26 2 3 3 4" xfId="42844"/>
    <cellStyle name="Normal 26 2 3 3 4 2" xfId="42845"/>
    <cellStyle name="Normal 26 2 3 3 5" xfId="42846"/>
    <cellStyle name="Normal 26 2 3 4" xfId="42847"/>
    <cellStyle name="Normal 26 2 3 4 2" xfId="42848"/>
    <cellStyle name="Normal 26 2 3 4 2 2" xfId="42849"/>
    <cellStyle name="Normal 26 2 3 4 2 2 2" xfId="42850"/>
    <cellStyle name="Normal 26 2 3 4 2 3" xfId="42851"/>
    <cellStyle name="Normal 26 2 3 4 3" xfId="42852"/>
    <cellStyle name="Normal 26 2 3 4 3 2" xfId="42853"/>
    <cellStyle name="Normal 26 2 3 4 4" xfId="42854"/>
    <cellStyle name="Normal 26 2 3 5" xfId="42855"/>
    <cellStyle name="Normal 26 2 3 5 2" xfId="42856"/>
    <cellStyle name="Normal 26 2 3 5 2 2" xfId="42857"/>
    <cellStyle name="Normal 26 2 3 5 3" xfId="42858"/>
    <cellStyle name="Normal 26 2 3 6" xfId="42859"/>
    <cellStyle name="Normal 26 2 3 6 2" xfId="42860"/>
    <cellStyle name="Normal 26 2 3 7" xfId="42861"/>
    <cellStyle name="Normal 26 2 4" xfId="42862"/>
    <cellStyle name="Normal 26 2 4 2" xfId="42863"/>
    <cellStyle name="Normal 26 2 4 2 2" xfId="42864"/>
    <cellStyle name="Normal 26 2 4 2 2 2" xfId="42865"/>
    <cellStyle name="Normal 26 2 4 2 2 2 2" xfId="42866"/>
    <cellStyle name="Normal 26 2 4 2 2 3" xfId="42867"/>
    <cellStyle name="Normal 26 2 4 2 3" xfId="42868"/>
    <cellStyle name="Normal 26 2 4 2 3 2" xfId="42869"/>
    <cellStyle name="Normal 26 2 4 2 4" xfId="42870"/>
    <cellStyle name="Normal 26 2 4 3" xfId="42871"/>
    <cellStyle name="Normal 26 2 4 3 2" xfId="42872"/>
    <cellStyle name="Normal 26 2 4 3 2 2" xfId="42873"/>
    <cellStyle name="Normal 26 2 4 3 3" xfId="42874"/>
    <cellStyle name="Normal 26 2 4 4" xfId="42875"/>
    <cellStyle name="Normal 26 2 4 4 2" xfId="42876"/>
    <cellStyle name="Normal 26 2 4 5" xfId="42877"/>
    <cellStyle name="Normal 26 2 5" xfId="42878"/>
    <cellStyle name="Normal 26 2 5 2" xfId="42879"/>
    <cellStyle name="Normal 26 2 5 2 2" xfId="42880"/>
    <cellStyle name="Normal 26 2 5 2 2 2" xfId="42881"/>
    <cellStyle name="Normal 26 2 5 2 2 2 2" xfId="42882"/>
    <cellStyle name="Normal 26 2 5 2 2 3" xfId="42883"/>
    <cellStyle name="Normal 26 2 5 2 3" xfId="42884"/>
    <cellStyle name="Normal 26 2 5 2 3 2" xfId="42885"/>
    <cellStyle name="Normal 26 2 5 2 4" xfId="42886"/>
    <cellStyle name="Normal 26 2 5 3" xfId="42887"/>
    <cellStyle name="Normal 26 2 5 3 2" xfId="42888"/>
    <cellStyle name="Normal 26 2 5 3 2 2" xfId="42889"/>
    <cellStyle name="Normal 26 2 5 3 3" xfId="42890"/>
    <cellStyle name="Normal 26 2 5 4" xfId="42891"/>
    <cellStyle name="Normal 26 2 5 4 2" xfId="42892"/>
    <cellStyle name="Normal 26 2 5 5" xfId="42893"/>
    <cellStyle name="Normal 26 2 6" xfId="42894"/>
    <cellStyle name="Normal 26 2 6 2" xfId="42895"/>
    <cellStyle name="Normal 26 2 6 2 2" xfId="42896"/>
    <cellStyle name="Normal 26 2 6 2 2 2" xfId="42897"/>
    <cellStyle name="Normal 26 2 6 2 3" xfId="42898"/>
    <cellStyle name="Normal 26 2 6 3" xfId="42899"/>
    <cellStyle name="Normal 26 2 6 3 2" xfId="42900"/>
    <cellStyle name="Normal 26 2 6 4" xfId="42901"/>
    <cellStyle name="Normal 26 2 7" xfId="42902"/>
    <cellStyle name="Normal 26 2 7 2" xfId="42903"/>
    <cellStyle name="Normal 26 2 7 2 2" xfId="42904"/>
    <cellStyle name="Normal 26 2 7 3" xfId="42905"/>
    <cellStyle name="Normal 26 2 8" xfId="42906"/>
    <cellStyle name="Normal 26 2 8 2" xfId="42907"/>
    <cellStyle name="Normal 26 2 9" xfId="42908"/>
    <cellStyle name="Normal 26 2 9 2" xfId="42909"/>
    <cellStyle name="Normal 26 3" xfId="42910"/>
    <cellStyle name="Normal 26 3 2" xfId="42911"/>
    <cellStyle name="Normal 26 3 2 2" xfId="42912"/>
    <cellStyle name="Normal 26 3 2 2 2" xfId="42913"/>
    <cellStyle name="Normal 26 3 2 2 2 2" xfId="42914"/>
    <cellStyle name="Normal 26 3 2 2 2 2 2" xfId="42915"/>
    <cellStyle name="Normal 26 3 2 2 2 2 2 2" xfId="42916"/>
    <cellStyle name="Normal 26 3 2 2 2 2 3" xfId="42917"/>
    <cellStyle name="Normal 26 3 2 2 2 3" xfId="42918"/>
    <cellStyle name="Normal 26 3 2 2 2 3 2" xfId="42919"/>
    <cellStyle name="Normal 26 3 2 2 2 4" xfId="42920"/>
    <cellStyle name="Normal 26 3 2 2 3" xfId="42921"/>
    <cellStyle name="Normal 26 3 2 2 3 2" xfId="42922"/>
    <cellStyle name="Normal 26 3 2 2 3 2 2" xfId="42923"/>
    <cellStyle name="Normal 26 3 2 2 3 3" xfId="42924"/>
    <cellStyle name="Normal 26 3 2 2 4" xfId="42925"/>
    <cellStyle name="Normal 26 3 2 2 4 2" xfId="42926"/>
    <cellStyle name="Normal 26 3 2 2 5" xfId="42927"/>
    <cellStyle name="Normal 26 3 2 3" xfId="42928"/>
    <cellStyle name="Normal 26 3 2 3 2" xfId="42929"/>
    <cellStyle name="Normal 26 3 2 3 2 2" xfId="42930"/>
    <cellStyle name="Normal 26 3 2 3 2 2 2" xfId="42931"/>
    <cellStyle name="Normal 26 3 2 3 2 2 2 2" xfId="42932"/>
    <cellStyle name="Normal 26 3 2 3 2 2 3" xfId="42933"/>
    <cellStyle name="Normal 26 3 2 3 2 3" xfId="42934"/>
    <cellStyle name="Normal 26 3 2 3 2 3 2" xfId="42935"/>
    <cellStyle name="Normal 26 3 2 3 2 4" xfId="42936"/>
    <cellStyle name="Normal 26 3 2 3 3" xfId="42937"/>
    <cellStyle name="Normal 26 3 2 3 3 2" xfId="42938"/>
    <cellStyle name="Normal 26 3 2 3 3 2 2" xfId="42939"/>
    <cellStyle name="Normal 26 3 2 3 3 3" xfId="42940"/>
    <cellStyle name="Normal 26 3 2 3 4" xfId="42941"/>
    <cellStyle name="Normal 26 3 2 3 4 2" xfId="42942"/>
    <cellStyle name="Normal 26 3 2 3 5" xfId="42943"/>
    <cellStyle name="Normal 26 3 2 4" xfId="42944"/>
    <cellStyle name="Normal 26 3 2 4 2" xfId="42945"/>
    <cellStyle name="Normal 26 3 2 4 2 2" xfId="42946"/>
    <cellStyle name="Normal 26 3 2 4 2 2 2" xfId="42947"/>
    <cellStyle name="Normal 26 3 2 4 2 3" xfId="42948"/>
    <cellStyle name="Normal 26 3 2 4 3" xfId="42949"/>
    <cellStyle name="Normal 26 3 2 4 3 2" xfId="42950"/>
    <cellStyle name="Normal 26 3 2 4 4" xfId="42951"/>
    <cellStyle name="Normal 26 3 2 5" xfId="42952"/>
    <cellStyle name="Normal 26 3 2 5 2" xfId="42953"/>
    <cellStyle name="Normal 26 3 2 5 2 2" xfId="42954"/>
    <cellStyle name="Normal 26 3 2 5 3" xfId="42955"/>
    <cellStyle name="Normal 26 3 2 6" xfId="42956"/>
    <cellStyle name="Normal 26 3 2 6 2" xfId="42957"/>
    <cellStyle name="Normal 26 3 2 7" xfId="42958"/>
    <cellStyle name="Normal 26 3 3" xfId="42959"/>
    <cellStyle name="Normal 26 3 3 2" xfId="42960"/>
    <cellStyle name="Normal 26 3 3 2 2" xfId="42961"/>
    <cellStyle name="Normal 26 3 3 2 2 2" xfId="42962"/>
    <cellStyle name="Normal 26 3 3 2 2 2 2" xfId="42963"/>
    <cellStyle name="Normal 26 3 3 2 2 3" xfId="42964"/>
    <cellStyle name="Normal 26 3 3 2 3" xfId="42965"/>
    <cellStyle name="Normal 26 3 3 2 3 2" xfId="42966"/>
    <cellStyle name="Normal 26 3 3 2 4" xfId="42967"/>
    <cellStyle name="Normal 26 3 3 3" xfId="42968"/>
    <cellStyle name="Normal 26 3 3 3 2" xfId="42969"/>
    <cellStyle name="Normal 26 3 3 3 2 2" xfId="42970"/>
    <cellStyle name="Normal 26 3 3 3 3" xfId="42971"/>
    <cellStyle name="Normal 26 3 3 4" xfId="42972"/>
    <cellStyle name="Normal 26 3 3 4 2" xfId="42973"/>
    <cellStyle name="Normal 26 3 3 5" xfId="42974"/>
    <cellStyle name="Normal 26 3 4" xfId="42975"/>
    <cellStyle name="Normal 26 3 4 2" xfId="42976"/>
    <cellStyle name="Normal 26 3 4 2 2" xfId="42977"/>
    <cellStyle name="Normal 26 3 4 2 2 2" xfId="42978"/>
    <cellStyle name="Normal 26 3 4 2 2 2 2" xfId="42979"/>
    <cellStyle name="Normal 26 3 4 2 2 3" xfId="42980"/>
    <cellStyle name="Normal 26 3 4 2 3" xfId="42981"/>
    <cellStyle name="Normal 26 3 4 2 3 2" xfId="42982"/>
    <cellStyle name="Normal 26 3 4 2 4" xfId="42983"/>
    <cellStyle name="Normal 26 3 4 3" xfId="42984"/>
    <cellStyle name="Normal 26 3 4 3 2" xfId="42985"/>
    <cellStyle name="Normal 26 3 4 3 2 2" xfId="42986"/>
    <cellStyle name="Normal 26 3 4 3 3" xfId="42987"/>
    <cellStyle name="Normal 26 3 4 4" xfId="42988"/>
    <cellStyle name="Normal 26 3 4 4 2" xfId="42989"/>
    <cellStyle name="Normal 26 3 4 5" xfId="42990"/>
    <cellStyle name="Normal 26 3 5" xfId="42991"/>
    <cellStyle name="Normal 26 3 5 2" xfId="42992"/>
    <cellStyle name="Normal 26 3 5 2 2" xfId="42993"/>
    <cellStyle name="Normal 26 3 5 2 2 2" xfId="42994"/>
    <cellStyle name="Normal 26 3 5 2 3" xfId="42995"/>
    <cellStyle name="Normal 26 3 5 3" xfId="42996"/>
    <cellStyle name="Normal 26 3 5 3 2" xfId="42997"/>
    <cellStyle name="Normal 26 3 5 4" xfId="42998"/>
    <cellStyle name="Normal 26 3 6" xfId="42999"/>
    <cellStyle name="Normal 26 3 6 2" xfId="43000"/>
    <cellStyle name="Normal 26 3 6 2 2" xfId="43001"/>
    <cellStyle name="Normal 26 3 6 3" xfId="43002"/>
    <cellStyle name="Normal 26 3 7" xfId="43003"/>
    <cellStyle name="Normal 26 3 7 2" xfId="43004"/>
    <cellStyle name="Normal 26 3 8" xfId="43005"/>
    <cellStyle name="Normal 26 4" xfId="43006"/>
    <cellStyle name="Normal 26 4 2" xfId="43007"/>
    <cellStyle name="Normal 26 4 2 2" xfId="43008"/>
    <cellStyle name="Normal 26 4 2 2 2" xfId="43009"/>
    <cellStyle name="Normal 26 4 2 2 2 2" xfId="43010"/>
    <cellStyle name="Normal 26 4 2 2 2 2 2" xfId="43011"/>
    <cellStyle name="Normal 26 4 2 2 2 3" xfId="43012"/>
    <cellStyle name="Normal 26 4 2 2 3" xfId="43013"/>
    <cellStyle name="Normal 26 4 2 2 3 2" xfId="43014"/>
    <cellStyle name="Normal 26 4 2 2 4" xfId="43015"/>
    <cellStyle name="Normal 26 4 2 3" xfId="43016"/>
    <cellStyle name="Normal 26 4 2 3 2" xfId="43017"/>
    <cellStyle name="Normal 26 4 2 3 2 2" xfId="43018"/>
    <cellStyle name="Normal 26 4 2 3 3" xfId="43019"/>
    <cellStyle name="Normal 26 4 2 4" xfId="43020"/>
    <cellStyle name="Normal 26 4 2 4 2" xfId="43021"/>
    <cellStyle name="Normal 26 4 2 5" xfId="43022"/>
    <cellStyle name="Normal 26 4 3" xfId="43023"/>
    <cellStyle name="Normal 26 4 3 2" xfId="43024"/>
    <cellStyle name="Normal 26 4 3 2 2" xfId="43025"/>
    <cellStyle name="Normal 26 4 3 2 2 2" xfId="43026"/>
    <cellStyle name="Normal 26 4 3 2 2 2 2" xfId="43027"/>
    <cellStyle name="Normal 26 4 3 2 2 3" xfId="43028"/>
    <cellStyle name="Normal 26 4 3 2 3" xfId="43029"/>
    <cellStyle name="Normal 26 4 3 2 3 2" xfId="43030"/>
    <cellStyle name="Normal 26 4 3 2 4" xfId="43031"/>
    <cellStyle name="Normal 26 4 3 3" xfId="43032"/>
    <cellStyle name="Normal 26 4 3 3 2" xfId="43033"/>
    <cellStyle name="Normal 26 4 3 3 2 2" xfId="43034"/>
    <cellStyle name="Normal 26 4 3 3 3" xfId="43035"/>
    <cellStyle name="Normal 26 4 3 4" xfId="43036"/>
    <cellStyle name="Normal 26 4 3 4 2" xfId="43037"/>
    <cellStyle name="Normal 26 4 3 5" xfId="43038"/>
    <cellStyle name="Normal 26 4 4" xfId="43039"/>
    <cellStyle name="Normal 26 4 4 2" xfId="43040"/>
    <cellStyle name="Normal 26 4 4 2 2" xfId="43041"/>
    <cellStyle name="Normal 26 4 4 2 2 2" xfId="43042"/>
    <cellStyle name="Normal 26 4 4 2 3" xfId="43043"/>
    <cellStyle name="Normal 26 4 4 3" xfId="43044"/>
    <cellStyle name="Normal 26 4 4 3 2" xfId="43045"/>
    <cellStyle name="Normal 26 4 4 4" xfId="43046"/>
    <cellStyle name="Normal 26 4 5" xfId="43047"/>
    <cellStyle name="Normal 26 4 5 2" xfId="43048"/>
    <cellStyle name="Normal 26 4 5 2 2" xfId="43049"/>
    <cellStyle name="Normal 26 4 5 3" xfId="43050"/>
    <cellStyle name="Normal 26 4 6" xfId="43051"/>
    <cellStyle name="Normal 26 4 6 2" xfId="43052"/>
    <cellStyle name="Normal 26 4 7" xfId="43053"/>
    <cellStyle name="Normal 26 5" xfId="43054"/>
    <cellStyle name="Normal 26 6" xfId="43055"/>
    <cellStyle name="Normal 26 6 2" xfId="43056"/>
    <cellStyle name="Normal 26 6 2 2" xfId="43057"/>
    <cellStyle name="Normal 26 6 2 2 2" xfId="43058"/>
    <cellStyle name="Normal 26 6 2 2 2 2" xfId="43059"/>
    <cellStyle name="Normal 26 6 2 2 3" xfId="43060"/>
    <cellStyle name="Normal 26 6 2 3" xfId="43061"/>
    <cellStyle name="Normal 26 6 2 3 2" xfId="43062"/>
    <cellStyle name="Normal 26 6 2 4" xfId="43063"/>
    <cellStyle name="Normal 26 6 3" xfId="43064"/>
    <cellStyle name="Normal 26 6 3 2" xfId="43065"/>
    <cellStyle name="Normal 26 6 3 2 2" xfId="43066"/>
    <cellStyle name="Normal 26 6 3 3" xfId="43067"/>
    <cellStyle name="Normal 26 6 4" xfId="43068"/>
    <cellStyle name="Normal 26 6 4 2" xfId="43069"/>
    <cellStyle name="Normal 26 6 5" xfId="43070"/>
    <cellStyle name="Normal 26 7" xfId="43071"/>
    <cellStyle name="Normal 26 7 2" xfId="43072"/>
    <cellStyle name="Normal 26 7 2 2" xfId="43073"/>
    <cellStyle name="Normal 26 7 2 2 2" xfId="43074"/>
    <cellStyle name="Normal 26 7 2 2 2 2" xfId="43075"/>
    <cellStyle name="Normal 26 7 2 2 3" xfId="43076"/>
    <cellStyle name="Normal 26 7 2 3" xfId="43077"/>
    <cellStyle name="Normal 26 7 2 3 2" xfId="43078"/>
    <cellStyle name="Normal 26 7 2 4" xfId="43079"/>
    <cellStyle name="Normal 26 7 3" xfId="43080"/>
    <cellStyle name="Normal 26 7 3 2" xfId="43081"/>
    <cellStyle name="Normal 26 7 3 2 2" xfId="43082"/>
    <cellStyle name="Normal 26 7 3 3" xfId="43083"/>
    <cellStyle name="Normal 26 7 4" xfId="43084"/>
    <cellStyle name="Normal 26 7 4 2" xfId="43085"/>
    <cellStyle name="Normal 26 7 5" xfId="43086"/>
    <cellStyle name="Normal 26 8" xfId="43087"/>
    <cellStyle name="Normal 26 8 2" xfId="43088"/>
    <cellStyle name="Normal 26 8 2 2" xfId="43089"/>
    <cellStyle name="Normal 26 8 2 2 2" xfId="43090"/>
    <cellStyle name="Normal 26 8 2 3" xfId="43091"/>
    <cellStyle name="Normal 26 8 3" xfId="43092"/>
    <cellStyle name="Normal 26 8 3 2" xfId="43093"/>
    <cellStyle name="Normal 26 8 4" xfId="43094"/>
    <cellStyle name="Normal 26 9" xfId="43095"/>
    <cellStyle name="Normal 26 9 2" xfId="43096"/>
    <cellStyle name="Normal 26 9 2 2" xfId="43097"/>
    <cellStyle name="Normal 26 9 3" xfId="43098"/>
    <cellStyle name="Normal 26_Xl0000011" xfId="43099"/>
    <cellStyle name="Normal 260" xfId="43100"/>
    <cellStyle name="Normal 260 2" xfId="43101"/>
    <cellStyle name="Normal 260 2 2" xfId="43102"/>
    <cellStyle name="Normal 261" xfId="43103"/>
    <cellStyle name="Normal 261 2" xfId="43104"/>
    <cellStyle name="Normal 262" xfId="43105"/>
    <cellStyle name="Normal 262 2" xfId="43106"/>
    <cellStyle name="Normal 263" xfId="43107"/>
    <cellStyle name="Normal 263 2" xfId="43108"/>
    <cellStyle name="Normal 264" xfId="43109"/>
    <cellStyle name="Normal 264 2" xfId="43110"/>
    <cellStyle name="Normal 265" xfId="43111"/>
    <cellStyle name="Normal 265 2" xfId="43112"/>
    <cellStyle name="Normal 266" xfId="43113"/>
    <cellStyle name="Normal 266 2" xfId="43114"/>
    <cellStyle name="Normal 267" xfId="43115"/>
    <cellStyle name="Normal 267 2" xfId="43116"/>
    <cellStyle name="Normal 267 2 2" xfId="43117"/>
    <cellStyle name="Normal 268" xfId="43118"/>
    <cellStyle name="Normal 268 2" xfId="43119"/>
    <cellStyle name="Normal 269" xfId="43120"/>
    <cellStyle name="Normal 269 2" xfId="43121"/>
    <cellStyle name="Normal 27" xfId="233"/>
    <cellStyle name="Normal 27 10" xfId="43123"/>
    <cellStyle name="Normal 27 10 2" xfId="43124"/>
    <cellStyle name="Normal 27 11" xfId="43125"/>
    <cellStyle name="Normal 27 12" xfId="43126"/>
    <cellStyle name="Normal 27 13" xfId="43127"/>
    <cellStyle name="Normal 27 14" xfId="43122"/>
    <cellStyle name="Normal 27 2" xfId="270"/>
    <cellStyle name="Normal 27 2 10" xfId="43129"/>
    <cellStyle name="Normal 27 2 11" xfId="43130"/>
    <cellStyle name="Normal 27 2 12" xfId="43128"/>
    <cellStyle name="Normal 27 2 2" xfId="43131"/>
    <cellStyle name="Normal 27 2 2 2" xfId="43132"/>
    <cellStyle name="Normal 27 2 2 2 2" xfId="43133"/>
    <cellStyle name="Normal 27 2 2 2 2 2" xfId="43134"/>
    <cellStyle name="Normal 27 2 2 2 2 2 2" xfId="43135"/>
    <cellStyle name="Normal 27 2 2 2 2 2 2 2" xfId="43136"/>
    <cellStyle name="Normal 27 2 2 2 2 2 2 2 2" xfId="43137"/>
    <cellStyle name="Normal 27 2 2 2 2 2 2 3" xfId="43138"/>
    <cellStyle name="Normal 27 2 2 2 2 2 3" xfId="43139"/>
    <cellStyle name="Normal 27 2 2 2 2 2 3 2" xfId="43140"/>
    <cellStyle name="Normal 27 2 2 2 2 2 4" xfId="43141"/>
    <cellStyle name="Normal 27 2 2 2 2 3" xfId="43142"/>
    <cellStyle name="Normal 27 2 2 2 2 3 2" xfId="43143"/>
    <cellStyle name="Normal 27 2 2 2 2 3 2 2" xfId="43144"/>
    <cellStyle name="Normal 27 2 2 2 2 3 3" xfId="43145"/>
    <cellStyle name="Normal 27 2 2 2 2 4" xfId="43146"/>
    <cellStyle name="Normal 27 2 2 2 2 4 2" xfId="43147"/>
    <cellStyle name="Normal 27 2 2 2 2 5" xfId="43148"/>
    <cellStyle name="Normal 27 2 2 2 3" xfId="43149"/>
    <cellStyle name="Normal 27 2 2 2 3 2" xfId="43150"/>
    <cellStyle name="Normal 27 2 2 2 3 2 2" xfId="43151"/>
    <cellStyle name="Normal 27 2 2 2 3 2 2 2" xfId="43152"/>
    <cellStyle name="Normal 27 2 2 2 3 2 2 2 2" xfId="43153"/>
    <cellStyle name="Normal 27 2 2 2 3 2 2 3" xfId="43154"/>
    <cellStyle name="Normal 27 2 2 2 3 2 3" xfId="43155"/>
    <cellStyle name="Normal 27 2 2 2 3 2 3 2" xfId="43156"/>
    <cellStyle name="Normal 27 2 2 2 3 2 4" xfId="43157"/>
    <cellStyle name="Normal 27 2 2 2 3 3" xfId="43158"/>
    <cellStyle name="Normal 27 2 2 2 3 3 2" xfId="43159"/>
    <cellStyle name="Normal 27 2 2 2 3 3 2 2" xfId="43160"/>
    <cellStyle name="Normal 27 2 2 2 3 3 3" xfId="43161"/>
    <cellStyle name="Normal 27 2 2 2 3 4" xfId="43162"/>
    <cellStyle name="Normal 27 2 2 2 3 4 2" xfId="43163"/>
    <cellStyle name="Normal 27 2 2 2 3 5" xfId="43164"/>
    <cellStyle name="Normal 27 2 2 2 4" xfId="43165"/>
    <cellStyle name="Normal 27 2 2 2 4 2" xfId="43166"/>
    <cellStyle name="Normal 27 2 2 2 4 2 2" xfId="43167"/>
    <cellStyle name="Normal 27 2 2 2 4 2 2 2" xfId="43168"/>
    <cellStyle name="Normal 27 2 2 2 4 2 3" xfId="43169"/>
    <cellStyle name="Normal 27 2 2 2 4 3" xfId="43170"/>
    <cellStyle name="Normal 27 2 2 2 4 3 2" xfId="43171"/>
    <cellStyle name="Normal 27 2 2 2 4 4" xfId="43172"/>
    <cellStyle name="Normal 27 2 2 2 5" xfId="43173"/>
    <cellStyle name="Normal 27 2 2 2 5 2" xfId="43174"/>
    <cellStyle name="Normal 27 2 2 2 5 2 2" xfId="43175"/>
    <cellStyle name="Normal 27 2 2 2 5 3" xfId="43176"/>
    <cellStyle name="Normal 27 2 2 2 6" xfId="43177"/>
    <cellStyle name="Normal 27 2 2 2 6 2" xfId="43178"/>
    <cellStyle name="Normal 27 2 2 2 7" xfId="43179"/>
    <cellStyle name="Normal 27 2 2 3" xfId="43180"/>
    <cellStyle name="Normal 27 2 2 3 2" xfId="43181"/>
    <cellStyle name="Normal 27 2 2 3 2 2" xfId="43182"/>
    <cellStyle name="Normal 27 2 2 3 2 2 2" xfId="43183"/>
    <cellStyle name="Normal 27 2 2 3 2 2 2 2" xfId="43184"/>
    <cellStyle name="Normal 27 2 2 3 2 2 3" xfId="43185"/>
    <cellStyle name="Normal 27 2 2 3 2 3" xfId="43186"/>
    <cellStyle name="Normal 27 2 2 3 2 3 2" xfId="43187"/>
    <cellStyle name="Normal 27 2 2 3 2 4" xfId="43188"/>
    <cellStyle name="Normal 27 2 2 3 3" xfId="43189"/>
    <cellStyle name="Normal 27 2 2 3 3 2" xfId="43190"/>
    <cellStyle name="Normal 27 2 2 3 3 2 2" xfId="43191"/>
    <cellStyle name="Normal 27 2 2 3 3 3" xfId="43192"/>
    <cellStyle name="Normal 27 2 2 3 4" xfId="43193"/>
    <cellStyle name="Normal 27 2 2 3 4 2" xfId="43194"/>
    <cellStyle name="Normal 27 2 2 3 5" xfId="43195"/>
    <cellStyle name="Normal 27 2 2 4" xfId="43196"/>
    <cellStyle name="Normal 27 2 2 4 2" xfId="43197"/>
    <cellStyle name="Normal 27 2 2 4 2 2" xfId="43198"/>
    <cellStyle name="Normal 27 2 2 4 2 2 2" xfId="43199"/>
    <cellStyle name="Normal 27 2 2 4 2 2 2 2" xfId="43200"/>
    <cellStyle name="Normal 27 2 2 4 2 2 3" xfId="43201"/>
    <cellStyle name="Normal 27 2 2 4 2 3" xfId="43202"/>
    <cellStyle name="Normal 27 2 2 4 2 3 2" xfId="43203"/>
    <cellStyle name="Normal 27 2 2 4 2 4" xfId="43204"/>
    <cellStyle name="Normal 27 2 2 4 3" xfId="43205"/>
    <cellStyle name="Normal 27 2 2 4 3 2" xfId="43206"/>
    <cellStyle name="Normal 27 2 2 4 3 2 2" xfId="43207"/>
    <cellStyle name="Normal 27 2 2 4 3 3" xfId="43208"/>
    <cellStyle name="Normal 27 2 2 4 4" xfId="43209"/>
    <cellStyle name="Normal 27 2 2 4 4 2" xfId="43210"/>
    <cellStyle name="Normal 27 2 2 4 5" xfId="43211"/>
    <cellStyle name="Normal 27 2 2 5" xfId="43212"/>
    <cellStyle name="Normal 27 2 2 5 2" xfId="43213"/>
    <cellStyle name="Normal 27 2 2 5 2 2" xfId="43214"/>
    <cellStyle name="Normal 27 2 2 5 2 2 2" xfId="43215"/>
    <cellStyle name="Normal 27 2 2 5 2 3" xfId="43216"/>
    <cellStyle name="Normal 27 2 2 5 3" xfId="43217"/>
    <cellStyle name="Normal 27 2 2 5 3 2" xfId="43218"/>
    <cellStyle name="Normal 27 2 2 5 4" xfId="43219"/>
    <cellStyle name="Normal 27 2 2 6" xfId="43220"/>
    <cellStyle name="Normal 27 2 2 6 2" xfId="43221"/>
    <cellStyle name="Normal 27 2 2 6 2 2" xfId="43222"/>
    <cellStyle name="Normal 27 2 2 6 3" xfId="43223"/>
    <cellStyle name="Normal 27 2 2 7" xfId="43224"/>
    <cellStyle name="Normal 27 2 2 7 2" xfId="43225"/>
    <cellStyle name="Normal 27 2 2 8" xfId="43226"/>
    <cellStyle name="Normal 27 2 3" xfId="43227"/>
    <cellStyle name="Normal 27 2 3 2" xfId="43228"/>
    <cellStyle name="Normal 27 2 3 2 2" xfId="43229"/>
    <cellStyle name="Normal 27 2 3 2 2 2" xfId="43230"/>
    <cellStyle name="Normal 27 2 3 2 2 2 2" xfId="43231"/>
    <cellStyle name="Normal 27 2 3 2 2 2 2 2" xfId="43232"/>
    <cellStyle name="Normal 27 2 3 2 2 2 3" xfId="43233"/>
    <cellStyle name="Normal 27 2 3 2 2 3" xfId="43234"/>
    <cellStyle name="Normal 27 2 3 2 2 3 2" xfId="43235"/>
    <cellStyle name="Normal 27 2 3 2 2 4" xfId="43236"/>
    <cellStyle name="Normal 27 2 3 2 3" xfId="43237"/>
    <cellStyle name="Normal 27 2 3 2 3 2" xfId="43238"/>
    <cellStyle name="Normal 27 2 3 2 3 2 2" xfId="43239"/>
    <cellStyle name="Normal 27 2 3 2 3 3" xfId="43240"/>
    <cellStyle name="Normal 27 2 3 2 4" xfId="43241"/>
    <cellStyle name="Normal 27 2 3 2 4 2" xfId="43242"/>
    <cellStyle name="Normal 27 2 3 2 5" xfId="43243"/>
    <cellStyle name="Normal 27 2 3 3" xfId="43244"/>
    <cellStyle name="Normal 27 2 3 3 2" xfId="43245"/>
    <cellStyle name="Normal 27 2 3 3 2 2" xfId="43246"/>
    <cellStyle name="Normal 27 2 3 3 2 2 2" xfId="43247"/>
    <cellStyle name="Normal 27 2 3 3 2 2 2 2" xfId="43248"/>
    <cellStyle name="Normal 27 2 3 3 2 2 3" xfId="43249"/>
    <cellStyle name="Normal 27 2 3 3 2 3" xfId="43250"/>
    <cellStyle name="Normal 27 2 3 3 2 3 2" xfId="43251"/>
    <cellStyle name="Normal 27 2 3 3 2 4" xfId="43252"/>
    <cellStyle name="Normal 27 2 3 3 3" xfId="43253"/>
    <cellStyle name="Normal 27 2 3 3 3 2" xfId="43254"/>
    <cellStyle name="Normal 27 2 3 3 3 2 2" xfId="43255"/>
    <cellStyle name="Normal 27 2 3 3 3 3" xfId="43256"/>
    <cellStyle name="Normal 27 2 3 3 4" xfId="43257"/>
    <cellStyle name="Normal 27 2 3 3 4 2" xfId="43258"/>
    <cellStyle name="Normal 27 2 3 3 5" xfId="43259"/>
    <cellStyle name="Normal 27 2 3 4" xfId="43260"/>
    <cellStyle name="Normal 27 2 3 4 2" xfId="43261"/>
    <cellStyle name="Normal 27 2 3 4 2 2" xfId="43262"/>
    <cellStyle name="Normal 27 2 3 4 2 2 2" xfId="43263"/>
    <cellStyle name="Normal 27 2 3 4 2 3" xfId="43264"/>
    <cellStyle name="Normal 27 2 3 4 3" xfId="43265"/>
    <cellStyle name="Normal 27 2 3 4 3 2" xfId="43266"/>
    <cellStyle name="Normal 27 2 3 4 4" xfId="43267"/>
    <cellStyle name="Normal 27 2 3 5" xfId="43268"/>
    <cellStyle name="Normal 27 2 3 5 2" xfId="43269"/>
    <cellStyle name="Normal 27 2 3 5 2 2" xfId="43270"/>
    <cellStyle name="Normal 27 2 3 5 3" xfId="43271"/>
    <cellStyle name="Normal 27 2 3 6" xfId="43272"/>
    <cellStyle name="Normal 27 2 3 6 2" xfId="43273"/>
    <cellStyle name="Normal 27 2 3 7" xfId="43274"/>
    <cellStyle name="Normal 27 2 4" xfId="43275"/>
    <cellStyle name="Normal 27 2 4 2" xfId="43276"/>
    <cellStyle name="Normal 27 2 4 2 2" xfId="43277"/>
    <cellStyle name="Normal 27 2 4 2 2 2" xfId="43278"/>
    <cellStyle name="Normal 27 2 4 2 2 2 2" xfId="43279"/>
    <cellStyle name="Normal 27 2 4 2 2 3" xfId="43280"/>
    <cellStyle name="Normal 27 2 4 2 3" xfId="43281"/>
    <cellStyle name="Normal 27 2 4 2 3 2" xfId="43282"/>
    <cellStyle name="Normal 27 2 4 2 4" xfId="43283"/>
    <cellStyle name="Normal 27 2 4 3" xfId="43284"/>
    <cellStyle name="Normal 27 2 4 3 2" xfId="43285"/>
    <cellStyle name="Normal 27 2 4 3 2 2" xfId="43286"/>
    <cellStyle name="Normal 27 2 4 3 3" xfId="43287"/>
    <cellStyle name="Normal 27 2 4 4" xfId="43288"/>
    <cellStyle name="Normal 27 2 4 4 2" xfId="43289"/>
    <cellStyle name="Normal 27 2 4 5" xfId="43290"/>
    <cellStyle name="Normal 27 2 5" xfId="43291"/>
    <cellStyle name="Normal 27 2 5 2" xfId="43292"/>
    <cellStyle name="Normal 27 2 5 2 2" xfId="43293"/>
    <cellStyle name="Normal 27 2 5 2 2 2" xfId="43294"/>
    <cellStyle name="Normal 27 2 5 2 2 2 2" xfId="43295"/>
    <cellStyle name="Normal 27 2 5 2 2 3" xfId="43296"/>
    <cellStyle name="Normal 27 2 5 2 3" xfId="43297"/>
    <cellStyle name="Normal 27 2 5 2 3 2" xfId="43298"/>
    <cellStyle name="Normal 27 2 5 2 4" xfId="43299"/>
    <cellStyle name="Normal 27 2 5 3" xfId="43300"/>
    <cellStyle name="Normal 27 2 5 3 2" xfId="43301"/>
    <cellStyle name="Normal 27 2 5 3 2 2" xfId="43302"/>
    <cellStyle name="Normal 27 2 5 3 3" xfId="43303"/>
    <cellStyle name="Normal 27 2 5 4" xfId="43304"/>
    <cellStyle name="Normal 27 2 5 4 2" xfId="43305"/>
    <cellStyle name="Normal 27 2 5 5" xfId="43306"/>
    <cellStyle name="Normal 27 2 6" xfId="43307"/>
    <cellStyle name="Normal 27 2 6 2" xfId="43308"/>
    <cellStyle name="Normal 27 2 6 2 2" xfId="43309"/>
    <cellStyle name="Normal 27 2 6 2 2 2" xfId="43310"/>
    <cellStyle name="Normal 27 2 6 2 3" xfId="43311"/>
    <cellStyle name="Normal 27 2 6 3" xfId="43312"/>
    <cellStyle name="Normal 27 2 6 3 2" xfId="43313"/>
    <cellStyle name="Normal 27 2 6 4" xfId="43314"/>
    <cellStyle name="Normal 27 2 7" xfId="43315"/>
    <cellStyle name="Normal 27 2 7 2" xfId="43316"/>
    <cellStyle name="Normal 27 2 7 2 2" xfId="43317"/>
    <cellStyle name="Normal 27 2 7 3" xfId="43318"/>
    <cellStyle name="Normal 27 2 8" xfId="43319"/>
    <cellStyle name="Normal 27 2 8 2" xfId="43320"/>
    <cellStyle name="Normal 27 2 9" xfId="43321"/>
    <cellStyle name="Normal 27 2 9 2" xfId="43322"/>
    <cellStyle name="Normal 27 3" xfId="43323"/>
    <cellStyle name="Normal 27 3 2" xfId="43324"/>
    <cellStyle name="Normal 27 3 2 2" xfId="43325"/>
    <cellStyle name="Normal 27 3 2 2 2" xfId="43326"/>
    <cellStyle name="Normal 27 3 2 2 2 2" xfId="43327"/>
    <cellStyle name="Normal 27 3 2 2 2 2 2" xfId="43328"/>
    <cellStyle name="Normal 27 3 2 2 2 2 2 2" xfId="43329"/>
    <cellStyle name="Normal 27 3 2 2 2 2 3" xfId="43330"/>
    <cellStyle name="Normal 27 3 2 2 2 3" xfId="43331"/>
    <cellStyle name="Normal 27 3 2 2 2 3 2" xfId="43332"/>
    <cellStyle name="Normal 27 3 2 2 2 4" xfId="43333"/>
    <cellStyle name="Normal 27 3 2 2 3" xfId="43334"/>
    <cellStyle name="Normal 27 3 2 2 3 2" xfId="43335"/>
    <cellStyle name="Normal 27 3 2 2 3 2 2" xfId="43336"/>
    <cellStyle name="Normal 27 3 2 2 3 3" xfId="43337"/>
    <cellStyle name="Normal 27 3 2 2 4" xfId="43338"/>
    <cellStyle name="Normal 27 3 2 2 4 2" xfId="43339"/>
    <cellStyle name="Normal 27 3 2 2 5" xfId="43340"/>
    <cellStyle name="Normal 27 3 2 3" xfId="43341"/>
    <cellStyle name="Normal 27 3 2 3 2" xfId="43342"/>
    <cellStyle name="Normal 27 3 2 3 2 2" xfId="43343"/>
    <cellStyle name="Normal 27 3 2 3 2 2 2" xfId="43344"/>
    <cellStyle name="Normal 27 3 2 3 2 2 2 2" xfId="43345"/>
    <cellStyle name="Normal 27 3 2 3 2 2 3" xfId="43346"/>
    <cellStyle name="Normal 27 3 2 3 2 3" xfId="43347"/>
    <cellStyle name="Normal 27 3 2 3 2 3 2" xfId="43348"/>
    <cellStyle name="Normal 27 3 2 3 2 4" xfId="43349"/>
    <cellStyle name="Normal 27 3 2 3 3" xfId="43350"/>
    <cellStyle name="Normal 27 3 2 3 3 2" xfId="43351"/>
    <cellStyle name="Normal 27 3 2 3 3 2 2" xfId="43352"/>
    <cellStyle name="Normal 27 3 2 3 3 3" xfId="43353"/>
    <cellStyle name="Normal 27 3 2 3 4" xfId="43354"/>
    <cellStyle name="Normal 27 3 2 3 4 2" xfId="43355"/>
    <cellStyle name="Normal 27 3 2 3 5" xfId="43356"/>
    <cellStyle name="Normal 27 3 2 4" xfId="43357"/>
    <cellStyle name="Normal 27 3 2 4 2" xfId="43358"/>
    <cellStyle name="Normal 27 3 2 4 2 2" xfId="43359"/>
    <cellStyle name="Normal 27 3 2 4 2 2 2" xfId="43360"/>
    <cellStyle name="Normal 27 3 2 4 2 3" xfId="43361"/>
    <cellStyle name="Normal 27 3 2 4 3" xfId="43362"/>
    <cellStyle name="Normal 27 3 2 4 3 2" xfId="43363"/>
    <cellStyle name="Normal 27 3 2 4 4" xfId="43364"/>
    <cellStyle name="Normal 27 3 2 5" xfId="43365"/>
    <cellStyle name="Normal 27 3 2 5 2" xfId="43366"/>
    <cellStyle name="Normal 27 3 2 5 2 2" xfId="43367"/>
    <cellStyle name="Normal 27 3 2 5 3" xfId="43368"/>
    <cellStyle name="Normal 27 3 2 6" xfId="43369"/>
    <cellStyle name="Normal 27 3 2 6 2" xfId="43370"/>
    <cellStyle name="Normal 27 3 2 7" xfId="43371"/>
    <cellStyle name="Normal 27 3 3" xfId="43372"/>
    <cellStyle name="Normal 27 3 3 2" xfId="43373"/>
    <cellStyle name="Normal 27 3 3 2 2" xfId="43374"/>
    <cellStyle name="Normal 27 3 3 2 2 2" xfId="43375"/>
    <cellStyle name="Normal 27 3 3 2 2 2 2" xfId="43376"/>
    <cellStyle name="Normal 27 3 3 2 2 3" xfId="43377"/>
    <cellStyle name="Normal 27 3 3 2 3" xfId="43378"/>
    <cellStyle name="Normal 27 3 3 2 3 2" xfId="43379"/>
    <cellStyle name="Normal 27 3 3 2 4" xfId="43380"/>
    <cellStyle name="Normal 27 3 3 3" xfId="43381"/>
    <cellStyle name="Normal 27 3 3 3 2" xfId="43382"/>
    <cellStyle name="Normal 27 3 3 3 2 2" xfId="43383"/>
    <cellStyle name="Normal 27 3 3 3 3" xfId="43384"/>
    <cellStyle name="Normal 27 3 3 4" xfId="43385"/>
    <cellStyle name="Normal 27 3 3 4 2" xfId="43386"/>
    <cellStyle name="Normal 27 3 3 5" xfId="43387"/>
    <cellStyle name="Normal 27 3 4" xfId="43388"/>
    <cellStyle name="Normal 27 3 4 2" xfId="43389"/>
    <cellStyle name="Normal 27 3 4 2 2" xfId="43390"/>
    <cellStyle name="Normal 27 3 4 2 2 2" xfId="43391"/>
    <cellStyle name="Normal 27 3 4 2 2 2 2" xfId="43392"/>
    <cellStyle name="Normal 27 3 4 2 2 3" xfId="43393"/>
    <cellStyle name="Normal 27 3 4 2 3" xfId="43394"/>
    <cellStyle name="Normal 27 3 4 2 3 2" xfId="43395"/>
    <cellStyle name="Normal 27 3 4 2 4" xfId="43396"/>
    <cellStyle name="Normal 27 3 4 3" xfId="43397"/>
    <cellStyle name="Normal 27 3 4 3 2" xfId="43398"/>
    <cellStyle name="Normal 27 3 4 3 2 2" xfId="43399"/>
    <cellStyle name="Normal 27 3 4 3 3" xfId="43400"/>
    <cellStyle name="Normal 27 3 4 4" xfId="43401"/>
    <cellStyle name="Normal 27 3 4 4 2" xfId="43402"/>
    <cellStyle name="Normal 27 3 4 5" xfId="43403"/>
    <cellStyle name="Normal 27 3 5" xfId="43404"/>
    <cellStyle name="Normal 27 3 5 2" xfId="43405"/>
    <cellStyle name="Normal 27 3 5 2 2" xfId="43406"/>
    <cellStyle name="Normal 27 3 5 2 2 2" xfId="43407"/>
    <cellStyle name="Normal 27 3 5 2 3" xfId="43408"/>
    <cellStyle name="Normal 27 3 5 3" xfId="43409"/>
    <cellStyle name="Normal 27 3 5 3 2" xfId="43410"/>
    <cellStyle name="Normal 27 3 5 4" xfId="43411"/>
    <cellStyle name="Normal 27 3 6" xfId="43412"/>
    <cellStyle name="Normal 27 3 6 2" xfId="43413"/>
    <cellStyle name="Normal 27 3 6 2 2" xfId="43414"/>
    <cellStyle name="Normal 27 3 6 3" xfId="43415"/>
    <cellStyle name="Normal 27 3 7" xfId="43416"/>
    <cellStyle name="Normal 27 3 7 2" xfId="43417"/>
    <cellStyle name="Normal 27 3 8" xfId="43418"/>
    <cellStyle name="Normal 27 4" xfId="43419"/>
    <cellStyle name="Normal 27 4 2" xfId="43420"/>
    <cellStyle name="Normal 27 4 2 2" xfId="43421"/>
    <cellStyle name="Normal 27 4 2 2 2" xfId="43422"/>
    <cellStyle name="Normal 27 4 2 2 2 2" xfId="43423"/>
    <cellStyle name="Normal 27 4 2 2 2 2 2" xfId="43424"/>
    <cellStyle name="Normal 27 4 2 2 2 3" xfId="43425"/>
    <cellStyle name="Normal 27 4 2 2 3" xfId="43426"/>
    <cellStyle name="Normal 27 4 2 2 3 2" xfId="43427"/>
    <cellStyle name="Normal 27 4 2 2 4" xfId="43428"/>
    <cellStyle name="Normal 27 4 2 3" xfId="43429"/>
    <cellStyle name="Normal 27 4 2 3 2" xfId="43430"/>
    <cellStyle name="Normal 27 4 2 3 2 2" xfId="43431"/>
    <cellStyle name="Normal 27 4 2 3 3" xfId="43432"/>
    <cellStyle name="Normal 27 4 2 4" xfId="43433"/>
    <cellStyle name="Normal 27 4 2 4 2" xfId="43434"/>
    <cellStyle name="Normal 27 4 2 5" xfId="43435"/>
    <cellStyle name="Normal 27 4 3" xfId="43436"/>
    <cellStyle name="Normal 27 4 3 2" xfId="43437"/>
    <cellStyle name="Normal 27 4 3 2 2" xfId="43438"/>
    <cellStyle name="Normal 27 4 3 2 2 2" xfId="43439"/>
    <cellStyle name="Normal 27 4 3 2 2 2 2" xfId="43440"/>
    <cellStyle name="Normal 27 4 3 2 2 3" xfId="43441"/>
    <cellStyle name="Normal 27 4 3 2 3" xfId="43442"/>
    <cellStyle name="Normal 27 4 3 2 3 2" xfId="43443"/>
    <cellStyle name="Normal 27 4 3 2 4" xfId="43444"/>
    <cellStyle name="Normal 27 4 3 3" xfId="43445"/>
    <cellStyle name="Normal 27 4 3 3 2" xfId="43446"/>
    <cellStyle name="Normal 27 4 3 3 2 2" xfId="43447"/>
    <cellStyle name="Normal 27 4 3 3 3" xfId="43448"/>
    <cellStyle name="Normal 27 4 3 4" xfId="43449"/>
    <cellStyle name="Normal 27 4 3 4 2" xfId="43450"/>
    <cellStyle name="Normal 27 4 3 5" xfId="43451"/>
    <cellStyle name="Normal 27 4 4" xfId="43452"/>
    <cellStyle name="Normal 27 4 4 2" xfId="43453"/>
    <cellStyle name="Normal 27 4 4 2 2" xfId="43454"/>
    <cellStyle name="Normal 27 4 4 2 2 2" xfId="43455"/>
    <cellStyle name="Normal 27 4 4 2 3" xfId="43456"/>
    <cellStyle name="Normal 27 4 4 3" xfId="43457"/>
    <cellStyle name="Normal 27 4 4 3 2" xfId="43458"/>
    <cellStyle name="Normal 27 4 4 4" xfId="43459"/>
    <cellStyle name="Normal 27 4 5" xfId="43460"/>
    <cellStyle name="Normal 27 4 5 2" xfId="43461"/>
    <cellStyle name="Normal 27 4 5 2 2" xfId="43462"/>
    <cellStyle name="Normal 27 4 5 3" xfId="43463"/>
    <cellStyle name="Normal 27 4 6" xfId="43464"/>
    <cellStyle name="Normal 27 4 6 2" xfId="43465"/>
    <cellStyle name="Normal 27 4 7" xfId="43466"/>
    <cellStyle name="Normal 27 5" xfId="43467"/>
    <cellStyle name="Normal 27 5 2" xfId="43468"/>
    <cellStyle name="Normal 27 5 2 2" xfId="43469"/>
    <cellStyle name="Normal 27 5 2 2 2" xfId="43470"/>
    <cellStyle name="Normal 27 5 2 2 2 2" xfId="43471"/>
    <cellStyle name="Normal 27 5 2 2 3" xfId="43472"/>
    <cellStyle name="Normal 27 5 2 3" xfId="43473"/>
    <cellStyle name="Normal 27 5 2 3 2" xfId="43474"/>
    <cellStyle name="Normal 27 5 2 4" xfId="43475"/>
    <cellStyle name="Normal 27 5 3" xfId="43476"/>
    <cellStyle name="Normal 27 5 3 2" xfId="43477"/>
    <cellStyle name="Normal 27 5 3 2 2" xfId="43478"/>
    <cellStyle name="Normal 27 5 3 3" xfId="43479"/>
    <cellStyle name="Normal 27 5 4" xfId="43480"/>
    <cellStyle name="Normal 27 5 4 2" xfId="43481"/>
    <cellStyle name="Normal 27 5 5" xfId="43482"/>
    <cellStyle name="Normal 27 6" xfId="43483"/>
    <cellStyle name="Normal 27 6 2" xfId="43484"/>
    <cellStyle name="Normal 27 6 2 2" xfId="43485"/>
    <cellStyle name="Normal 27 6 2 2 2" xfId="43486"/>
    <cellStyle name="Normal 27 6 2 2 2 2" xfId="43487"/>
    <cellStyle name="Normal 27 6 2 2 3" xfId="43488"/>
    <cellStyle name="Normal 27 6 2 3" xfId="43489"/>
    <cellStyle name="Normal 27 6 2 3 2" xfId="43490"/>
    <cellStyle name="Normal 27 6 2 4" xfId="43491"/>
    <cellStyle name="Normal 27 6 3" xfId="43492"/>
    <cellStyle name="Normal 27 6 3 2" xfId="43493"/>
    <cellStyle name="Normal 27 6 3 2 2" xfId="43494"/>
    <cellStyle name="Normal 27 6 3 3" xfId="43495"/>
    <cellStyle name="Normal 27 6 4" xfId="43496"/>
    <cellStyle name="Normal 27 6 4 2" xfId="43497"/>
    <cellStyle name="Normal 27 6 5" xfId="43498"/>
    <cellStyle name="Normal 27 7" xfId="43499"/>
    <cellStyle name="Normal 27 7 2" xfId="43500"/>
    <cellStyle name="Normal 27 7 2 2" xfId="43501"/>
    <cellStyle name="Normal 27 7 2 2 2" xfId="43502"/>
    <cellStyle name="Normal 27 7 2 3" xfId="43503"/>
    <cellStyle name="Normal 27 7 3" xfId="43504"/>
    <cellStyle name="Normal 27 7 3 2" xfId="43505"/>
    <cellStyle name="Normal 27 7 4" xfId="43506"/>
    <cellStyle name="Normal 27 8" xfId="43507"/>
    <cellStyle name="Normal 27 8 2" xfId="43508"/>
    <cellStyle name="Normal 27 8 2 2" xfId="43509"/>
    <cellStyle name="Normal 27 8 3" xfId="43510"/>
    <cellStyle name="Normal 27 9" xfId="43511"/>
    <cellStyle name="Normal 27 9 2" xfId="43512"/>
    <cellStyle name="Normal 27_Xl0000011" xfId="43513"/>
    <cellStyle name="Normal 270" xfId="43514"/>
    <cellStyle name="Normal 270 2" xfId="43515"/>
    <cellStyle name="Normal 270 3" xfId="43516"/>
    <cellStyle name="Normal 271" xfId="43517"/>
    <cellStyle name="Normal 271 2" xfId="43518"/>
    <cellStyle name="Normal 272" xfId="43519"/>
    <cellStyle name="Normal 272 2" xfId="43520"/>
    <cellStyle name="Normal 273" xfId="43521"/>
    <cellStyle name="Normal 273 2" xfId="43522"/>
    <cellStyle name="Normal 274" xfId="43523"/>
    <cellStyle name="Normal 274 2" xfId="43524"/>
    <cellStyle name="Normal 274 2 2" xfId="43525"/>
    <cellStyle name="Normal 275" xfId="43526"/>
    <cellStyle name="Normal 276" xfId="43527"/>
    <cellStyle name="Normal 277" xfId="43528"/>
    <cellStyle name="Normal 278" xfId="43529"/>
    <cellStyle name="Normal 278 2" xfId="43530"/>
    <cellStyle name="Normal 279" xfId="43531"/>
    <cellStyle name="Normal 28" xfId="226"/>
    <cellStyle name="Normal 28 2" xfId="43533"/>
    <cellStyle name="Normal 28 3" xfId="43534"/>
    <cellStyle name="Normal 28 4" xfId="43535"/>
    <cellStyle name="Normal 28 5" xfId="43532"/>
    <cellStyle name="Normal 28_Xl0000011" xfId="43536"/>
    <cellStyle name="Normal 280" xfId="43537"/>
    <cellStyle name="Normal 281" xfId="43538"/>
    <cellStyle name="Normal 282" xfId="43539"/>
    <cellStyle name="Normal 282 2" xfId="43540"/>
    <cellStyle name="Normal 283" xfId="43541"/>
    <cellStyle name="Normal 283 2" xfId="43542"/>
    <cellStyle name="Normal 284" xfId="43543"/>
    <cellStyle name="Normal 285" xfId="43544"/>
    <cellStyle name="Normal 285 2" xfId="43545"/>
    <cellStyle name="Normal 286" xfId="43546"/>
    <cellStyle name="Normal 287" xfId="43547"/>
    <cellStyle name="Normal 288" xfId="43548"/>
    <cellStyle name="Normal 289" xfId="43549"/>
    <cellStyle name="Normal 29" xfId="232"/>
    <cellStyle name="Normal 29 10" xfId="43551"/>
    <cellStyle name="Normal 29 10 2" xfId="43552"/>
    <cellStyle name="Normal 29 11" xfId="43553"/>
    <cellStyle name="Normal 29 12" xfId="43554"/>
    <cellStyle name="Normal 29 13" xfId="43555"/>
    <cellStyle name="Normal 29 14" xfId="43550"/>
    <cellStyle name="Normal 29 2" xfId="43556"/>
    <cellStyle name="Normal 29 2 2" xfId="43557"/>
    <cellStyle name="Normal 29 2 2 2" xfId="43558"/>
    <cellStyle name="Normal 29 2 2 2 2" xfId="43559"/>
    <cellStyle name="Normal 29 2 2 2 2 2" xfId="43560"/>
    <cellStyle name="Normal 29 2 2 2 2 2 2" xfId="43561"/>
    <cellStyle name="Normal 29 2 2 2 2 2 2 2" xfId="43562"/>
    <cellStyle name="Normal 29 2 2 2 2 2 3" xfId="43563"/>
    <cellStyle name="Normal 29 2 2 2 2 3" xfId="43564"/>
    <cellStyle name="Normal 29 2 2 2 2 3 2" xfId="43565"/>
    <cellStyle name="Normal 29 2 2 2 2 4" xfId="43566"/>
    <cellStyle name="Normal 29 2 2 2 3" xfId="43567"/>
    <cellStyle name="Normal 29 2 2 2 3 2" xfId="43568"/>
    <cellStyle name="Normal 29 2 2 2 3 2 2" xfId="43569"/>
    <cellStyle name="Normal 29 2 2 2 3 3" xfId="43570"/>
    <cellStyle name="Normal 29 2 2 2 4" xfId="43571"/>
    <cellStyle name="Normal 29 2 2 2 4 2" xfId="43572"/>
    <cellStyle name="Normal 29 2 2 2 5" xfId="43573"/>
    <cellStyle name="Normal 29 2 2 3" xfId="43574"/>
    <cellStyle name="Normal 29 2 2 3 2" xfId="43575"/>
    <cellStyle name="Normal 29 2 2 3 2 2" xfId="43576"/>
    <cellStyle name="Normal 29 2 2 3 2 2 2" xfId="43577"/>
    <cellStyle name="Normal 29 2 2 3 2 2 2 2" xfId="43578"/>
    <cellStyle name="Normal 29 2 2 3 2 2 3" xfId="43579"/>
    <cellStyle name="Normal 29 2 2 3 2 3" xfId="43580"/>
    <cellStyle name="Normal 29 2 2 3 2 3 2" xfId="43581"/>
    <cellStyle name="Normal 29 2 2 3 2 4" xfId="43582"/>
    <cellStyle name="Normal 29 2 2 3 3" xfId="43583"/>
    <cellStyle name="Normal 29 2 2 3 3 2" xfId="43584"/>
    <cellStyle name="Normal 29 2 2 3 3 2 2" xfId="43585"/>
    <cellStyle name="Normal 29 2 2 3 3 3" xfId="43586"/>
    <cellStyle name="Normal 29 2 2 3 4" xfId="43587"/>
    <cellStyle name="Normal 29 2 2 3 4 2" xfId="43588"/>
    <cellStyle name="Normal 29 2 2 3 5" xfId="43589"/>
    <cellStyle name="Normal 29 2 2 4" xfId="43590"/>
    <cellStyle name="Normal 29 2 2 4 2" xfId="43591"/>
    <cellStyle name="Normal 29 2 2 4 2 2" xfId="43592"/>
    <cellStyle name="Normal 29 2 2 4 2 2 2" xfId="43593"/>
    <cellStyle name="Normal 29 2 2 4 2 3" xfId="43594"/>
    <cellStyle name="Normal 29 2 2 4 3" xfId="43595"/>
    <cellStyle name="Normal 29 2 2 4 3 2" xfId="43596"/>
    <cellStyle name="Normal 29 2 2 4 4" xfId="43597"/>
    <cellStyle name="Normal 29 2 2 5" xfId="43598"/>
    <cellStyle name="Normal 29 2 2 5 2" xfId="43599"/>
    <cellStyle name="Normal 29 2 2 5 2 2" xfId="43600"/>
    <cellStyle name="Normal 29 2 2 5 3" xfId="43601"/>
    <cellStyle name="Normal 29 2 2 6" xfId="43602"/>
    <cellStyle name="Normal 29 2 2 6 2" xfId="43603"/>
    <cellStyle name="Normal 29 2 2 7" xfId="43604"/>
    <cellStyle name="Normal 29 2 2 8" xfId="43605"/>
    <cellStyle name="Normal 29 2 3" xfId="43606"/>
    <cellStyle name="Normal 29 2 3 2" xfId="43607"/>
    <cellStyle name="Normal 29 2 3 2 2" xfId="43608"/>
    <cellStyle name="Normal 29 2 3 2 2 2" xfId="43609"/>
    <cellStyle name="Normal 29 2 3 2 2 2 2" xfId="43610"/>
    <cellStyle name="Normal 29 2 3 2 2 3" xfId="43611"/>
    <cellStyle name="Normal 29 2 3 2 3" xfId="43612"/>
    <cellStyle name="Normal 29 2 3 2 3 2" xfId="43613"/>
    <cellStyle name="Normal 29 2 3 2 4" xfId="43614"/>
    <cellStyle name="Normal 29 2 3 3" xfId="43615"/>
    <cellStyle name="Normal 29 2 3 3 2" xfId="43616"/>
    <cellStyle name="Normal 29 2 3 3 2 2" xfId="43617"/>
    <cellStyle name="Normal 29 2 3 3 3" xfId="43618"/>
    <cellStyle name="Normal 29 2 3 4" xfId="43619"/>
    <cellStyle name="Normal 29 2 3 4 2" xfId="43620"/>
    <cellStyle name="Normal 29 2 3 5" xfId="43621"/>
    <cellStyle name="Normal 29 2 4" xfId="43622"/>
    <cellStyle name="Normal 29 2 4 2" xfId="43623"/>
    <cellStyle name="Normal 29 2 4 2 2" xfId="43624"/>
    <cellStyle name="Normal 29 2 4 2 2 2" xfId="43625"/>
    <cellStyle name="Normal 29 2 4 2 2 2 2" xfId="43626"/>
    <cellStyle name="Normal 29 2 4 2 2 3" xfId="43627"/>
    <cellStyle name="Normal 29 2 4 2 3" xfId="43628"/>
    <cellStyle name="Normal 29 2 4 2 3 2" xfId="43629"/>
    <cellStyle name="Normal 29 2 4 2 4" xfId="43630"/>
    <cellStyle name="Normal 29 2 4 3" xfId="43631"/>
    <cellStyle name="Normal 29 2 4 3 2" xfId="43632"/>
    <cellStyle name="Normal 29 2 4 3 2 2" xfId="43633"/>
    <cellStyle name="Normal 29 2 4 3 3" xfId="43634"/>
    <cellStyle name="Normal 29 2 4 4" xfId="43635"/>
    <cellStyle name="Normal 29 2 4 4 2" xfId="43636"/>
    <cellStyle name="Normal 29 2 4 5" xfId="43637"/>
    <cellStyle name="Normal 29 2 5" xfId="43638"/>
    <cellStyle name="Normal 29 2 5 2" xfId="43639"/>
    <cellStyle name="Normal 29 2 5 2 2" xfId="43640"/>
    <cellStyle name="Normal 29 2 5 2 2 2" xfId="43641"/>
    <cellStyle name="Normal 29 2 5 2 3" xfId="43642"/>
    <cellStyle name="Normal 29 2 5 3" xfId="43643"/>
    <cellStyle name="Normal 29 2 5 3 2" xfId="43644"/>
    <cellStyle name="Normal 29 2 5 4" xfId="43645"/>
    <cellStyle name="Normal 29 2 6" xfId="43646"/>
    <cellStyle name="Normal 29 2 6 2" xfId="43647"/>
    <cellStyle name="Normal 29 2 6 2 2" xfId="43648"/>
    <cellStyle name="Normal 29 2 6 3" xfId="43649"/>
    <cellStyle name="Normal 29 2 7" xfId="43650"/>
    <cellStyle name="Normal 29 2 7 2" xfId="43651"/>
    <cellStyle name="Normal 29 2 8" xfId="43652"/>
    <cellStyle name="Normal 29 2 9" xfId="43653"/>
    <cellStyle name="Normal 29 3" xfId="43654"/>
    <cellStyle name="Normal 29 3 2" xfId="43655"/>
    <cellStyle name="Normal 29 3 2 2" xfId="43656"/>
    <cellStyle name="Normal 29 3 2 2 2" xfId="43657"/>
    <cellStyle name="Normal 29 3 2 2 2 2" xfId="43658"/>
    <cellStyle name="Normal 29 3 2 2 2 2 2" xfId="43659"/>
    <cellStyle name="Normal 29 3 2 2 2 3" xfId="43660"/>
    <cellStyle name="Normal 29 3 2 2 3" xfId="43661"/>
    <cellStyle name="Normal 29 3 2 2 3 2" xfId="43662"/>
    <cellStyle name="Normal 29 3 2 2 4" xfId="43663"/>
    <cellStyle name="Normal 29 3 2 3" xfId="43664"/>
    <cellStyle name="Normal 29 3 2 3 2" xfId="43665"/>
    <cellStyle name="Normal 29 3 2 3 2 2" xfId="43666"/>
    <cellStyle name="Normal 29 3 2 3 3" xfId="43667"/>
    <cellStyle name="Normal 29 3 2 4" xfId="43668"/>
    <cellStyle name="Normal 29 3 2 4 2" xfId="43669"/>
    <cellStyle name="Normal 29 3 2 5" xfId="43670"/>
    <cellStyle name="Normal 29 3 3" xfId="43671"/>
    <cellStyle name="Normal 29 3 3 2" xfId="43672"/>
    <cellStyle name="Normal 29 3 3 2 2" xfId="43673"/>
    <cellStyle name="Normal 29 3 3 2 2 2" xfId="43674"/>
    <cellStyle name="Normal 29 3 3 2 2 2 2" xfId="43675"/>
    <cellStyle name="Normal 29 3 3 2 2 3" xfId="43676"/>
    <cellStyle name="Normal 29 3 3 2 3" xfId="43677"/>
    <cellStyle name="Normal 29 3 3 2 3 2" xfId="43678"/>
    <cellStyle name="Normal 29 3 3 2 4" xfId="43679"/>
    <cellStyle name="Normal 29 3 3 3" xfId="43680"/>
    <cellStyle name="Normal 29 3 3 3 2" xfId="43681"/>
    <cellStyle name="Normal 29 3 3 3 2 2" xfId="43682"/>
    <cellStyle name="Normal 29 3 3 3 3" xfId="43683"/>
    <cellStyle name="Normal 29 3 3 4" xfId="43684"/>
    <cellStyle name="Normal 29 3 3 4 2" xfId="43685"/>
    <cellStyle name="Normal 29 3 3 5" xfId="43686"/>
    <cellStyle name="Normal 29 3 4" xfId="43687"/>
    <cellStyle name="Normal 29 3 4 2" xfId="43688"/>
    <cellStyle name="Normal 29 3 4 2 2" xfId="43689"/>
    <cellStyle name="Normal 29 3 4 2 2 2" xfId="43690"/>
    <cellStyle name="Normal 29 3 4 2 3" xfId="43691"/>
    <cellStyle name="Normal 29 3 4 3" xfId="43692"/>
    <cellStyle name="Normal 29 3 4 3 2" xfId="43693"/>
    <cellStyle name="Normal 29 3 4 4" xfId="43694"/>
    <cellStyle name="Normal 29 3 5" xfId="43695"/>
    <cellStyle name="Normal 29 3 5 2" xfId="43696"/>
    <cellStyle name="Normal 29 3 5 2 2" xfId="43697"/>
    <cellStyle name="Normal 29 3 5 3" xfId="43698"/>
    <cellStyle name="Normal 29 3 6" xfId="43699"/>
    <cellStyle name="Normal 29 3 6 2" xfId="43700"/>
    <cellStyle name="Normal 29 3 7" xfId="43701"/>
    <cellStyle name="Normal 29 3 8" xfId="43702"/>
    <cellStyle name="Normal 29 4" xfId="43703"/>
    <cellStyle name="Normal 29 5" xfId="43704"/>
    <cellStyle name="Normal 29 5 2" xfId="43705"/>
    <cellStyle name="Normal 29 5 2 2" xfId="43706"/>
    <cellStyle name="Normal 29 5 2 2 2" xfId="43707"/>
    <cellStyle name="Normal 29 5 2 2 2 2" xfId="43708"/>
    <cellStyle name="Normal 29 5 2 2 3" xfId="43709"/>
    <cellStyle name="Normal 29 5 2 3" xfId="43710"/>
    <cellStyle name="Normal 29 5 2 3 2" xfId="43711"/>
    <cellStyle name="Normal 29 5 2 4" xfId="43712"/>
    <cellStyle name="Normal 29 5 3" xfId="43713"/>
    <cellStyle name="Normal 29 5 3 2" xfId="43714"/>
    <cellStyle name="Normal 29 5 3 2 2" xfId="43715"/>
    <cellStyle name="Normal 29 5 3 3" xfId="43716"/>
    <cellStyle name="Normal 29 5 4" xfId="43717"/>
    <cellStyle name="Normal 29 5 4 2" xfId="43718"/>
    <cellStyle name="Normal 29 5 5" xfId="43719"/>
    <cellStyle name="Normal 29 6" xfId="43720"/>
    <cellStyle name="Normal 29 6 2" xfId="43721"/>
    <cellStyle name="Normal 29 6 2 2" xfId="43722"/>
    <cellStyle name="Normal 29 6 2 2 2" xfId="43723"/>
    <cellStyle name="Normal 29 6 2 2 2 2" xfId="43724"/>
    <cellStyle name="Normal 29 6 2 2 3" xfId="43725"/>
    <cellStyle name="Normal 29 6 2 3" xfId="43726"/>
    <cellStyle name="Normal 29 6 2 3 2" xfId="43727"/>
    <cellStyle name="Normal 29 6 2 4" xfId="43728"/>
    <cellStyle name="Normal 29 6 3" xfId="43729"/>
    <cellStyle name="Normal 29 6 3 2" xfId="43730"/>
    <cellStyle name="Normal 29 6 3 2 2" xfId="43731"/>
    <cellStyle name="Normal 29 6 3 3" xfId="43732"/>
    <cellStyle name="Normal 29 6 4" xfId="43733"/>
    <cellStyle name="Normal 29 6 4 2" xfId="43734"/>
    <cellStyle name="Normal 29 6 5" xfId="43735"/>
    <cellStyle name="Normal 29 7" xfId="43736"/>
    <cellStyle name="Normal 29 7 2" xfId="43737"/>
    <cellStyle name="Normal 29 7 2 2" xfId="43738"/>
    <cellStyle name="Normal 29 7 2 2 2" xfId="43739"/>
    <cellStyle name="Normal 29 7 2 3" xfId="43740"/>
    <cellStyle name="Normal 29 7 3" xfId="43741"/>
    <cellStyle name="Normal 29 7 3 2" xfId="43742"/>
    <cellStyle name="Normal 29 7 4" xfId="43743"/>
    <cellStyle name="Normal 29 8" xfId="43744"/>
    <cellStyle name="Normal 29 8 2" xfId="43745"/>
    <cellStyle name="Normal 29 8 2 2" xfId="43746"/>
    <cellStyle name="Normal 29 8 3" xfId="43747"/>
    <cellStyle name="Normal 29 9" xfId="43748"/>
    <cellStyle name="Normal 29 9 2" xfId="43749"/>
    <cellStyle name="Normal 29 9 3" xfId="43750"/>
    <cellStyle name="Normal 29_Xl0000011" xfId="43751"/>
    <cellStyle name="Normal 290" xfId="43752"/>
    <cellStyle name="Normal 291" xfId="43753"/>
    <cellStyle name="Normal 292" xfId="43754"/>
    <cellStyle name="Normal 293" xfId="43755"/>
    <cellStyle name="Normal 294" xfId="43756"/>
    <cellStyle name="Normal 295" xfId="43757"/>
    <cellStyle name="Normal 296" xfId="43758"/>
    <cellStyle name="Normal 296 2" xfId="43759"/>
    <cellStyle name="Normal 297" xfId="43760"/>
    <cellStyle name="Normal 298" xfId="43761"/>
    <cellStyle name="Normal 299" xfId="43762"/>
    <cellStyle name="Normal 3" xfId="102"/>
    <cellStyle name="Normal 3 10" xfId="43764"/>
    <cellStyle name="Normal 3 11" xfId="43765"/>
    <cellStyle name="Normal 3 12" xfId="43766"/>
    <cellStyle name="Normal 3 12 2" xfId="43767"/>
    <cellStyle name="Normal 3 12 2 2" xfId="43768"/>
    <cellStyle name="Normal 3 13" xfId="43769"/>
    <cellStyle name="Normal 3 14" xfId="43770"/>
    <cellStyle name="Normal 3 15" xfId="43771"/>
    <cellStyle name="Normal 3 16" xfId="43772"/>
    <cellStyle name="Normal 3 16 2" xfId="43773"/>
    <cellStyle name="Normal 3 16 3" xfId="43774"/>
    <cellStyle name="Normal 3 17" xfId="43775"/>
    <cellStyle name="Normal 3 18" xfId="43776"/>
    <cellStyle name="Normal 3 19" xfId="43777"/>
    <cellStyle name="Normal 3 2" xfId="194"/>
    <cellStyle name="Normal 3 2 10" xfId="43779"/>
    <cellStyle name="Normal 3 2 11" xfId="43780"/>
    <cellStyle name="Normal 3 2 12" xfId="43781"/>
    <cellStyle name="Normal 3 2 13" xfId="43782"/>
    <cellStyle name="Normal 3 2 14" xfId="43783"/>
    <cellStyle name="Normal 3 2 15" xfId="43784"/>
    <cellStyle name="Normal 3 2 15 2" xfId="43785"/>
    <cellStyle name="Normal 3 2 16" xfId="43786"/>
    <cellStyle name="Normal 3 2 17" xfId="43787"/>
    <cellStyle name="Normal 3 2 18" xfId="43788"/>
    <cellStyle name="Normal 3 2 19" xfId="43778"/>
    <cellStyle name="Normal 3 2 2" xfId="177"/>
    <cellStyle name="Normal 3 2 2 10" xfId="43790"/>
    <cellStyle name="Normal 3 2 2 11" xfId="43791"/>
    <cellStyle name="Normal 3 2 2 11 2" xfId="43792"/>
    <cellStyle name="Normal 3 2 2 12" xfId="43793"/>
    <cellStyle name="Normal 3 2 2 13" xfId="43794"/>
    <cellStyle name="Normal 3 2 2 14" xfId="43795"/>
    <cellStyle name="Normal 3 2 2 15" xfId="43789"/>
    <cellStyle name="Normal 3 2 2 2" xfId="43796"/>
    <cellStyle name="Normal 3 2 2 2 10" xfId="43797"/>
    <cellStyle name="Normal 3 2 2 2 11" xfId="43798"/>
    <cellStyle name="Normal 3 2 2 2 11 2" xfId="43799"/>
    <cellStyle name="Normal 3 2 2 2 12" xfId="43800"/>
    <cellStyle name="Normal 3 2 2 2 13" xfId="43801"/>
    <cellStyle name="Normal 3 2 2 2 14" xfId="43802"/>
    <cellStyle name="Normal 3 2 2 2 2" xfId="43803"/>
    <cellStyle name="Normal 3 2 2 2 2 10" xfId="43804"/>
    <cellStyle name="Normal 3 2 2 2 2 11" xfId="43805"/>
    <cellStyle name="Normal 3 2 2 2 2 11 2" xfId="43806"/>
    <cellStyle name="Normal 3 2 2 2 2 12" xfId="43807"/>
    <cellStyle name="Normal 3 2 2 2 2 13" xfId="43808"/>
    <cellStyle name="Normal 3 2 2 2 2 14" xfId="43809"/>
    <cellStyle name="Normal 3 2 2 2 2 2" xfId="43810"/>
    <cellStyle name="Normal 3 2 2 2 2 2 2" xfId="43811"/>
    <cellStyle name="Normal 3 2 2 2 2 2 2 2" xfId="43812"/>
    <cellStyle name="Normal 3 2 2 2 2 2 2 2 2" xfId="43813"/>
    <cellStyle name="Normal 3 2 2 2 2 2 2 3" xfId="43814"/>
    <cellStyle name="Normal 3 2 2 2 2 2 2 4" xfId="43815"/>
    <cellStyle name="Normal 3 2 2 2 2 2 2 5" xfId="43816"/>
    <cellStyle name="Normal 3 2 2 2 2 2 2 6" xfId="43817"/>
    <cellStyle name="Normal 3 2 2 2 2 2 3" xfId="43818"/>
    <cellStyle name="Normal 3 2 2 2 2 2 4" xfId="43819"/>
    <cellStyle name="Normal 3 2 2 2 2 2 4 2" xfId="43820"/>
    <cellStyle name="Normal 3 2 2 2 2 2 5" xfId="43821"/>
    <cellStyle name="Normal 3 2 2 2 2 2 6" xfId="43822"/>
    <cellStyle name="Normal 3 2 2 2 2 2 7" xfId="43823"/>
    <cellStyle name="Normal 3 2 2 2 2 3" xfId="43824"/>
    <cellStyle name="Normal 3 2 2 2 2 4" xfId="43825"/>
    <cellStyle name="Normal 3 2 2 2 2 5" xfId="43826"/>
    <cellStyle name="Normal 3 2 2 2 2 6" xfId="43827"/>
    <cellStyle name="Normal 3 2 2 2 2 7" xfId="43828"/>
    <cellStyle name="Normal 3 2 2 2 2 8" xfId="43829"/>
    <cellStyle name="Normal 3 2 2 2 2 9" xfId="43830"/>
    <cellStyle name="Normal 3 2 2 2 3" xfId="43831"/>
    <cellStyle name="Normal 3 2 2 2 3 2" xfId="43832"/>
    <cellStyle name="Normal 3 2 2 2 3 3" xfId="43833"/>
    <cellStyle name="Normal 3 2 2 2 4" xfId="43834"/>
    <cellStyle name="Normal 3 2 2 2 5" xfId="43835"/>
    <cellStyle name="Normal 3 2 2 2 6" xfId="43836"/>
    <cellStyle name="Normal 3 2 2 2 7" xfId="43837"/>
    <cellStyle name="Normal 3 2 2 2 8" xfId="43838"/>
    <cellStyle name="Normal 3 2 2 2 9" xfId="43839"/>
    <cellStyle name="Normal 3 2 2 3" xfId="43840"/>
    <cellStyle name="Normal 3 2 2 3 2" xfId="43841"/>
    <cellStyle name="Normal 3 2 2 3 3" xfId="43842"/>
    <cellStyle name="Normal 3 2 2 4" xfId="43843"/>
    <cellStyle name="Normal 3 2 2 5" xfId="43844"/>
    <cellStyle name="Normal 3 2 2 6" xfId="43845"/>
    <cellStyle name="Normal 3 2 2 7" xfId="43846"/>
    <cellStyle name="Normal 3 2 2 8" xfId="43847"/>
    <cellStyle name="Normal 3 2 2 9" xfId="43848"/>
    <cellStyle name="Normal 3 2 2_Plan Mi Comunidad  (05.04.10) Rv.03" xfId="43849"/>
    <cellStyle name="Normal 3 2 3" xfId="43850"/>
    <cellStyle name="Normal 3 2 3 2" xfId="43851"/>
    <cellStyle name="Normal 3 2 3 2 2" xfId="43852"/>
    <cellStyle name="Normal 3 2 3 2 2 2" xfId="43853"/>
    <cellStyle name="Normal 3 2 3 2 2 2 2" xfId="43854"/>
    <cellStyle name="Normal 3 2 3 2 2 2 2 2" xfId="43855"/>
    <cellStyle name="Normal 3 2 3 2 2 2 3" xfId="43856"/>
    <cellStyle name="Normal 3 2 3 2 2 3" xfId="43857"/>
    <cellStyle name="Normal 3 2 3 2 2 3 2" xfId="43858"/>
    <cellStyle name="Normal 3 2 3 2 2 4" xfId="43859"/>
    <cellStyle name="Normal 3 2 3 2 3" xfId="43860"/>
    <cellStyle name="Normal 3 2 3 2 3 2" xfId="43861"/>
    <cellStyle name="Normal 3 2 3 2 3 2 2" xfId="43862"/>
    <cellStyle name="Normal 3 2 3 2 3 3" xfId="43863"/>
    <cellStyle name="Normal 3 2 3 2 4" xfId="43864"/>
    <cellStyle name="Normal 3 2 3 2 4 2" xfId="43865"/>
    <cellStyle name="Normal 3 2 3 2 5" xfId="43866"/>
    <cellStyle name="Normal 3 2 3 2 6" xfId="43867"/>
    <cellStyle name="Normal 3 2 3 3" xfId="43868"/>
    <cellStyle name="Normal 3 2 3 3 2" xfId="43869"/>
    <cellStyle name="Normal 3 2 3 3 2 2" xfId="43870"/>
    <cellStyle name="Normal 3 2 3 3 2 2 2" xfId="43871"/>
    <cellStyle name="Normal 3 2 3 3 2 2 2 2" xfId="43872"/>
    <cellStyle name="Normal 3 2 3 3 2 2 3" xfId="43873"/>
    <cellStyle name="Normal 3 2 3 3 2 3" xfId="43874"/>
    <cellStyle name="Normal 3 2 3 3 2 3 2" xfId="43875"/>
    <cellStyle name="Normal 3 2 3 3 2 4" xfId="43876"/>
    <cellStyle name="Normal 3 2 3 3 3" xfId="43877"/>
    <cellStyle name="Normal 3 2 3 3 3 2" xfId="43878"/>
    <cellStyle name="Normal 3 2 3 3 3 2 2" xfId="43879"/>
    <cellStyle name="Normal 3 2 3 3 3 3" xfId="43880"/>
    <cellStyle name="Normal 3 2 3 3 4" xfId="43881"/>
    <cellStyle name="Normal 3 2 3 3 4 2" xfId="43882"/>
    <cellStyle name="Normal 3 2 3 3 5" xfId="43883"/>
    <cellStyle name="Normal 3 2 3 4" xfId="43884"/>
    <cellStyle name="Normal 3 2 3 4 2" xfId="43885"/>
    <cellStyle name="Normal 3 2 3 4 2 2" xfId="43886"/>
    <cellStyle name="Normal 3 2 3 4 2 2 2" xfId="43887"/>
    <cellStyle name="Normal 3 2 3 4 2 3" xfId="43888"/>
    <cellStyle name="Normal 3 2 3 4 3" xfId="43889"/>
    <cellStyle name="Normal 3 2 3 4 3 2" xfId="43890"/>
    <cellStyle name="Normal 3 2 3 4 4" xfId="43891"/>
    <cellStyle name="Normal 3 2 3 5" xfId="43892"/>
    <cellStyle name="Normal 3 2 3 5 2" xfId="43893"/>
    <cellStyle name="Normal 3 2 3 5 2 2" xfId="43894"/>
    <cellStyle name="Normal 3 2 3 5 3" xfId="43895"/>
    <cellStyle name="Normal 3 2 3 6" xfId="43896"/>
    <cellStyle name="Normal 3 2 3 6 2" xfId="43897"/>
    <cellStyle name="Normal 3 2 3 7" xfId="43898"/>
    <cellStyle name="Normal 3 2 3 8" xfId="43899"/>
    <cellStyle name="Normal 3 2 3 9" xfId="43900"/>
    <cellStyle name="Normal 3 2 3_Plan Mi Comunidad  (05.04.10) Rv.03" xfId="43901"/>
    <cellStyle name="Normal 3 2 4" xfId="43902"/>
    <cellStyle name="Normal 3 2 4 2" xfId="43903"/>
    <cellStyle name="Normal 3 2 4 3" xfId="43904"/>
    <cellStyle name="Normal 3 2 4 4" xfId="43905"/>
    <cellStyle name="Normal 3 2 4 5" xfId="43906"/>
    <cellStyle name="Normal 3 2 5" xfId="43907"/>
    <cellStyle name="Normal 3 2 5 2" xfId="43908"/>
    <cellStyle name="Normal 3 2 6" xfId="43909"/>
    <cellStyle name="Normal 3 2 7" xfId="43910"/>
    <cellStyle name="Normal 3 2 7 2" xfId="43911"/>
    <cellStyle name="Normal 3 2 7 3" xfId="43912"/>
    <cellStyle name="Normal 3 2 8" xfId="43913"/>
    <cellStyle name="Normal 3 2 9" xfId="43914"/>
    <cellStyle name="Normal 3 2_brenda1" xfId="43915"/>
    <cellStyle name="Normal 3 20" xfId="43916"/>
    <cellStyle name="Normal 3 21" xfId="43917"/>
    <cellStyle name="Normal 3 22" xfId="43918"/>
    <cellStyle name="Normal 3 23" xfId="43919"/>
    <cellStyle name="Normal 3 24" xfId="43920"/>
    <cellStyle name="Normal 3 25" xfId="43921"/>
    <cellStyle name="Normal 3 26" xfId="43922"/>
    <cellStyle name="Normal 3 26 2" xfId="43923"/>
    <cellStyle name="Normal 3 27" xfId="43924"/>
    <cellStyle name="Normal 3 28" xfId="43925"/>
    <cellStyle name="Normal 3 29" xfId="43926"/>
    <cellStyle name="Normal 3 3" xfId="211"/>
    <cellStyle name="Normal 3 3 2" xfId="43928"/>
    <cellStyle name="Normal 3 3 2 2" xfId="43929"/>
    <cellStyle name="Normal 3 3 2 2 2" xfId="43930"/>
    <cellStyle name="Normal 3 3 2 3" xfId="43931"/>
    <cellStyle name="Normal 3 3 2_Plan Mi Comunidad  (05.04.10) Rv.03" xfId="43932"/>
    <cellStyle name="Normal 3 3 3" xfId="43933"/>
    <cellStyle name="Normal 3 3 3 2" xfId="43934"/>
    <cellStyle name="Normal 3 3 3 3" xfId="43935"/>
    <cellStyle name="Normal 3 3 3_Plan Mi Comunidad  (05.04.10) Rv.03" xfId="43936"/>
    <cellStyle name="Normal 3 3 4" xfId="43937"/>
    <cellStyle name="Normal 3 3 5" xfId="43938"/>
    <cellStyle name="Normal 3 3 6" xfId="43939"/>
    <cellStyle name="Normal 3 3 7" xfId="43927"/>
    <cellStyle name="Normal 3 3_comunidad BREN" xfId="43940"/>
    <cellStyle name="Normal 3 30" xfId="43941"/>
    <cellStyle name="Normal 3 31" xfId="43763"/>
    <cellStyle name="Normal 3 4" xfId="259"/>
    <cellStyle name="Normal 3 4 2" xfId="43943"/>
    <cellStyle name="Normal 3 4 2 2" xfId="43944"/>
    <cellStyle name="Normal 3 4 2 2 2" xfId="43945"/>
    <cellStyle name="Normal 3 4 2 2 2 2" xfId="43946"/>
    <cellStyle name="Normal 3 4 2 2 2 2 2" xfId="43947"/>
    <cellStyle name="Normal 3 4 2 2 2 2 2 2" xfId="43948"/>
    <cellStyle name="Normal 3 4 2 2 2 2 3" xfId="43949"/>
    <cellStyle name="Normal 3 4 2 2 2 3" xfId="43950"/>
    <cellStyle name="Normal 3 4 2 2 2 3 2" xfId="43951"/>
    <cellStyle name="Normal 3 4 2 2 2 4" xfId="43952"/>
    <cellStyle name="Normal 3 4 2 2 3" xfId="43953"/>
    <cellStyle name="Normal 3 4 2 2 3 2" xfId="43954"/>
    <cellStyle name="Normal 3 4 2 2 3 2 2" xfId="43955"/>
    <cellStyle name="Normal 3 4 2 2 3 3" xfId="43956"/>
    <cellStyle name="Normal 3 4 2 2 4" xfId="43957"/>
    <cellStyle name="Normal 3 4 2 2 4 2" xfId="43958"/>
    <cellStyle name="Normal 3 4 2 2 5" xfId="43959"/>
    <cellStyle name="Normal 3 4 2 3" xfId="43960"/>
    <cellStyle name="Normal 3 4 2 3 2" xfId="43961"/>
    <cellStyle name="Normal 3 4 2 3 2 2" xfId="43962"/>
    <cellStyle name="Normal 3 4 2 3 2 2 2" xfId="43963"/>
    <cellStyle name="Normal 3 4 2 3 2 2 2 2" xfId="43964"/>
    <cellStyle name="Normal 3 4 2 3 2 2 3" xfId="43965"/>
    <cellStyle name="Normal 3 4 2 3 2 3" xfId="43966"/>
    <cellStyle name="Normal 3 4 2 3 2 3 2" xfId="43967"/>
    <cellStyle name="Normal 3 4 2 3 2 4" xfId="43968"/>
    <cellStyle name="Normal 3 4 2 3 3" xfId="43969"/>
    <cellStyle name="Normal 3 4 2 3 3 2" xfId="43970"/>
    <cellStyle name="Normal 3 4 2 3 3 2 2" xfId="43971"/>
    <cellStyle name="Normal 3 4 2 3 3 3" xfId="43972"/>
    <cellStyle name="Normal 3 4 2 3 4" xfId="43973"/>
    <cellStyle name="Normal 3 4 2 3 4 2" xfId="43974"/>
    <cellStyle name="Normal 3 4 2 3 5" xfId="43975"/>
    <cellStyle name="Normal 3 4 2 4" xfId="43976"/>
    <cellStyle name="Normal 3 4 2 4 2" xfId="43977"/>
    <cellStyle name="Normal 3 4 2 4 2 2" xfId="43978"/>
    <cellStyle name="Normal 3 4 2 4 2 2 2" xfId="43979"/>
    <cellStyle name="Normal 3 4 2 4 2 3" xfId="43980"/>
    <cellStyle name="Normal 3 4 2 4 3" xfId="43981"/>
    <cellStyle name="Normal 3 4 2 4 3 2" xfId="43982"/>
    <cellStyle name="Normal 3 4 2 4 4" xfId="43983"/>
    <cellStyle name="Normal 3 4 2 5" xfId="43984"/>
    <cellStyle name="Normal 3 4 2 5 2" xfId="43985"/>
    <cellStyle name="Normal 3 4 2 5 2 2" xfId="43986"/>
    <cellStyle name="Normal 3 4 2 5 3" xfId="43987"/>
    <cellStyle name="Normal 3 4 2 6" xfId="43988"/>
    <cellStyle name="Normal 3 4 2 6 2" xfId="43989"/>
    <cellStyle name="Normal 3 4 2 7" xfId="43990"/>
    <cellStyle name="Normal 3 4 2 8" xfId="43991"/>
    <cellStyle name="Normal 3 4 3" xfId="43992"/>
    <cellStyle name="Normal 3 4 4" xfId="43993"/>
    <cellStyle name="Normal 3 4 5" xfId="43942"/>
    <cellStyle name="Normal 3 4_Plan Mi Comunidad  (05.04.10) Rv.03" xfId="43994"/>
    <cellStyle name="Normal 3 5" xfId="43995"/>
    <cellStyle name="Normal 3 5 2" xfId="43996"/>
    <cellStyle name="Normal 3 5 2 2" xfId="43997"/>
    <cellStyle name="Normal 3 5 3" xfId="43998"/>
    <cellStyle name="Normal 3 5 4" xfId="43999"/>
    <cellStyle name="Normal 3 5_Plan Mi Comunidad  (05.04.10) Rv.03" xfId="44000"/>
    <cellStyle name="Normal 3 6" xfId="44001"/>
    <cellStyle name="Normal 3 6 2" xfId="44002"/>
    <cellStyle name="Normal 3 7" xfId="44003"/>
    <cellStyle name="Normal 3 7 2" xfId="44004"/>
    <cellStyle name="Normal 3 7 3" xfId="44005"/>
    <cellStyle name="Normal 3 7 4" xfId="44006"/>
    <cellStyle name="Normal 3 8" xfId="44007"/>
    <cellStyle name="Normal 3 9" xfId="44008"/>
    <cellStyle name="Normal 3_~2126537" xfId="44009"/>
    <cellStyle name="Normal 30" xfId="227"/>
    <cellStyle name="Normal 30 10" xfId="44011"/>
    <cellStyle name="Normal 30 11" xfId="44012"/>
    <cellStyle name="Normal 30 12" xfId="44013"/>
    <cellStyle name="Normal 30 13" xfId="44010"/>
    <cellStyle name="Normal 30 2" xfId="44014"/>
    <cellStyle name="Normal 30 2 2" xfId="44015"/>
    <cellStyle name="Normal 30 2 2 2" xfId="44016"/>
    <cellStyle name="Normal 30 2 3" xfId="44017"/>
    <cellStyle name="Normal 30 2 4" xfId="44018"/>
    <cellStyle name="Normal 30 2_Plan Descubre tu Promo 23 al 30 Junio (18.06.10) Rv. 01" xfId="44019"/>
    <cellStyle name="Normal 30 3" xfId="44020"/>
    <cellStyle name="Normal 30 3 2" xfId="44021"/>
    <cellStyle name="Normal 30 3 2 2" xfId="44022"/>
    <cellStyle name="Normal 30 3 2 2 2" xfId="44023"/>
    <cellStyle name="Normal 30 3 2 2 2 2" xfId="44024"/>
    <cellStyle name="Normal 30 3 2 2 2 2 2" xfId="44025"/>
    <cellStyle name="Normal 30 3 2 2 2 3" xfId="44026"/>
    <cellStyle name="Normal 30 3 2 2 3" xfId="44027"/>
    <cellStyle name="Normal 30 3 2 2 3 2" xfId="44028"/>
    <cellStyle name="Normal 30 3 2 2 4" xfId="44029"/>
    <cellStyle name="Normal 30 3 2 3" xfId="44030"/>
    <cellStyle name="Normal 30 3 2 3 2" xfId="44031"/>
    <cellStyle name="Normal 30 3 2 3 2 2" xfId="44032"/>
    <cellStyle name="Normal 30 3 2 3 3" xfId="44033"/>
    <cellStyle name="Normal 30 3 2 4" xfId="44034"/>
    <cellStyle name="Normal 30 3 2 4 2" xfId="44035"/>
    <cellStyle name="Normal 30 3 2 5" xfId="44036"/>
    <cellStyle name="Normal 30 3 3" xfId="44037"/>
    <cellStyle name="Normal 30 3 3 2" xfId="44038"/>
    <cellStyle name="Normal 30 3 3 2 2" xfId="44039"/>
    <cellStyle name="Normal 30 3 3 2 2 2" xfId="44040"/>
    <cellStyle name="Normal 30 3 3 2 2 2 2" xfId="44041"/>
    <cellStyle name="Normal 30 3 3 2 2 3" xfId="44042"/>
    <cellStyle name="Normal 30 3 3 2 3" xfId="44043"/>
    <cellStyle name="Normal 30 3 3 2 3 2" xfId="44044"/>
    <cellStyle name="Normal 30 3 3 2 4" xfId="44045"/>
    <cellStyle name="Normal 30 3 3 3" xfId="44046"/>
    <cellStyle name="Normal 30 3 3 3 2" xfId="44047"/>
    <cellStyle name="Normal 30 3 3 3 2 2" xfId="44048"/>
    <cellStyle name="Normal 30 3 3 3 3" xfId="44049"/>
    <cellStyle name="Normal 30 3 3 4" xfId="44050"/>
    <cellStyle name="Normal 30 3 3 4 2" xfId="44051"/>
    <cellStyle name="Normal 30 3 3 5" xfId="44052"/>
    <cellStyle name="Normal 30 3 4" xfId="44053"/>
    <cellStyle name="Normal 30 3 4 2" xfId="44054"/>
    <cellStyle name="Normal 30 3 4 2 2" xfId="44055"/>
    <cellStyle name="Normal 30 3 4 2 2 2" xfId="44056"/>
    <cellStyle name="Normal 30 3 4 2 3" xfId="44057"/>
    <cellStyle name="Normal 30 3 4 3" xfId="44058"/>
    <cellStyle name="Normal 30 3 4 3 2" xfId="44059"/>
    <cellStyle name="Normal 30 3 4 4" xfId="44060"/>
    <cellStyle name="Normal 30 3 5" xfId="44061"/>
    <cellStyle name="Normal 30 3 5 2" xfId="44062"/>
    <cellStyle name="Normal 30 3 5 2 2" xfId="44063"/>
    <cellStyle name="Normal 30 3 5 3" xfId="44064"/>
    <cellStyle name="Normal 30 3 6" xfId="44065"/>
    <cellStyle name="Normal 30 3 6 2" xfId="44066"/>
    <cellStyle name="Normal 30 3 7" xfId="44067"/>
    <cellStyle name="Normal 30 3 8" xfId="44068"/>
    <cellStyle name="Normal 30 4" xfId="44069"/>
    <cellStyle name="Normal 30 4 2" xfId="44070"/>
    <cellStyle name="Normal 30 4 2 2" xfId="44071"/>
    <cellStyle name="Normal 30 4 2 2 2" xfId="44072"/>
    <cellStyle name="Normal 30 4 2 2 2 2" xfId="44073"/>
    <cellStyle name="Normal 30 4 2 2 3" xfId="44074"/>
    <cellStyle name="Normal 30 4 2 3" xfId="44075"/>
    <cellStyle name="Normal 30 4 2 3 2" xfId="44076"/>
    <cellStyle name="Normal 30 4 2 4" xfId="44077"/>
    <cellStyle name="Normal 30 4 3" xfId="44078"/>
    <cellStyle name="Normal 30 4 3 2" xfId="44079"/>
    <cellStyle name="Normal 30 4 3 2 2" xfId="44080"/>
    <cellStyle name="Normal 30 4 3 3" xfId="44081"/>
    <cellStyle name="Normal 30 4 4" xfId="44082"/>
    <cellStyle name="Normal 30 4 4 2" xfId="44083"/>
    <cellStyle name="Normal 30 4 5" xfId="44084"/>
    <cellStyle name="Normal 30 5" xfId="44085"/>
    <cellStyle name="Normal 30 5 2" xfId="44086"/>
    <cellStyle name="Normal 30 5 2 2" xfId="44087"/>
    <cellStyle name="Normal 30 5 2 2 2" xfId="44088"/>
    <cellStyle name="Normal 30 5 2 2 2 2" xfId="44089"/>
    <cellStyle name="Normal 30 5 2 2 3" xfId="44090"/>
    <cellStyle name="Normal 30 5 2 3" xfId="44091"/>
    <cellStyle name="Normal 30 5 2 3 2" xfId="44092"/>
    <cellStyle name="Normal 30 5 2 4" xfId="44093"/>
    <cellStyle name="Normal 30 5 3" xfId="44094"/>
    <cellStyle name="Normal 30 5 3 2" xfId="44095"/>
    <cellStyle name="Normal 30 5 3 2 2" xfId="44096"/>
    <cellStyle name="Normal 30 5 3 3" xfId="44097"/>
    <cellStyle name="Normal 30 5 4" xfId="44098"/>
    <cellStyle name="Normal 30 5 4 2" xfId="44099"/>
    <cellStyle name="Normal 30 5 5" xfId="44100"/>
    <cellStyle name="Normal 30 6" xfId="44101"/>
    <cellStyle name="Normal 30 6 2" xfId="44102"/>
    <cellStyle name="Normal 30 6 2 2" xfId="44103"/>
    <cellStyle name="Normal 30 6 2 2 2" xfId="44104"/>
    <cellStyle name="Normal 30 6 2 3" xfId="44105"/>
    <cellStyle name="Normal 30 6 3" xfId="44106"/>
    <cellStyle name="Normal 30 6 3 2" xfId="44107"/>
    <cellStyle name="Normal 30 6 4" xfId="44108"/>
    <cellStyle name="Normal 30 7" xfId="44109"/>
    <cellStyle name="Normal 30 7 2" xfId="44110"/>
    <cellStyle name="Normal 30 7 2 2" xfId="44111"/>
    <cellStyle name="Normal 30 7 3" xfId="44112"/>
    <cellStyle name="Normal 30 8" xfId="44113"/>
    <cellStyle name="Normal 30 8 2" xfId="44114"/>
    <cellStyle name="Normal 30 8 3" xfId="44115"/>
    <cellStyle name="Normal 30 9" xfId="44116"/>
    <cellStyle name="Normal 30 9 2" xfId="44117"/>
    <cellStyle name="Normal 30_Xl0000011" xfId="44118"/>
    <cellStyle name="Normal 300" xfId="44119"/>
    <cellStyle name="Normal 301" xfId="44120"/>
    <cellStyle name="Normal 302" xfId="44121"/>
    <cellStyle name="Normal 303" xfId="44122"/>
    <cellStyle name="Normal 304" xfId="44123"/>
    <cellStyle name="Normal 305" xfId="44124"/>
    <cellStyle name="Normal 306" xfId="44125"/>
    <cellStyle name="Normal 307" xfId="44126"/>
    <cellStyle name="Normal 308" xfId="44127"/>
    <cellStyle name="Normal 308 2" xfId="44128"/>
    <cellStyle name="Normal 309" xfId="44129"/>
    <cellStyle name="Normal 31" xfId="231"/>
    <cellStyle name="Normal 31 10" xfId="44131"/>
    <cellStyle name="Normal 31 10 2" xfId="44132"/>
    <cellStyle name="Normal 31 10 3" xfId="44133"/>
    <cellStyle name="Normal 31 11" xfId="44134"/>
    <cellStyle name="Normal 31 11 2" xfId="44135"/>
    <cellStyle name="Normal 31 12" xfId="44136"/>
    <cellStyle name="Normal 31 12 2" xfId="44137"/>
    <cellStyle name="Normal 31 13" xfId="44138"/>
    <cellStyle name="Normal 31 13 2" xfId="44139"/>
    <cellStyle name="Normal 31 14" xfId="44140"/>
    <cellStyle name="Normal 31 14 2" xfId="44141"/>
    <cellStyle name="Normal 31 15" xfId="44142"/>
    <cellStyle name="Normal 31 15 2" xfId="44143"/>
    <cellStyle name="Normal 31 16" xfId="44144"/>
    <cellStyle name="Normal 31 16 2" xfId="44145"/>
    <cellStyle name="Normal 31 17" xfId="44146"/>
    <cellStyle name="Normal 31 18" xfId="44147"/>
    <cellStyle name="Normal 31 19" xfId="44148"/>
    <cellStyle name="Normal 31 2" xfId="271"/>
    <cellStyle name="Normal 31 2 2" xfId="44150"/>
    <cellStyle name="Normal 31 2 3" xfId="44151"/>
    <cellStyle name="Normal 31 2 4" xfId="44149"/>
    <cellStyle name="Normal 31 20" xfId="44130"/>
    <cellStyle name="Normal 31 3" xfId="44152"/>
    <cellStyle name="Normal 31 3 2" xfId="44153"/>
    <cellStyle name="Normal 31 3 2 2" xfId="44154"/>
    <cellStyle name="Normal 31 3 2 2 2" xfId="44155"/>
    <cellStyle name="Normal 31 3 2 2 2 2" xfId="44156"/>
    <cellStyle name="Normal 31 3 2 2 2 2 2" xfId="44157"/>
    <cellStyle name="Normal 31 3 2 2 2 3" xfId="44158"/>
    <cellStyle name="Normal 31 3 2 2 3" xfId="44159"/>
    <cellStyle name="Normal 31 3 2 2 3 2" xfId="44160"/>
    <cellStyle name="Normal 31 3 2 2 4" xfId="44161"/>
    <cellStyle name="Normal 31 3 2 3" xfId="44162"/>
    <cellStyle name="Normal 31 3 2 3 2" xfId="44163"/>
    <cellStyle name="Normal 31 3 2 3 2 2" xfId="44164"/>
    <cellStyle name="Normal 31 3 2 3 3" xfId="44165"/>
    <cellStyle name="Normal 31 3 2 4" xfId="44166"/>
    <cellStyle name="Normal 31 3 2 4 2" xfId="44167"/>
    <cellStyle name="Normal 31 3 2 5" xfId="44168"/>
    <cellStyle name="Normal 31 3 2 6" xfId="44169"/>
    <cellStyle name="Normal 31 3 3" xfId="44170"/>
    <cellStyle name="Normal 31 3 3 2" xfId="44171"/>
    <cellStyle name="Normal 31 3 3 2 2" xfId="44172"/>
    <cellStyle name="Normal 31 3 3 2 2 2" xfId="44173"/>
    <cellStyle name="Normal 31 3 3 2 2 2 2" xfId="44174"/>
    <cellStyle name="Normal 31 3 3 2 2 3" xfId="44175"/>
    <cellStyle name="Normal 31 3 3 2 3" xfId="44176"/>
    <cellStyle name="Normal 31 3 3 2 3 2" xfId="44177"/>
    <cellStyle name="Normal 31 3 3 2 4" xfId="44178"/>
    <cellStyle name="Normal 31 3 3 3" xfId="44179"/>
    <cellStyle name="Normal 31 3 3 3 2" xfId="44180"/>
    <cellStyle name="Normal 31 3 3 3 2 2" xfId="44181"/>
    <cellStyle name="Normal 31 3 3 3 3" xfId="44182"/>
    <cellStyle name="Normal 31 3 3 4" xfId="44183"/>
    <cellStyle name="Normal 31 3 3 4 2" xfId="44184"/>
    <cellStyle name="Normal 31 3 3 5" xfId="44185"/>
    <cellStyle name="Normal 31 3 4" xfId="44186"/>
    <cellStyle name="Normal 31 3 4 2" xfId="44187"/>
    <cellStyle name="Normal 31 3 4 2 2" xfId="44188"/>
    <cellStyle name="Normal 31 3 4 2 2 2" xfId="44189"/>
    <cellStyle name="Normal 31 3 4 2 3" xfId="44190"/>
    <cellStyle name="Normal 31 3 4 3" xfId="44191"/>
    <cellStyle name="Normal 31 3 4 3 2" xfId="44192"/>
    <cellStyle name="Normal 31 3 4 4" xfId="44193"/>
    <cellStyle name="Normal 31 3 5" xfId="44194"/>
    <cellStyle name="Normal 31 3 5 2" xfId="44195"/>
    <cellStyle name="Normal 31 3 5 2 2" xfId="44196"/>
    <cellStyle name="Normal 31 3 5 3" xfId="44197"/>
    <cellStyle name="Normal 31 3 6" xfId="44198"/>
    <cellStyle name="Normal 31 3 6 2" xfId="44199"/>
    <cellStyle name="Normal 31 3 7" xfId="44200"/>
    <cellStyle name="Normal 31 3 8" xfId="44201"/>
    <cellStyle name="Normal 31 4" xfId="44202"/>
    <cellStyle name="Normal 31 4 2" xfId="44203"/>
    <cellStyle name="Normal 31 4 2 2" xfId="44204"/>
    <cellStyle name="Normal 31 4 2 2 2" xfId="44205"/>
    <cellStyle name="Normal 31 4 2 2 2 2" xfId="44206"/>
    <cellStyle name="Normal 31 4 2 2 3" xfId="44207"/>
    <cellStyle name="Normal 31 4 2 3" xfId="44208"/>
    <cellStyle name="Normal 31 4 2 3 2" xfId="44209"/>
    <cellStyle name="Normal 31 4 2 4" xfId="44210"/>
    <cellStyle name="Normal 31 4 2 5" xfId="44211"/>
    <cellStyle name="Normal 31 4 3" xfId="44212"/>
    <cellStyle name="Normal 31 4 3 2" xfId="44213"/>
    <cellStyle name="Normal 31 4 3 2 2" xfId="44214"/>
    <cellStyle name="Normal 31 4 3 3" xfId="44215"/>
    <cellStyle name="Normal 31 4 4" xfId="44216"/>
    <cellStyle name="Normal 31 4 4 2" xfId="44217"/>
    <cellStyle name="Normal 31 4 5" xfId="44218"/>
    <cellStyle name="Normal 31 4 6" xfId="44219"/>
    <cellStyle name="Normal 31 5" xfId="44220"/>
    <cellStyle name="Normal 31 5 2" xfId="44221"/>
    <cellStyle name="Normal 31 5 2 2" xfId="44222"/>
    <cellStyle name="Normal 31 5 2 2 2" xfId="44223"/>
    <cellStyle name="Normal 31 5 2 2 2 2" xfId="44224"/>
    <cellStyle name="Normal 31 5 2 2 3" xfId="44225"/>
    <cellStyle name="Normal 31 5 2 3" xfId="44226"/>
    <cellStyle name="Normal 31 5 2 3 2" xfId="44227"/>
    <cellStyle name="Normal 31 5 2 4" xfId="44228"/>
    <cellStyle name="Normal 31 5 2 5" xfId="44229"/>
    <cellStyle name="Normal 31 5 3" xfId="44230"/>
    <cellStyle name="Normal 31 5 3 2" xfId="44231"/>
    <cellStyle name="Normal 31 5 3 2 2" xfId="44232"/>
    <cellStyle name="Normal 31 5 3 3" xfId="44233"/>
    <cellStyle name="Normal 31 5 4" xfId="44234"/>
    <cellStyle name="Normal 31 5 4 2" xfId="44235"/>
    <cellStyle name="Normal 31 5 5" xfId="44236"/>
    <cellStyle name="Normal 31 5 6" xfId="44237"/>
    <cellStyle name="Normal 31 6" xfId="44238"/>
    <cellStyle name="Normal 31 6 2" xfId="44239"/>
    <cellStyle name="Normal 31 6 2 2" xfId="44240"/>
    <cellStyle name="Normal 31 6 2 2 2" xfId="44241"/>
    <cellStyle name="Normal 31 6 2 3" xfId="44242"/>
    <cellStyle name="Normal 31 6 2 4" xfId="44243"/>
    <cellStyle name="Normal 31 6 3" xfId="44244"/>
    <cellStyle name="Normal 31 6 3 2" xfId="44245"/>
    <cellStyle name="Normal 31 6 4" xfId="44246"/>
    <cellStyle name="Normal 31 6 5" xfId="44247"/>
    <cellStyle name="Normal 31 7" xfId="44248"/>
    <cellStyle name="Normal 31 7 2" xfId="44249"/>
    <cellStyle name="Normal 31 7 2 2" xfId="44250"/>
    <cellStyle name="Normal 31 7 2 3" xfId="44251"/>
    <cellStyle name="Normal 31 7 3" xfId="44252"/>
    <cellStyle name="Normal 31 7 4" xfId="44253"/>
    <cellStyle name="Normal 31 8" xfId="44254"/>
    <cellStyle name="Normal 31 8 2" xfId="44255"/>
    <cellStyle name="Normal 31 8 2 2" xfId="44256"/>
    <cellStyle name="Normal 31 8 3" xfId="44257"/>
    <cellStyle name="Normal 31 8 4" xfId="44258"/>
    <cellStyle name="Normal 31 9" xfId="44259"/>
    <cellStyle name="Normal 31 9 2" xfId="44260"/>
    <cellStyle name="Normal 31 9 2 2" xfId="44261"/>
    <cellStyle name="Normal 31 9 3" xfId="44262"/>
    <cellStyle name="Normal 310" xfId="44263"/>
    <cellStyle name="Normal 311" xfId="44264"/>
    <cellStyle name="Normal 312" xfId="44265"/>
    <cellStyle name="Normal 313" xfId="44266"/>
    <cellStyle name="Normal 314" xfId="44267"/>
    <cellStyle name="Normal 315" xfId="44268"/>
    <cellStyle name="Normal 316" xfId="44269"/>
    <cellStyle name="Normal 317" xfId="44270"/>
    <cellStyle name="Normal 318" xfId="44271"/>
    <cellStyle name="Normal 319" xfId="44272"/>
    <cellStyle name="Normal 32" xfId="228"/>
    <cellStyle name="Normal 32 10" xfId="44274"/>
    <cellStyle name="Normal 32 11" xfId="44275"/>
    <cellStyle name="Normal 32 12" xfId="44273"/>
    <cellStyle name="Normal 32 2" xfId="44276"/>
    <cellStyle name="Normal 32 2 2" xfId="44277"/>
    <cellStyle name="Normal 32 2 2 2" xfId="44278"/>
    <cellStyle name="Normal 32 2 2 2 2" xfId="44279"/>
    <cellStyle name="Normal 32 2 2 2 2 2" xfId="44280"/>
    <cellStyle name="Normal 32 2 2 2 2 2 2" xfId="44281"/>
    <cellStyle name="Normal 32 2 2 2 2 3" xfId="44282"/>
    <cellStyle name="Normal 32 2 2 2 3" xfId="44283"/>
    <cellStyle name="Normal 32 2 2 2 3 2" xfId="44284"/>
    <cellStyle name="Normal 32 2 2 2 4" xfId="44285"/>
    <cellStyle name="Normal 32 2 2 3" xfId="44286"/>
    <cellStyle name="Normal 32 2 2 3 2" xfId="44287"/>
    <cellStyle name="Normal 32 2 2 3 2 2" xfId="44288"/>
    <cellStyle name="Normal 32 2 2 3 3" xfId="44289"/>
    <cellStyle name="Normal 32 2 2 4" xfId="44290"/>
    <cellStyle name="Normal 32 2 2 4 2" xfId="44291"/>
    <cellStyle name="Normal 32 2 2 5" xfId="44292"/>
    <cellStyle name="Normal 32 2 3" xfId="44293"/>
    <cellStyle name="Normal 32 2 3 2" xfId="44294"/>
    <cellStyle name="Normal 32 2 3 2 2" xfId="44295"/>
    <cellStyle name="Normal 32 2 3 2 2 2" xfId="44296"/>
    <cellStyle name="Normal 32 2 3 2 2 2 2" xfId="44297"/>
    <cellStyle name="Normal 32 2 3 2 2 3" xfId="44298"/>
    <cellStyle name="Normal 32 2 3 2 3" xfId="44299"/>
    <cellStyle name="Normal 32 2 3 2 3 2" xfId="44300"/>
    <cellStyle name="Normal 32 2 3 2 4" xfId="44301"/>
    <cellStyle name="Normal 32 2 3 3" xfId="44302"/>
    <cellStyle name="Normal 32 2 3 3 2" xfId="44303"/>
    <cellStyle name="Normal 32 2 3 3 2 2" xfId="44304"/>
    <cellStyle name="Normal 32 2 3 3 3" xfId="44305"/>
    <cellStyle name="Normal 32 2 3 4" xfId="44306"/>
    <cellStyle name="Normal 32 2 3 4 2" xfId="44307"/>
    <cellStyle name="Normal 32 2 3 5" xfId="44308"/>
    <cellStyle name="Normal 32 2 4" xfId="44309"/>
    <cellStyle name="Normal 32 2 4 2" xfId="44310"/>
    <cellStyle name="Normal 32 2 4 2 2" xfId="44311"/>
    <cellStyle name="Normal 32 2 4 2 2 2" xfId="44312"/>
    <cellStyle name="Normal 32 2 4 2 3" xfId="44313"/>
    <cellStyle name="Normal 32 2 4 3" xfId="44314"/>
    <cellStyle name="Normal 32 2 4 3 2" xfId="44315"/>
    <cellStyle name="Normal 32 2 4 4" xfId="44316"/>
    <cellStyle name="Normal 32 2 5" xfId="44317"/>
    <cellStyle name="Normal 32 2 5 2" xfId="44318"/>
    <cellStyle name="Normal 32 2 5 2 2" xfId="44319"/>
    <cellStyle name="Normal 32 2 5 3" xfId="44320"/>
    <cellStyle name="Normal 32 2 6" xfId="44321"/>
    <cellStyle name="Normal 32 2 6 2" xfId="44322"/>
    <cellStyle name="Normal 32 2 7" xfId="44323"/>
    <cellStyle name="Normal 32 2 8" xfId="44324"/>
    <cellStyle name="Normal 32 3" xfId="44325"/>
    <cellStyle name="Normal 32 3 2" xfId="44326"/>
    <cellStyle name="Normal 32 3 2 2" xfId="44327"/>
    <cellStyle name="Normal 32 3 2 2 2" xfId="44328"/>
    <cellStyle name="Normal 32 3 2 2 2 2" xfId="44329"/>
    <cellStyle name="Normal 32 3 2 2 3" xfId="44330"/>
    <cellStyle name="Normal 32 3 2 3" xfId="44331"/>
    <cellStyle name="Normal 32 3 2 3 2" xfId="44332"/>
    <cellStyle name="Normal 32 3 2 4" xfId="44333"/>
    <cellStyle name="Normal 32 3 3" xfId="44334"/>
    <cellStyle name="Normal 32 3 3 2" xfId="44335"/>
    <cellStyle name="Normal 32 3 3 2 2" xfId="44336"/>
    <cellStyle name="Normal 32 3 3 3" xfId="44337"/>
    <cellStyle name="Normal 32 3 4" xfId="44338"/>
    <cellStyle name="Normal 32 3 4 2" xfId="44339"/>
    <cellStyle name="Normal 32 3 5" xfId="44340"/>
    <cellStyle name="Normal 32 4" xfId="44341"/>
    <cellStyle name="Normal 32 4 2" xfId="44342"/>
    <cellStyle name="Normal 32 4 2 2" xfId="44343"/>
    <cellStyle name="Normal 32 4 2 2 2" xfId="44344"/>
    <cellStyle name="Normal 32 4 2 2 2 2" xfId="44345"/>
    <cellStyle name="Normal 32 4 2 2 3" xfId="44346"/>
    <cellStyle name="Normal 32 4 2 3" xfId="44347"/>
    <cellStyle name="Normal 32 4 2 3 2" xfId="44348"/>
    <cellStyle name="Normal 32 4 2 4" xfId="44349"/>
    <cellStyle name="Normal 32 4 3" xfId="44350"/>
    <cellStyle name="Normal 32 4 3 2" xfId="44351"/>
    <cellStyle name="Normal 32 4 3 2 2" xfId="44352"/>
    <cellStyle name="Normal 32 4 3 3" xfId="44353"/>
    <cellStyle name="Normal 32 4 4" xfId="44354"/>
    <cellStyle name="Normal 32 4 4 2" xfId="44355"/>
    <cellStyle name="Normal 32 4 5" xfId="44356"/>
    <cellStyle name="Normal 32 5" xfId="44357"/>
    <cellStyle name="Normal 32 5 2" xfId="44358"/>
    <cellStyle name="Normal 32 5 2 2" xfId="44359"/>
    <cellStyle name="Normal 32 5 2 2 2" xfId="44360"/>
    <cellStyle name="Normal 32 5 2 3" xfId="44361"/>
    <cellStyle name="Normal 32 5 3" xfId="44362"/>
    <cellStyle name="Normal 32 5 3 2" xfId="44363"/>
    <cellStyle name="Normal 32 5 4" xfId="44364"/>
    <cellStyle name="Normal 32 6" xfId="44365"/>
    <cellStyle name="Normal 32 6 2" xfId="44366"/>
    <cellStyle name="Normal 32 6 2 2" xfId="44367"/>
    <cellStyle name="Normal 32 6 3" xfId="44368"/>
    <cellStyle name="Normal 32 7" xfId="44369"/>
    <cellStyle name="Normal 32 7 2" xfId="44370"/>
    <cellStyle name="Normal 32 8" xfId="44371"/>
    <cellStyle name="Normal 32 8 2" xfId="44372"/>
    <cellStyle name="Normal 32 9" xfId="44373"/>
    <cellStyle name="Normal 320" xfId="44374"/>
    <cellStyle name="Normal 321" xfId="44375"/>
    <cellStyle name="Normal 322" xfId="44376"/>
    <cellStyle name="Normal 323" xfId="44377"/>
    <cellStyle name="Normal 324" xfId="44378"/>
    <cellStyle name="Normal 325" xfId="44379"/>
    <cellStyle name="Normal 326" xfId="44380"/>
    <cellStyle name="Normal 327" xfId="44381"/>
    <cellStyle name="Normal 328" xfId="44382"/>
    <cellStyle name="Normal 329" xfId="44383"/>
    <cellStyle name="Normal 33" xfId="230"/>
    <cellStyle name="Normal 33 10" xfId="44385"/>
    <cellStyle name="Normal 33 11" xfId="44386"/>
    <cellStyle name="Normal 33 12" xfId="44384"/>
    <cellStyle name="Normal 33 2" xfId="44387"/>
    <cellStyle name="Normal 33 3" xfId="44388"/>
    <cellStyle name="Normal 33 3 2" xfId="44389"/>
    <cellStyle name="Normal 33 3 2 2" xfId="44390"/>
    <cellStyle name="Normal 33 3 2 2 2" xfId="44391"/>
    <cellStyle name="Normal 33 3 2 2 2 2" xfId="44392"/>
    <cellStyle name="Normal 33 3 2 2 2 2 2" xfId="44393"/>
    <cellStyle name="Normal 33 3 2 2 2 3" xfId="44394"/>
    <cellStyle name="Normal 33 3 2 2 3" xfId="44395"/>
    <cellStyle name="Normal 33 3 2 2 3 2" xfId="44396"/>
    <cellStyle name="Normal 33 3 2 2 4" xfId="44397"/>
    <cellStyle name="Normal 33 3 2 3" xfId="44398"/>
    <cellStyle name="Normal 33 3 2 3 2" xfId="44399"/>
    <cellStyle name="Normal 33 3 2 3 2 2" xfId="44400"/>
    <cellStyle name="Normal 33 3 2 3 3" xfId="44401"/>
    <cellStyle name="Normal 33 3 2 4" xfId="44402"/>
    <cellStyle name="Normal 33 3 2 4 2" xfId="44403"/>
    <cellStyle name="Normal 33 3 2 5" xfId="44404"/>
    <cellStyle name="Normal 33 3 3" xfId="44405"/>
    <cellStyle name="Normal 33 3 3 2" xfId="44406"/>
    <cellStyle name="Normal 33 3 3 2 2" xfId="44407"/>
    <cellStyle name="Normal 33 3 3 2 2 2" xfId="44408"/>
    <cellStyle name="Normal 33 3 3 2 2 2 2" xfId="44409"/>
    <cellStyle name="Normal 33 3 3 2 2 3" xfId="44410"/>
    <cellStyle name="Normal 33 3 3 2 3" xfId="44411"/>
    <cellStyle name="Normal 33 3 3 2 3 2" xfId="44412"/>
    <cellStyle name="Normal 33 3 3 2 4" xfId="44413"/>
    <cellStyle name="Normal 33 3 3 3" xfId="44414"/>
    <cellStyle name="Normal 33 3 3 3 2" xfId="44415"/>
    <cellStyle name="Normal 33 3 3 3 2 2" xfId="44416"/>
    <cellStyle name="Normal 33 3 3 3 3" xfId="44417"/>
    <cellStyle name="Normal 33 3 3 4" xfId="44418"/>
    <cellStyle name="Normal 33 3 3 4 2" xfId="44419"/>
    <cellStyle name="Normal 33 3 3 5" xfId="44420"/>
    <cellStyle name="Normal 33 3 4" xfId="44421"/>
    <cellStyle name="Normal 33 3 4 2" xfId="44422"/>
    <cellStyle name="Normal 33 3 4 2 2" xfId="44423"/>
    <cellStyle name="Normal 33 3 4 2 2 2" xfId="44424"/>
    <cellStyle name="Normal 33 3 4 2 3" xfId="44425"/>
    <cellStyle name="Normal 33 3 4 3" xfId="44426"/>
    <cellStyle name="Normal 33 3 4 3 2" xfId="44427"/>
    <cellStyle name="Normal 33 3 4 4" xfId="44428"/>
    <cellStyle name="Normal 33 3 5" xfId="44429"/>
    <cellStyle name="Normal 33 3 5 2" xfId="44430"/>
    <cellStyle name="Normal 33 3 5 2 2" xfId="44431"/>
    <cellStyle name="Normal 33 3 5 3" xfId="44432"/>
    <cellStyle name="Normal 33 3 6" xfId="44433"/>
    <cellStyle name="Normal 33 3 6 2" xfId="44434"/>
    <cellStyle name="Normal 33 3 7" xfId="44435"/>
    <cellStyle name="Normal 33 4" xfId="44436"/>
    <cellStyle name="Normal 33 4 2" xfId="44437"/>
    <cellStyle name="Normal 33 4 2 2" xfId="44438"/>
    <cellStyle name="Normal 33 4 2 2 2" xfId="44439"/>
    <cellStyle name="Normal 33 4 2 2 2 2" xfId="44440"/>
    <cellStyle name="Normal 33 4 2 2 3" xfId="44441"/>
    <cellStyle name="Normal 33 4 2 3" xfId="44442"/>
    <cellStyle name="Normal 33 4 2 3 2" xfId="44443"/>
    <cellStyle name="Normal 33 4 2 4" xfId="44444"/>
    <cellStyle name="Normal 33 4 3" xfId="44445"/>
    <cellStyle name="Normal 33 4 3 2" xfId="44446"/>
    <cellStyle name="Normal 33 4 3 2 2" xfId="44447"/>
    <cellStyle name="Normal 33 4 3 3" xfId="44448"/>
    <cellStyle name="Normal 33 4 4" xfId="44449"/>
    <cellStyle name="Normal 33 4 4 2" xfId="44450"/>
    <cellStyle name="Normal 33 4 5" xfId="44451"/>
    <cellStyle name="Normal 33 5" xfId="44452"/>
    <cellStyle name="Normal 33 5 2" xfId="44453"/>
    <cellStyle name="Normal 33 5 2 2" xfId="44454"/>
    <cellStyle name="Normal 33 5 2 2 2" xfId="44455"/>
    <cellStyle name="Normal 33 5 2 2 2 2" xfId="44456"/>
    <cellStyle name="Normal 33 5 2 2 3" xfId="44457"/>
    <cellStyle name="Normal 33 5 2 3" xfId="44458"/>
    <cellStyle name="Normal 33 5 2 3 2" xfId="44459"/>
    <cellStyle name="Normal 33 5 2 4" xfId="44460"/>
    <cellStyle name="Normal 33 5 3" xfId="44461"/>
    <cellStyle name="Normal 33 5 3 2" xfId="44462"/>
    <cellStyle name="Normal 33 5 3 2 2" xfId="44463"/>
    <cellStyle name="Normal 33 5 3 3" xfId="44464"/>
    <cellStyle name="Normal 33 5 4" xfId="44465"/>
    <cellStyle name="Normal 33 5 4 2" xfId="44466"/>
    <cellStyle name="Normal 33 5 5" xfId="44467"/>
    <cellStyle name="Normal 33 6" xfId="44468"/>
    <cellStyle name="Normal 33 6 2" xfId="44469"/>
    <cellStyle name="Normal 33 6 2 2" xfId="44470"/>
    <cellStyle name="Normal 33 6 2 2 2" xfId="44471"/>
    <cellStyle name="Normal 33 6 2 3" xfId="44472"/>
    <cellStyle name="Normal 33 6 3" xfId="44473"/>
    <cellStyle name="Normal 33 6 3 2" xfId="44474"/>
    <cellStyle name="Normal 33 6 4" xfId="44475"/>
    <cellStyle name="Normal 33 7" xfId="44476"/>
    <cellStyle name="Normal 33 7 2" xfId="44477"/>
    <cellStyle name="Normal 33 7 2 2" xfId="44478"/>
    <cellStyle name="Normal 33 7 3" xfId="44479"/>
    <cellStyle name="Normal 33 8" xfId="44480"/>
    <cellStyle name="Normal 33 8 2" xfId="44481"/>
    <cellStyle name="Normal 33 8 3" xfId="44482"/>
    <cellStyle name="Normal 33 9" xfId="44483"/>
    <cellStyle name="Normal 33 9 2" xfId="44484"/>
    <cellStyle name="Normal 330" xfId="44485"/>
    <cellStyle name="Normal 331" xfId="44486"/>
    <cellStyle name="Normal 332" xfId="44487"/>
    <cellStyle name="Normal 333" xfId="44488"/>
    <cellStyle name="Normal 334" xfId="44489"/>
    <cellStyle name="Normal 335" xfId="44490"/>
    <cellStyle name="Normal 336" xfId="44491"/>
    <cellStyle name="Normal 337" xfId="44492"/>
    <cellStyle name="Normal 338" xfId="44493"/>
    <cellStyle name="Normal 339" xfId="44494"/>
    <cellStyle name="Normal 34" xfId="115"/>
    <cellStyle name="Normal 34 2" xfId="234"/>
    <cellStyle name="Normal 34 2 2" xfId="44497"/>
    <cellStyle name="Normal 34 2 3" xfId="44496"/>
    <cellStyle name="Normal 34 3" xfId="44498"/>
    <cellStyle name="Normal 34 4" xfId="44499"/>
    <cellStyle name="Normal 34 5" xfId="44500"/>
    <cellStyle name="Normal 34 6" xfId="44495"/>
    <cellStyle name="Normal 340" xfId="44501"/>
    <cellStyle name="Normal 341" xfId="44502"/>
    <cellStyle name="Normal 342" xfId="44503"/>
    <cellStyle name="Normal 343" xfId="44504"/>
    <cellStyle name="Normal 344" xfId="44505"/>
    <cellStyle name="Normal 345" xfId="44506"/>
    <cellStyle name="Normal 346" xfId="44507"/>
    <cellStyle name="Normal 347" xfId="44508"/>
    <cellStyle name="Normal 348" xfId="44509"/>
    <cellStyle name="Normal 349" xfId="44510"/>
    <cellStyle name="Normal 35" xfId="235"/>
    <cellStyle name="Normal 35 10" xfId="44512"/>
    <cellStyle name="Normal 35 11" xfId="44511"/>
    <cellStyle name="Normal 35 2" xfId="44513"/>
    <cellStyle name="Normal 35 3" xfId="44514"/>
    <cellStyle name="Normal 35 3 2" xfId="44515"/>
    <cellStyle name="Normal 35 3 2 2" xfId="44516"/>
    <cellStyle name="Normal 35 3 2 2 2" xfId="44517"/>
    <cellStyle name="Normal 35 3 2 2 2 2" xfId="44518"/>
    <cellStyle name="Normal 35 3 2 2 2 2 2" xfId="44519"/>
    <cellStyle name="Normal 35 3 2 2 2 3" xfId="44520"/>
    <cellStyle name="Normal 35 3 2 2 3" xfId="44521"/>
    <cellStyle name="Normal 35 3 2 2 3 2" xfId="44522"/>
    <cellStyle name="Normal 35 3 2 2 4" xfId="44523"/>
    <cellStyle name="Normal 35 3 2 3" xfId="44524"/>
    <cellStyle name="Normal 35 3 2 3 2" xfId="44525"/>
    <cellStyle name="Normal 35 3 2 3 2 2" xfId="44526"/>
    <cellStyle name="Normal 35 3 2 3 3" xfId="44527"/>
    <cellStyle name="Normal 35 3 2 4" xfId="44528"/>
    <cellStyle name="Normal 35 3 2 4 2" xfId="44529"/>
    <cellStyle name="Normal 35 3 2 5" xfId="44530"/>
    <cellStyle name="Normal 35 3 3" xfId="44531"/>
    <cellStyle name="Normal 35 3 3 2" xfId="44532"/>
    <cellStyle name="Normal 35 3 3 2 2" xfId="44533"/>
    <cellStyle name="Normal 35 3 3 2 2 2" xfId="44534"/>
    <cellStyle name="Normal 35 3 3 2 2 2 2" xfId="44535"/>
    <cellStyle name="Normal 35 3 3 2 2 3" xfId="44536"/>
    <cellStyle name="Normal 35 3 3 2 3" xfId="44537"/>
    <cellStyle name="Normal 35 3 3 2 3 2" xfId="44538"/>
    <cellStyle name="Normal 35 3 3 2 4" xfId="44539"/>
    <cellStyle name="Normal 35 3 3 3" xfId="44540"/>
    <cellStyle name="Normal 35 3 3 3 2" xfId="44541"/>
    <cellStyle name="Normal 35 3 3 3 2 2" xfId="44542"/>
    <cellStyle name="Normal 35 3 3 3 3" xfId="44543"/>
    <cellStyle name="Normal 35 3 3 4" xfId="44544"/>
    <cellStyle name="Normal 35 3 3 4 2" xfId="44545"/>
    <cellStyle name="Normal 35 3 3 5" xfId="44546"/>
    <cellStyle name="Normal 35 3 4" xfId="44547"/>
    <cellStyle name="Normal 35 3 4 2" xfId="44548"/>
    <cellStyle name="Normal 35 3 4 2 2" xfId="44549"/>
    <cellStyle name="Normal 35 3 4 2 2 2" xfId="44550"/>
    <cellStyle name="Normal 35 3 4 2 3" xfId="44551"/>
    <cellStyle name="Normal 35 3 4 3" xfId="44552"/>
    <cellStyle name="Normal 35 3 4 3 2" xfId="44553"/>
    <cellStyle name="Normal 35 3 4 4" xfId="44554"/>
    <cellStyle name="Normal 35 3 5" xfId="44555"/>
    <cellStyle name="Normal 35 3 5 2" xfId="44556"/>
    <cellStyle name="Normal 35 3 5 2 2" xfId="44557"/>
    <cellStyle name="Normal 35 3 5 3" xfId="44558"/>
    <cellStyle name="Normal 35 3 6" xfId="44559"/>
    <cellStyle name="Normal 35 3 6 2" xfId="44560"/>
    <cellStyle name="Normal 35 3 7" xfId="44561"/>
    <cellStyle name="Normal 35 4" xfId="44562"/>
    <cellStyle name="Normal 35 4 2" xfId="44563"/>
    <cellStyle name="Normal 35 4 2 2" xfId="44564"/>
    <cellStyle name="Normal 35 4 2 2 2" xfId="44565"/>
    <cellStyle name="Normal 35 4 2 2 2 2" xfId="44566"/>
    <cellStyle name="Normal 35 4 2 2 3" xfId="44567"/>
    <cellStyle name="Normal 35 4 2 3" xfId="44568"/>
    <cellStyle name="Normal 35 4 2 3 2" xfId="44569"/>
    <cellStyle name="Normal 35 4 2 4" xfId="44570"/>
    <cellStyle name="Normal 35 4 3" xfId="44571"/>
    <cellStyle name="Normal 35 4 3 2" xfId="44572"/>
    <cellStyle name="Normal 35 4 3 2 2" xfId="44573"/>
    <cellStyle name="Normal 35 4 3 3" xfId="44574"/>
    <cellStyle name="Normal 35 4 4" xfId="44575"/>
    <cellStyle name="Normal 35 4 4 2" xfId="44576"/>
    <cellStyle name="Normal 35 4 5" xfId="44577"/>
    <cellStyle name="Normal 35 5" xfId="44578"/>
    <cellStyle name="Normal 35 5 2" xfId="44579"/>
    <cellStyle name="Normal 35 5 2 2" xfId="44580"/>
    <cellStyle name="Normal 35 5 2 2 2" xfId="44581"/>
    <cellStyle name="Normal 35 5 2 2 2 2" xfId="44582"/>
    <cellStyle name="Normal 35 5 2 2 3" xfId="44583"/>
    <cellStyle name="Normal 35 5 2 3" xfId="44584"/>
    <cellStyle name="Normal 35 5 2 3 2" xfId="44585"/>
    <cellStyle name="Normal 35 5 2 4" xfId="44586"/>
    <cellStyle name="Normal 35 5 3" xfId="44587"/>
    <cellStyle name="Normal 35 5 3 2" xfId="44588"/>
    <cellStyle name="Normal 35 5 3 2 2" xfId="44589"/>
    <cellStyle name="Normal 35 5 3 3" xfId="44590"/>
    <cellStyle name="Normal 35 5 4" xfId="44591"/>
    <cellStyle name="Normal 35 5 4 2" xfId="44592"/>
    <cellStyle name="Normal 35 5 5" xfId="44593"/>
    <cellStyle name="Normal 35 6" xfId="44594"/>
    <cellStyle name="Normal 35 6 2" xfId="44595"/>
    <cellStyle name="Normal 35 6 2 2" xfId="44596"/>
    <cellStyle name="Normal 35 6 2 2 2" xfId="44597"/>
    <cellStyle name="Normal 35 6 2 3" xfId="44598"/>
    <cellStyle name="Normal 35 6 3" xfId="44599"/>
    <cellStyle name="Normal 35 6 3 2" xfId="44600"/>
    <cellStyle name="Normal 35 6 4" xfId="44601"/>
    <cellStyle name="Normal 35 7" xfId="44602"/>
    <cellStyle name="Normal 35 7 2" xfId="44603"/>
    <cellStyle name="Normal 35 7 2 2" xfId="44604"/>
    <cellStyle name="Normal 35 7 3" xfId="44605"/>
    <cellStyle name="Normal 35 8" xfId="44606"/>
    <cellStyle name="Normal 35 8 2" xfId="44607"/>
    <cellStyle name="Normal 35 8 3" xfId="44608"/>
    <cellStyle name="Normal 35 9" xfId="44609"/>
    <cellStyle name="Normal 350" xfId="44610"/>
    <cellStyle name="Normal 351" xfId="44611"/>
    <cellStyle name="Normal 352" xfId="44612"/>
    <cellStyle name="Normal 353" xfId="44613"/>
    <cellStyle name="Normal 354" xfId="44614"/>
    <cellStyle name="Normal 355" xfId="44615"/>
    <cellStyle name="Normal 356" xfId="44616"/>
    <cellStyle name="Normal 356 2" xfId="44617"/>
    <cellStyle name="Normal 357" xfId="44618"/>
    <cellStyle name="Normal 357 2" xfId="44619"/>
    <cellStyle name="Normal 358" xfId="44620"/>
    <cellStyle name="Normal 358 2" xfId="44621"/>
    <cellStyle name="Normal 359" xfId="44622"/>
    <cellStyle name="Normal 359 2" xfId="44623"/>
    <cellStyle name="Normal 36" xfId="225"/>
    <cellStyle name="Normal 36 2" xfId="237"/>
    <cellStyle name="Normal 36 2 2" xfId="44626"/>
    <cellStyle name="Normal 36 2 3" xfId="44627"/>
    <cellStyle name="Normal 36 2 4" xfId="44625"/>
    <cellStyle name="Normal 36 3" xfId="44628"/>
    <cellStyle name="Normal 36 3 2" xfId="44629"/>
    <cellStyle name="Normal 36 4" xfId="44630"/>
    <cellStyle name="Normal 36 5" xfId="44631"/>
    <cellStyle name="Normal 36 6" xfId="44632"/>
    <cellStyle name="Normal 36 7" xfId="44633"/>
    <cellStyle name="Normal 36 8" xfId="44624"/>
    <cellStyle name="Normal 360" xfId="44634"/>
    <cellStyle name="Normal 360 2" xfId="44635"/>
    <cellStyle name="Normal 361" xfId="44636"/>
    <cellStyle name="Normal 362" xfId="44637"/>
    <cellStyle name="Normal 362 2" xfId="44638"/>
    <cellStyle name="Normal 363" xfId="44639"/>
    <cellStyle name="Normal 363 2" xfId="44640"/>
    <cellStyle name="Normal 364" xfId="44641"/>
    <cellStyle name="Normal 364 2" xfId="44642"/>
    <cellStyle name="Normal 365" xfId="44643"/>
    <cellStyle name="Normal 365 2" xfId="44644"/>
    <cellStyle name="Normal 366" xfId="44645"/>
    <cellStyle name="Normal 366 2" xfId="44646"/>
    <cellStyle name="Normal 367" xfId="44647"/>
    <cellStyle name="Normal 367 2" xfId="44648"/>
    <cellStyle name="Normal 368" xfId="44649"/>
    <cellStyle name="Normal 368 2" xfId="44650"/>
    <cellStyle name="Normal 369" xfId="44651"/>
    <cellStyle name="Normal 369 2" xfId="44652"/>
    <cellStyle name="Normal 37" xfId="239"/>
    <cellStyle name="Normal 37 10" xfId="44654"/>
    <cellStyle name="Normal 37 11" xfId="44655"/>
    <cellStyle name="Normal 37 12" xfId="44656"/>
    <cellStyle name="Normal 37 13" xfId="44653"/>
    <cellStyle name="Normal 37 2" xfId="44657"/>
    <cellStyle name="Normal 37 2 2" xfId="44658"/>
    <cellStyle name="Normal 37 2 3" xfId="44659"/>
    <cellStyle name="Normal 37 3" xfId="44660"/>
    <cellStyle name="Normal 37 3 2" xfId="44661"/>
    <cellStyle name="Normal 37 3 2 2" xfId="44662"/>
    <cellStyle name="Normal 37 3 2 2 2" xfId="44663"/>
    <cellStyle name="Normal 37 3 2 2 2 2" xfId="44664"/>
    <cellStyle name="Normal 37 3 2 2 2 2 2" xfId="44665"/>
    <cellStyle name="Normal 37 3 2 2 2 3" xfId="44666"/>
    <cellStyle name="Normal 37 3 2 2 3" xfId="44667"/>
    <cellStyle name="Normal 37 3 2 2 3 2" xfId="44668"/>
    <cellStyle name="Normal 37 3 2 2 4" xfId="44669"/>
    <cellStyle name="Normal 37 3 2 3" xfId="44670"/>
    <cellStyle name="Normal 37 3 2 3 2" xfId="44671"/>
    <cellStyle name="Normal 37 3 2 3 2 2" xfId="44672"/>
    <cellStyle name="Normal 37 3 2 3 3" xfId="44673"/>
    <cellStyle name="Normal 37 3 2 4" xfId="44674"/>
    <cellStyle name="Normal 37 3 2 4 2" xfId="44675"/>
    <cellStyle name="Normal 37 3 2 5" xfId="44676"/>
    <cellStyle name="Normal 37 3 2 6" xfId="44677"/>
    <cellStyle name="Normal 37 3 3" xfId="44678"/>
    <cellStyle name="Normal 37 3 3 2" xfId="44679"/>
    <cellStyle name="Normal 37 3 3 2 2" xfId="44680"/>
    <cellStyle name="Normal 37 3 3 2 2 2" xfId="44681"/>
    <cellStyle name="Normal 37 3 3 2 2 2 2" xfId="44682"/>
    <cellStyle name="Normal 37 3 3 2 2 3" xfId="44683"/>
    <cellStyle name="Normal 37 3 3 2 3" xfId="44684"/>
    <cellStyle name="Normal 37 3 3 2 3 2" xfId="44685"/>
    <cellStyle name="Normal 37 3 3 2 4" xfId="44686"/>
    <cellStyle name="Normal 37 3 3 3" xfId="44687"/>
    <cellStyle name="Normal 37 3 3 3 2" xfId="44688"/>
    <cellStyle name="Normal 37 3 3 3 2 2" xfId="44689"/>
    <cellStyle name="Normal 37 3 3 3 3" xfId="44690"/>
    <cellStyle name="Normal 37 3 3 4" xfId="44691"/>
    <cellStyle name="Normal 37 3 3 4 2" xfId="44692"/>
    <cellStyle name="Normal 37 3 3 5" xfId="44693"/>
    <cellStyle name="Normal 37 3 4" xfId="44694"/>
    <cellStyle name="Normal 37 3 4 2" xfId="44695"/>
    <cellStyle name="Normal 37 3 4 2 2" xfId="44696"/>
    <cellStyle name="Normal 37 3 4 2 2 2" xfId="44697"/>
    <cellStyle name="Normal 37 3 4 2 3" xfId="44698"/>
    <cellStyle name="Normal 37 3 4 3" xfId="44699"/>
    <cellStyle name="Normal 37 3 4 3 2" xfId="44700"/>
    <cellStyle name="Normal 37 3 4 4" xfId="44701"/>
    <cellStyle name="Normal 37 3 5" xfId="44702"/>
    <cellStyle name="Normal 37 3 5 2" xfId="44703"/>
    <cellStyle name="Normal 37 3 5 2 2" xfId="44704"/>
    <cellStyle name="Normal 37 3 5 3" xfId="44705"/>
    <cellStyle name="Normal 37 3 6" xfId="44706"/>
    <cellStyle name="Normal 37 3 6 2" xfId="44707"/>
    <cellStyle name="Normal 37 3 7" xfId="44708"/>
    <cellStyle name="Normal 37 3 8" xfId="44709"/>
    <cellStyle name="Normal 37 4" xfId="44710"/>
    <cellStyle name="Normal 37 4 2" xfId="44711"/>
    <cellStyle name="Normal 37 4 2 2" xfId="44712"/>
    <cellStyle name="Normal 37 4 2 2 2" xfId="44713"/>
    <cellStyle name="Normal 37 4 2 2 2 2" xfId="44714"/>
    <cellStyle name="Normal 37 4 2 2 3" xfId="44715"/>
    <cellStyle name="Normal 37 4 2 3" xfId="44716"/>
    <cellStyle name="Normal 37 4 2 3 2" xfId="44717"/>
    <cellStyle name="Normal 37 4 2 4" xfId="44718"/>
    <cellStyle name="Normal 37 4 3" xfId="44719"/>
    <cellStyle name="Normal 37 4 3 2" xfId="44720"/>
    <cellStyle name="Normal 37 4 3 2 2" xfId="44721"/>
    <cellStyle name="Normal 37 4 3 3" xfId="44722"/>
    <cellStyle name="Normal 37 4 4" xfId="44723"/>
    <cellStyle name="Normal 37 4 4 2" xfId="44724"/>
    <cellStyle name="Normal 37 4 5" xfId="44725"/>
    <cellStyle name="Normal 37 4 6" xfId="44726"/>
    <cellStyle name="Normal 37 5" xfId="44727"/>
    <cellStyle name="Normal 37 5 2" xfId="44728"/>
    <cellStyle name="Normal 37 5 2 2" xfId="44729"/>
    <cellStyle name="Normal 37 5 2 2 2" xfId="44730"/>
    <cellStyle name="Normal 37 5 2 2 2 2" xfId="44731"/>
    <cellStyle name="Normal 37 5 2 2 3" xfId="44732"/>
    <cellStyle name="Normal 37 5 2 3" xfId="44733"/>
    <cellStyle name="Normal 37 5 2 3 2" xfId="44734"/>
    <cellStyle name="Normal 37 5 2 4" xfId="44735"/>
    <cellStyle name="Normal 37 5 3" xfId="44736"/>
    <cellStyle name="Normal 37 5 3 2" xfId="44737"/>
    <cellStyle name="Normal 37 5 3 2 2" xfId="44738"/>
    <cellStyle name="Normal 37 5 3 3" xfId="44739"/>
    <cellStyle name="Normal 37 5 4" xfId="44740"/>
    <cellStyle name="Normal 37 5 4 2" xfId="44741"/>
    <cellStyle name="Normal 37 5 5" xfId="44742"/>
    <cellStyle name="Normal 37 6" xfId="44743"/>
    <cellStyle name="Normal 37 6 2" xfId="44744"/>
    <cellStyle name="Normal 37 6 2 2" xfId="44745"/>
    <cellStyle name="Normal 37 6 2 2 2" xfId="44746"/>
    <cellStyle name="Normal 37 6 2 3" xfId="44747"/>
    <cellStyle name="Normal 37 6 3" xfId="44748"/>
    <cellStyle name="Normal 37 6 3 2" xfId="44749"/>
    <cellStyle name="Normal 37 6 4" xfId="44750"/>
    <cellStyle name="Normal 37 7" xfId="44751"/>
    <cellStyle name="Normal 37 7 2" xfId="44752"/>
    <cellStyle name="Normal 37 7 2 2" xfId="44753"/>
    <cellStyle name="Normal 37 7 3" xfId="44754"/>
    <cellStyle name="Normal 37 8" xfId="44755"/>
    <cellStyle name="Normal 37 8 2" xfId="44756"/>
    <cellStyle name="Normal 37 8 3" xfId="44757"/>
    <cellStyle name="Normal 37 9" xfId="44758"/>
    <cellStyle name="Normal 370" xfId="44759"/>
    <cellStyle name="Normal 370 2" xfId="44760"/>
    <cellStyle name="Normal 371" xfId="44761"/>
    <cellStyle name="Normal 371 2" xfId="44762"/>
    <cellStyle name="Normal 372" xfId="44763"/>
    <cellStyle name="Normal 373" xfId="44764"/>
    <cellStyle name="Normal 373 2" xfId="44765"/>
    <cellStyle name="Normal 374" xfId="44766"/>
    <cellStyle name="Normal 374 2" xfId="44767"/>
    <cellStyle name="Normal 375" xfId="44768"/>
    <cellStyle name="Normal 375 2" xfId="44769"/>
    <cellStyle name="Normal 376" xfId="44770"/>
    <cellStyle name="Normal 376 2" xfId="44771"/>
    <cellStyle name="Normal 377" xfId="44772"/>
    <cellStyle name="Normal 377 2" xfId="44773"/>
    <cellStyle name="Normal 378" xfId="44774"/>
    <cellStyle name="Normal 379" xfId="44775"/>
    <cellStyle name="Normal 379 2" xfId="44776"/>
    <cellStyle name="Normal 38" xfId="236"/>
    <cellStyle name="Normal 38 10" xfId="44778"/>
    <cellStyle name="Normal 38 11" xfId="44777"/>
    <cellStyle name="Normal 38 2" xfId="44779"/>
    <cellStyle name="Normal 38 2 2" xfId="44780"/>
    <cellStyle name="Normal 38 2 2 2" xfId="44781"/>
    <cellStyle name="Normal 38 2 2 2 2" xfId="44782"/>
    <cellStyle name="Normal 38 2 2 2 2 2" xfId="44783"/>
    <cellStyle name="Normal 38 2 2 2 2 2 2" xfId="44784"/>
    <cellStyle name="Normal 38 2 2 2 2 3" xfId="44785"/>
    <cellStyle name="Normal 38 2 2 2 3" xfId="44786"/>
    <cellStyle name="Normal 38 2 2 2 3 2" xfId="44787"/>
    <cellStyle name="Normal 38 2 2 2 4" xfId="44788"/>
    <cellStyle name="Normal 38 2 2 3" xfId="44789"/>
    <cellStyle name="Normal 38 2 2 3 2" xfId="44790"/>
    <cellStyle name="Normal 38 2 2 3 2 2" xfId="44791"/>
    <cellStyle name="Normal 38 2 2 3 3" xfId="44792"/>
    <cellStyle name="Normal 38 2 2 4" xfId="44793"/>
    <cellStyle name="Normal 38 2 2 4 2" xfId="44794"/>
    <cellStyle name="Normal 38 2 2 5" xfId="44795"/>
    <cellStyle name="Normal 38 2 3" xfId="44796"/>
    <cellStyle name="Normal 38 2 3 2" xfId="44797"/>
    <cellStyle name="Normal 38 2 3 2 2" xfId="44798"/>
    <cellStyle name="Normal 38 2 3 2 2 2" xfId="44799"/>
    <cellStyle name="Normal 38 2 3 2 2 2 2" xfId="44800"/>
    <cellStyle name="Normal 38 2 3 2 2 3" xfId="44801"/>
    <cellStyle name="Normal 38 2 3 2 3" xfId="44802"/>
    <cellStyle name="Normal 38 2 3 2 3 2" xfId="44803"/>
    <cellStyle name="Normal 38 2 3 2 4" xfId="44804"/>
    <cellStyle name="Normal 38 2 3 3" xfId="44805"/>
    <cellStyle name="Normal 38 2 3 3 2" xfId="44806"/>
    <cellStyle name="Normal 38 2 3 3 2 2" xfId="44807"/>
    <cellStyle name="Normal 38 2 3 3 3" xfId="44808"/>
    <cellStyle name="Normal 38 2 3 4" xfId="44809"/>
    <cellStyle name="Normal 38 2 3 4 2" xfId="44810"/>
    <cellStyle name="Normal 38 2 3 5" xfId="44811"/>
    <cellStyle name="Normal 38 2 4" xfId="44812"/>
    <cellStyle name="Normal 38 2 4 2" xfId="44813"/>
    <cellStyle name="Normal 38 2 4 2 2" xfId="44814"/>
    <cellStyle name="Normal 38 2 4 2 2 2" xfId="44815"/>
    <cellStyle name="Normal 38 2 4 2 3" xfId="44816"/>
    <cellStyle name="Normal 38 2 4 3" xfId="44817"/>
    <cellStyle name="Normal 38 2 4 3 2" xfId="44818"/>
    <cellStyle name="Normal 38 2 4 4" xfId="44819"/>
    <cellStyle name="Normal 38 2 5" xfId="44820"/>
    <cellStyle name="Normal 38 2 5 2" xfId="44821"/>
    <cellStyle name="Normal 38 2 5 2 2" xfId="44822"/>
    <cellStyle name="Normal 38 2 5 3" xfId="44823"/>
    <cellStyle name="Normal 38 2 6" xfId="44824"/>
    <cellStyle name="Normal 38 2 6 2" xfId="44825"/>
    <cellStyle name="Normal 38 2 7" xfId="44826"/>
    <cellStyle name="Normal 38 3" xfId="44827"/>
    <cellStyle name="Normal 38 3 2" xfId="44828"/>
    <cellStyle name="Normal 38 3 2 2" xfId="44829"/>
    <cellStyle name="Normal 38 3 2 2 2" xfId="44830"/>
    <cellStyle name="Normal 38 3 2 2 2 2" xfId="44831"/>
    <cellStyle name="Normal 38 3 2 2 3" xfId="44832"/>
    <cellStyle name="Normal 38 3 2 3" xfId="44833"/>
    <cellStyle name="Normal 38 3 2 3 2" xfId="44834"/>
    <cellStyle name="Normal 38 3 2 4" xfId="44835"/>
    <cellStyle name="Normal 38 3 3" xfId="44836"/>
    <cellStyle name="Normal 38 3 3 2" xfId="44837"/>
    <cellStyle name="Normal 38 3 3 2 2" xfId="44838"/>
    <cellStyle name="Normal 38 3 3 3" xfId="44839"/>
    <cellStyle name="Normal 38 3 4" xfId="44840"/>
    <cellStyle name="Normal 38 3 4 2" xfId="44841"/>
    <cellStyle name="Normal 38 3 5" xfId="44842"/>
    <cellStyle name="Normal 38 4" xfId="44843"/>
    <cellStyle name="Normal 38 4 2" xfId="44844"/>
    <cellStyle name="Normal 38 4 2 2" xfId="44845"/>
    <cellStyle name="Normal 38 4 2 2 2" xfId="44846"/>
    <cellStyle name="Normal 38 4 2 2 2 2" xfId="44847"/>
    <cellStyle name="Normal 38 4 2 2 3" xfId="44848"/>
    <cellStyle name="Normal 38 4 2 3" xfId="44849"/>
    <cellStyle name="Normal 38 4 2 3 2" xfId="44850"/>
    <cellStyle name="Normal 38 4 2 4" xfId="44851"/>
    <cellStyle name="Normal 38 4 3" xfId="44852"/>
    <cellStyle name="Normal 38 4 3 2" xfId="44853"/>
    <cellStyle name="Normal 38 4 3 2 2" xfId="44854"/>
    <cellStyle name="Normal 38 4 3 3" xfId="44855"/>
    <cellStyle name="Normal 38 4 4" xfId="44856"/>
    <cellStyle name="Normal 38 4 4 2" xfId="44857"/>
    <cellStyle name="Normal 38 4 5" xfId="44858"/>
    <cellStyle name="Normal 38 5" xfId="44859"/>
    <cellStyle name="Normal 38 5 2" xfId="44860"/>
    <cellStyle name="Normal 38 5 2 2" xfId="44861"/>
    <cellStyle name="Normal 38 5 2 2 2" xfId="44862"/>
    <cellStyle name="Normal 38 5 2 3" xfId="44863"/>
    <cellStyle name="Normal 38 5 3" xfId="44864"/>
    <cellStyle name="Normal 38 5 3 2" xfId="44865"/>
    <cellStyle name="Normal 38 5 4" xfId="44866"/>
    <cellStyle name="Normal 38 6" xfId="44867"/>
    <cellStyle name="Normal 38 6 2" xfId="44868"/>
    <cellStyle name="Normal 38 6 2 2" xfId="44869"/>
    <cellStyle name="Normal 38 6 3" xfId="44870"/>
    <cellStyle name="Normal 38 7" xfId="44871"/>
    <cellStyle name="Normal 38 7 2" xfId="44872"/>
    <cellStyle name="Normal 38 8" xfId="44873"/>
    <cellStyle name="Normal 38 9" xfId="44874"/>
    <cellStyle name="Normal 380" xfId="44875"/>
    <cellStyle name="Normal 380 2" xfId="44876"/>
    <cellStyle name="Normal 381" xfId="44877"/>
    <cellStyle name="Normal 381 2" xfId="44878"/>
    <cellStyle name="Normal 382" xfId="44879"/>
    <cellStyle name="Normal 382 2" xfId="44880"/>
    <cellStyle name="Normal 383" xfId="44881"/>
    <cellStyle name="Normal 384" xfId="44882"/>
    <cellStyle name="Normal 385" xfId="44883"/>
    <cellStyle name="Normal 386" xfId="44884"/>
    <cellStyle name="Normal 387" xfId="44885"/>
    <cellStyle name="Normal 388" xfId="44886"/>
    <cellStyle name="Normal 389" xfId="44887"/>
    <cellStyle name="Normal 39" xfId="241"/>
    <cellStyle name="Normal 39 2" xfId="44889"/>
    <cellStyle name="Normal 39 3" xfId="44890"/>
    <cellStyle name="Normal 39 4" xfId="44891"/>
    <cellStyle name="Normal 39 5" xfId="44892"/>
    <cellStyle name="Normal 39 6" xfId="44888"/>
    <cellStyle name="Normal 390" xfId="44893"/>
    <cellStyle name="Normal 391" xfId="44894"/>
    <cellStyle name="Normal 392" xfId="44895"/>
    <cellStyle name="Normal 393" xfId="44896"/>
    <cellStyle name="Normal 394" xfId="44897"/>
    <cellStyle name="Normal 395" xfId="44898"/>
    <cellStyle name="Normal 396" xfId="44899"/>
    <cellStyle name="Normal 397" xfId="44900"/>
    <cellStyle name="Normal 398" xfId="44901"/>
    <cellStyle name="Normal 399" xfId="44902"/>
    <cellStyle name="Normal 4" xfId="5"/>
    <cellStyle name="Normal 4 10" xfId="44904"/>
    <cellStyle name="Normal 4 11" xfId="44905"/>
    <cellStyle name="Normal 4 11 2" xfId="44906"/>
    <cellStyle name="Normal 4 12" xfId="44907"/>
    <cellStyle name="Normal 4 13" xfId="44908"/>
    <cellStyle name="Normal 4 14" xfId="44909"/>
    <cellStyle name="Normal 4 15" xfId="44903"/>
    <cellStyle name="Normal 4 2" xfId="52"/>
    <cellStyle name="Normal 4 2 10" xfId="44911"/>
    <cellStyle name="Normal 4 2 11" xfId="44912"/>
    <cellStyle name="Normal 4 2 12" xfId="44913"/>
    <cellStyle name="Normal 4 2 13" xfId="44914"/>
    <cellStyle name="Normal 4 2 14" xfId="44915"/>
    <cellStyle name="Normal 4 2 14 2" xfId="44916"/>
    <cellStyle name="Normal 4 2 15" xfId="44917"/>
    <cellStyle name="Normal 4 2 16" xfId="44918"/>
    <cellStyle name="Normal 4 2 17" xfId="44919"/>
    <cellStyle name="Normal 4 2 18" xfId="44910"/>
    <cellStyle name="Normal 4 2 2" xfId="44920"/>
    <cellStyle name="Normal 4 2 2 10" xfId="44921"/>
    <cellStyle name="Normal 4 2 2 11" xfId="44922"/>
    <cellStyle name="Normal 4 2 2 11 2" xfId="44923"/>
    <cellStyle name="Normal 4 2 2 12" xfId="44924"/>
    <cellStyle name="Normal 4 2 2 13" xfId="44925"/>
    <cellStyle name="Normal 4 2 2 14" xfId="44926"/>
    <cellStyle name="Normal 4 2 2 15" xfId="62160"/>
    <cellStyle name="Normal 4 2 2 2" xfId="44927"/>
    <cellStyle name="Normal 4 2 2 2 10" xfId="44928"/>
    <cellStyle name="Normal 4 2 2 2 11" xfId="44929"/>
    <cellStyle name="Normal 4 2 2 2 11 2" xfId="44930"/>
    <cellStyle name="Normal 4 2 2 2 12" xfId="44931"/>
    <cellStyle name="Normal 4 2 2 2 13" xfId="44932"/>
    <cellStyle name="Normal 4 2 2 2 14" xfId="44933"/>
    <cellStyle name="Normal 4 2 2 2 2" xfId="44934"/>
    <cellStyle name="Normal 4 2 2 2 2 10" xfId="44935"/>
    <cellStyle name="Normal 4 2 2 2 2 11" xfId="44936"/>
    <cellStyle name="Normal 4 2 2 2 2 11 2" xfId="44937"/>
    <cellStyle name="Normal 4 2 2 2 2 12" xfId="44938"/>
    <cellStyle name="Normal 4 2 2 2 2 13" xfId="44939"/>
    <cellStyle name="Normal 4 2 2 2 2 14" xfId="44940"/>
    <cellStyle name="Normal 4 2 2 2 2 2" xfId="44941"/>
    <cellStyle name="Normal 4 2 2 2 2 2 2" xfId="44942"/>
    <cellStyle name="Normal 4 2 2 2 2 2 2 2" xfId="44943"/>
    <cellStyle name="Normal 4 2 2 2 2 2 2 2 2" xfId="44944"/>
    <cellStyle name="Normal 4 2 2 2 2 2 2 3" xfId="44945"/>
    <cellStyle name="Normal 4 2 2 2 2 2 2 4" xfId="44946"/>
    <cellStyle name="Normal 4 2 2 2 2 2 2 5" xfId="44947"/>
    <cellStyle name="Normal 4 2 2 2 2 2 2 6" xfId="44948"/>
    <cellStyle name="Normal 4 2 2 2 2 2 3" xfId="44949"/>
    <cellStyle name="Normal 4 2 2 2 2 2 4" xfId="44950"/>
    <cellStyle name="Normal 4 2 2 2 2 2 4 2" xfId="44951"/>
    <cellStyle name="Normal 4 2 2 2 2 2 5" xfId="44952"/>
    <cellStyle name="Normal 4 2 2 2 2 2 6" xfId="44953"/>
    <cellStyle name="Normal 4 2 2 2 2 2 7" xfId="44954"/>
    <cellStyle name="Normal 4 2 2 2 2 3" xfId="44955"/>
    <cellStyle name="Normal 4 2 2 2 2 4" xfId="44956"/>
    <cellStyle name="Normal 4 2 2 2 2 5" xfId="44957"/>
    <cellStyle name="Normal 4 2 2 2 2 6" xfId="44958"/>
    <cellStyle name="Normal 4 2 2 2 2 7" xfId="44959"/>
    <cellStyle name="Normal 4 2 2 2 2 8" xfId="44960"/>
    <cellStyle name="Normal 4 2 2 2 2 9" xfId="44961"/>
    <cellStyle name="Normal 4 2 2 2 3" xfId="44962"/>
    <cellStyle name="Normal 4 2 2 2 3 2" xfId="44963"/>
    <cellStyle name="Normal 4 2 2 2 3 3" xfId="44964"/>
    <cellStyle name="Normal 4 2 2 2 4" xfId="44965"/>
    <cellStyle name="Normal 4 2 2 2 5" xfId="44966"/>
    <cellStyle name="Normal 4 2 2 2 6" xfId="44967"/>
    <cellStyle name="Normal 4 2 2 2 7" xfId="44968"/>
    <cellStyle name="Normal 4 2 2 2 8" xfId="44969"/>
    <cellStyle name="Normal 4 2 2 2 9" xfId="44970"/>
    <cellStyle name="Normal 4 2 2 3" xfId="44971"/>
    <cellStyle name="Normal 4 2 2 3 2" xfId="44972"/>
    <cellStyle name="Normal 4 2 2 3 3" xfId="44973"/>
    <cellStyle name="Normal 4 2 2 4" xfId="44974"/>
    <cellStyle name="Normal 4 2 2 5" xfId="44975"/>
    <cellStyle name="Normal 4 2 2 6" xfId="44976"/>
    <cellStyle name="Normal 4 2 2 7" xfId="44977"/>
    <cellStyle name="Normal 4 2 2 8" xfId="44978"/>
    <cellStyle name="Normal 4 2 2 9" xfId="44979"/>
    <cellStyle name="Normal 4 2 3" xfId="44980"/>
    <cellStyle name="Normal 4 2 3 2" xfId="44981"/>
    <cellStyle name="Normal 4 2 3 3" xfId="44982"/>
    <cellStyle name="Normal 4 2 4" xfId="44983"/>
    <cellStyle name="Normal 4 2 5" xfId="44984"/>
    <cellStyle name="Normal 4 2 6" xfId="44985"/>
    <cellStyle name="Normal 4 2 6 2" xfId="44986"/>
    <cellStyle name="Normal 4 2 6 3" xfId="44987"/>
    <cellStyle name="Normal 4 2 7" xfId="44988"/>
    <cellStyle name="Normal 4 2 8" xfId="44989"/>
    <cellStyle name="Normal 4 2 9" xfId="44990"/>
    <cellStyle name="Normal 4 3" xfId="44991"/>
    <cellStyle name="Normal 4 3 10" xfId="44992"/>
    <cellStyle name="Normal 4 3 11" xfId="44993"/>
    <cellStyle name="Normal 4 3 12" xfId="44994"/>
    <cellStyle name="Normal 4 3 13" xfId="44995"/>
    <cellStyle name="Normal 4 3 2" xfId="44996"/>
    <cellStyle name="Normal 4 3 2 10" xfId="44997"/>
    <cellStyle name="Normal 4 3 2 2" xfId="44998"/>
    <cellStyle name="Normal 4 3 2 2 10" xfId="44999"/>
    <cellStyle name="Normal 4 3 2 2 2" xfId="45000"/>
    <cellStyle name="Normal 4 3 2 2 2 10" xfId="45001"/>
    <cellStyle name="Normal 4 3 2 2 2 2" xfId="45002"/>
    <cellStyle name="Normal 4 3 2 2 2 2 2" xfId="45003"/>
    <cellStyle name="Normal 4 3 2 2 2 2 3" xfId="45004"/>
    <cellStyle name="Normal 4 3 2 2 2 3" xfId="45005"/>
    <cellStyle name="Normal 4 3 2 2 2 4" xfId="45006"/>
    <cellStyle name="Normal 4 3 2 2 2 5" xfId="45007"/>
    <cellStyle name="Normal 4 3 2 2 2 6" xfId="45008"/>
    <cellStyle name="Normal 4 3 2 2 2 7" xfId="45009"/>
    <cellStyle name="Normal 4 3 2 2 2 8" xfId="45010"/>
    <cellStyle name="Normal 4 3 2 2 2 9" xfId="45011"/>
    <cellStyle name="Normal 4 3 2 2 3" xfId="45012"/>
    <cellStyle name="Normal 4 3 2 2 3 2" xfId="45013"/>
    <cellStyle name="Normal 4 3 2 2 3 3" xfId="45014"/>
    <cellStyle name="Normal 4 3 2 2 4" xfId="45015"/>
    <cellStyle name="Normal 4 3 2 2 5" xfId="45016"/>
    <cellStyle name="Normal 4 3 2 2 6" xfId="45017"/>
    <cellStyle name="Normal 4 3 2 2 7" xfId="45018"/>
    <cellStyle name="Normal 4 3 2 2 8" xfId="45019"/>
    <cellStyle name="Normal 4 3 2 2 9" xfId="45020"/>
    <cellStyle name="Normal 4 3 2 3" xfId="45021"/>
    <cellStyle name="Normal 4 3 2 3 2" xfId="45022"/>
    <cellStyle name="Normal 4 3 2 3 3" xfId="45023"/>
    <cellStyle name="Normal 4 3 2 4" xfId="45024"/>
    <cellStyle name="Normal 4 3 2 5" xfId="45025"/>
    <cellStyle name="Normal 4 3 2 6" xfId="45026"/>
    <cellStyle name="Normal 4 3 2 7" xfId="45027"/>
    <cellStyle name="Normal 4 3 2 8" xfId="45028"/>
    <cellStyle name="Normal 4 3 2 9" xfId="45029"/>
    <cellStyle name="Normal 4 3 3" xfId="45030"/>
    <cellStyle name="Normal 4 3 3 2" xfId="45031"/>
    <cellStyle name="Normal 4 3 4" xfId="45032"/>
    <cellStyle name="Normal 4 3 5" xfId="45033"/>
    <cellStyle name="Normal 4 3 6" xfId="45034"/>
    <cellStyle name="Normal 4 3 6 2" xfId="45035"/>
    <cellStyle name="Normal 4 3 6 3" xfId="45036"/>
    <cellStyle name="Normal 4 3 7" xfId="45037"/>
    <cellStyle name="Normal 4 3 8" xfId="45038"/>
    <cellStyle name="Normal 4 3 9" xfId="45039"/>
    <cellStyle name="Normal 4 4" xfId="45040"/>
    <cellStyle name="Normal 4 4 10" xfId="45041"/>
    <cellStyle name="Normal 4 4 2" xfId="45042"/>
    <cellStyle name="Normal 4 4 2 2" xfId="45043"/>
    <cellStyle name="Normal 4 4 2 3" xfId="45044"/>
    <cellStyle name="Normal 4 4 3" xfId="45045"/>
    <cellStyle name="Normal 4 4 3 2" xfId="45046"/>
    <cellStyle name="Normal 4 4 4" xfId="45047"/>
    <cellStyle name="Normal 4 4 5" xfId="45048"/>
    <cellStyle name="Normal 4 4 6" xfId="45049"/>
    <cellStyle name="Normal 4 4 7" xfId="45050"/>
    <cellStyle name="Normal 4 4 8" xfId="45051"/>
    <cellStyle name="Normal 4 4 9" xfId="45052"/>
    <cellStyle name="Normal 4 5" xfId="45053"/>
    <cellStyle name="Normal 4 5 10" xfId="45054"/>
    <cellStyle name="Normal 4 5 2" xfId="45055"/>
    <cellStyle name="Normal 4 5 2 2" xfId="45056"/>
    <cellStyle name="Normal 4 5 2 3" xfId="45057"/>
    <cellStyle name="Normal 4 5 3" xfId="45058"/>
    <cellStyle name="Normal 4 5 4" xfId="45059"/>
    <cellStyle name="Normal 4 5 5" xfId="45060"/>
    <cellStyle name="Normal 4 5 6" xfId="45061"/>
    <cellStyle name="Normal 4 5 7" xfId="45062"/>
    <cellStyle name="Normal 4 5 8" xfId="45063"/>
    <cellStyle name="Normal 4 5 9" xfId="45064"/>
    <cellStyle name="Normal 4 5_Plan Mi Comunidad  (05.04.10) Rv.03" xfId="45065"/>
    <cellStyle name="Normal 4 6" xfId="45066"/>
    <cellStyle name="Normal 4 6 10" xfId="45067"/>
    <cellStyle name="Normal 4 6 2" xfId="45068"/>
    <cellStyle name="Normal 4 6 2 2" xfId="45069"/>
    <cellStyle name="Normal 4 6 2 3" xfId="45070"/>
    <cellStyle name="Normal 4 6 3" xfId="45071"/>
    <cellStyle name="Normal 4 6 4" xfId="45072"/>
    <cellStyle name="Normal 4 6 5" xfId="45073"/>
    <cellStyle name="Normal 4 6 6" xfId="45074"/>
    <cellStyle name="Normal 4 6 7" xfId="45075"/>
    <cellStyle name="Normal 4 6 8" xfId="45076"/>
    <cellStyle name="Normal 4 6 9" xfId="45077"/>
    <cellStyle name="Normal 4 6_Plan Mi Comunidad  (05.04.10) Rv.03" xfId="45078"/>
    <cellStyle name="Normal 4 7" xfId="45079"/>
    <cellStyle name="Normal 4 7 10" xfId="45080"/>
    <cellStyle name="Normal 4 7 2" xfId="45081"/>
    <cellStyle name="Normal 4 7 2 2" xfId="45082"/>
    <cellStyle name="Normal 4 7 2 3" xfId="45083"/>
    <cellStyle name="Normal 4 7 3" xfId="45084"/>
    <cellStyle name="Normal 4 7 4" xfId="45085"/>
    <cellStyle name="Normal 4 7 5" xfId="45086"/>
    <cellStyle name="Normal 4 7 6" xfId="45087"/>
    <cellStyle name="Normal 4 7 7" xfId="45088"/>
    <cellStyle name="Normal 4 7 8" xfId="45089"/>
    <cellStyle name="Normal 4 7 9" xfId="45090"/>
    <cellStyle name="Normal 4 8" xfId="45091"/>
    <cellStyle name="Normal 4 9" xfId="45092"/>
    <cellStyle name="Normal 4_~2126537" xfId="45093"/>
    <cellStyle name="Normal 40" xfId="242"/>
    <cellStyle name="Normal 40 2" xfId="45095"/>
    <cellStyle name="Normal 40 3" xfId="45096"/>
    <cellStyle name="Normal 40 4" xfId="45097"/>
    <cellStyle name="Normal 40 4 2" xfId="45098"/>
    <cellStyle name="Normal 40 5" xfId="45099"/>
    <cellStyle name="Normal 40 6" xfId="45094"/>
    <cellStyle name="Normal 400" xfId="45100"/>
    <cellStyle name="Normal 401" xfId="45101"/>
    <cellStyle name="Normal 402" xfId="45102"/>
    <cellStyle name="Normal 403" xfId="45103"/>
    <cellStyle name="Normal 404" xfId="45104"/>
    <cellStyle name="Normal 405" xfId="45105"/>
    <cellStyle name="Normal 406" xfId="45106"/>
    <cellStyle name="Normal 407" xfId="45107"/>
    <cellStyle name="Normal 408" xfId="45108"/>
    <cellStyle name="Normal 409" xfId="45109"/>
    <cellStyle name="Normal 41" xfId="238"/>
    <cellStyle name="Normal 41 10" xfId="45111"/>
    <cellStyle name="Normal 41 11" xfId="45110"/>
    <cellStyle name="Normal 41 2" xfId="45112"/>
    <cellStyle name="Normal 41 2 2" xfId="45113"/>
    <cellStyle name="Normal 41 2 2 2" xfId="45114"/>
    <cellStyle name="Normal 41 2 2 2 2" xfId="45115"/>
    <cellStyle name="Normal 41 2 2 2 2 2" xfId="45116"/>
    <cellStyle name="Normal 41 2 2 2 2 2 2" xfId="45117"/>
    <cellStyle name="Normal 41 2 2 2 2 3" xfId="45118"/>
    <cellStyle name="Normal 41 2 2 2 3" xfId="45119"/>
    <cellStyle name="Normal 41 2 2 2 3 2" xfId="45120"/>
    <cellStyle name="Normal 41 2 2 2 4" xfId="45121"/>
    <cellStyle name="Normal 41 2 2 3" xfId="45122"/>
    <cellStyle name="Normal 41 2 2 3 2" xfId="45123"/>
    <cellStyle name="Normal 41 2 2 3 2 2" xfId="45124"/>
    <cellStyle name="Normal 41 2 2 3 3" xfId="45125"/>
    <cellStyle name="Normal 41 2 2 4" xfId="45126"/>
    <cellStyle name="Normal 41 2 2 4 2" xfId="45127"/>
    <cellStyle name="Normal 41 2 2 5" xfId="45128"/>
    <cellStyle name="Normal 41 2 3" xfId="45129"/>
    <cellStyle name="Normal 41 2 3 2" xfId="45130"/>
    <cellStyle name="Normal 41 2 3 2 2" xfId="45131"/>
    <cellStyle name="Normal 41 2 3 2 2 2" xfId="45132"/>
    <cellStyle name="Normal 41 2 3 2 2 2 2" xfId="45133"/>
    <cellStyle name="Normal 41 2 3 2 2 3" xfId="45134"/>
    <cellStyle name="Normal 41 2 3 2 3" xfId="45135"/>
    <cellStyle name="Normal 41 2 3 2 3 2" xfId="45136"/>
    <cellStyle name="Normal 41 2 3 2 4" xfId="45137"/>
    <cellStyle name="Normal 41 2 3 3" xfId="45138"/>
    <cellStyle name="Normal 41 2 3 3 2" xfId="45139"/>
    <cellStyle name="Normal 41 2 3 3 2 2" xfId="45140"/>
    <cellStyle name="Normal 41 2 3 3 3" xfId="45141"/>
    <cellStyle name="Normal 41 2 3 4" xfId="45142"/>
    <cellStyle name="Normal 41 2 3 4 2" xfId="45143"/>
    <cellStyle name="Normal 41 2 3 5" xfId="45144"/>
    <cellStyle name="Normal 41 2 4" xfId="45145"/>
    <cellStyle name="Normal 41 2 4 2" xfId="45146"/>
    <cellStyle name="Normal 41 2 4 2 2" xfId="45147"/>
    <cellStyle name="Normal 41 2 4 2 2 2" xfId="45148"/>
    <cellStyle name="Normal 41 2 4 2 3" xfId="45149"/>
    <cellStyle name="Normal 41 2 4 3" xfId="45150"/>
    <cellStyle name="Normal 41 2 4 3 2" xfId="45151"/>
    <cellStyle name="Normal 41 2 4 4" xfId="45152"/>
    <cellStyle name="Normal 41 2 5" xfId="45153"/>
    <cellStyle name="Normal 41 2 5 2" xfId="45154"/>
    <cellStyle name="Normal 41 2 5 2 2" xfId="45155"/>
    <cellStyle name="Normal 41 2 5 3" xfId="45156"/>
    <cellStyle name="Normal 41 2 6" xfId="45157"/>
    <cellStyle name="Normal 41 2 6 2" xfId="45158"/>
    <cellStyle name="Normal 41 2 7" xfId="45159"/>
    <cellStyle name="Normal 41 3" xfId="45160"/>
    <cellStyle name="Normal 41 3 2" xfId="45161"/>
    <cellStyle name="Normal 41 3 2 2" xfId="45162"/>
    <cellStyle name="Normal 41 3 2 2 2" xfId="45163"/>
    <cellStyle name="Normal 41 3 2 2 2 2" xfId="45164"/>
    <cellStyle name="Normal 41 3 2 2 3" xfId="45165"/>
    <cellStyle name="Normal 41 3 2 3" xfId="45166"/>
    <cellStyle name="Normal 41 3 2 3 2" xfId="45167"/>
    <cellStyle name="Normal 41 3 2 4" xfId="45168"/>
    <cellStyle name="Normal 41 3 3" xfId="45169"/>
    <cellStyle name="Normal 41 3 3 2" xfId="45170"/>
    <cellStyle name="Normal 41 3 3 2 2" xfId="45171"/>
    <cellStyle name="Normal 41 3 3 3" xfId="45172"/>
    <cellStyle name="Normal 41 3 4" xfId="45173"/>
    <cellStyle name="Normal 41 3 4 2" xfId="45174"/>
    <cellStyle name="Normal 41 3 5" xfId="45175"/>
    <cellStyle name="Normal 41 4" xfId="45176"/>
    <cellStyle name="Normal 41 4 2" xfId="45177"/>
    <cellStyle name="Normal 41 4 2 2" xfId="45178"/>
    <cellStyle name="Normal 41 4 2 2 2" xfId="45179"/>
    <cellStyle name="Normal 41 4 2 2 2 2" xfId="45180"/>
    <cellStyle name="Normal 41 4 2 2 3" xfId="45181"/>
    <cellStyle name="Normal 41 4 2 3" xfId="45182"/>
    <cellStyle name="Normal 41 4 2 3 2" xfId="45183"/>
    <cellStyle name="Normal 41 4 2 4" xfId="45184"/>
    <cellStyle name="Normal 41 4 3" xfId="45185"/>
    <cellStyle name="Normal 41 4 3 2" xfId="45186"/>
    <cellStyle name="Normal 41 4 3 2 2" xfId="45187"/>
    <cellStyle name="Normal 41 4 3 3" xfId="45188"/>
    <cellStyle name="Normal 41 4 4" xfId="45189"/>
    <cellStyle name="Normal 41 4 4 2" xfId="45190"/>
    <cellStyle name="Normal 41 4 5" xfId="45191"/>
    <cellStyle name="Normal 41 5" xfId="45192"/>
    <cellStyle name="Normal 41 5 2" xfId="45193"/>
    <cellStyle name="Normal 41 5 2 2" xfId="45194"/>
    <cellStyle name="Normal 41 5 2 2 2" xfId="45195"/>
    <cellStyle name="Normal 41 5 2 3" xfId="45196"/>
    <cellStyle name="Normal 41 5 3" xfId="45197"/>
    <cellStyle name="Normal 41 5 3 2" xfId="45198"/>
    <cellStyle name="Normal 41 5 4" xfId="45199"/>
    <cellStyle name="Normal 41 6" xfId="45200"/>
    <cellStyle name="Normal 41 6 2" xfId="45201"/>
    <cellStyle name="Normal 41 6 2 2" xfId="45202"/>
    <cellStyle name="Normal 41 6 3" xfId="45203"/>
    <cellStyle name="Normal 41 7" xfId="45204"/>
    <cellStyle name="Normal 41 7 2" xfId="45205"/>
    <cellStyle name="Normal 41 8" xfId="45206"/>
    <cellStyle name="Normal 41 9" xfId="45207"/>
    <cellStyle name="Normal 410" xfId="45208"/>
    <cellStyle name="Normal 411" xfId="45209"/>
    <cellStyle name="Normal 412" xfId="45210"/>
    <cellStyle name="Normal 413" xfId="45211"/>
    <cellStyle name="Normal 414" xfId="45212"/>
    <cellStyle name="Normal 415" xfId="45213"/>
    <cellStyle name="Normal 416" xfId="45214"/>
    <cellStyle name="Normal 417" xfId="45215"/>
    <cellStyle name="Normal 418" xfId="45216"/>
    <cellStyle name="Normal 419" xfId="45217"/>
    <cellStyle name="Normal 42" xfId="243"/>
    <cellStyle name="Normal 42 10" xfId="45219"/>
    <cellStyle name="Normal 42 11" xfId="45220"/>
    <cellStyle name="Normal 42 12" xfId="45218"/>
    <cellStyle name="Normal 42 2" xfId="45221"/>
    <cellStyle name="Normal 42 3" xfId="45222"/>
    <cellStyle name="Normal 42 3 2" xfId="45223"/>
    <cellStyle name="Normal 42 3 2 2" xfId="45224"/>
    <cellStyle name="Normal 42 3 2 2 2" xfId="45225"/>
    <cellStyle name="Normal 42 3 2 2 2 2" xfId="45226"/>
    <cellStyle name="Normal 42 3 2 2 2 2 2" xfId="45227"/>
    <cellStyle name="Normal 42 3 2 2 2 3" xfId="45228"/>
    <cellStyle name="Normal 42 3 2 2 3" xfId="45229"/>
    <cellStyle name="Normal 42 3 2 2 3 2" xfId="45230"/>
    <cellStyle name="Normal 42 3 2 2 4" xfId="45231"/>
    <cellStyle name="Normal 42 3 2 3" xfId="45232"/>
    <cellStyle name="Normal 42 3 2 3 2" xfId="45233"/>
    <cellStyle name="Normal 42 3 2 3 2 2" xfId="45234"/>
    <cellStyle name="Normal 42 3 2 3 3" xfId="45235"/>
    <cellStyle name="Normal 42 3 2 4" xfId="45236"/>
    <cellStyle name="Normal 42 3 2 4 2" xfId="45237"/>
    <cellStyle name="Normal 42 3 2 5" xfId="45238"/>
    <cellStyle name="Normal 42 3 3" xfId="45239"/>
    <cellStyle name="Normal 42 3 3 2" xfId="45240"/>
    <cellStyle name="Normal 42 3 3 2 2" xfId="45241"/>
    <cellStyle name="Normal 42 3 3 2 2 2" xfId="45242"/>
    <cellStyle name="Normal 42 3 3 2 2 2 2" xfId="45243"/>
    <cellStyle name="Normal 42 3 3 2 2 3" xfId="45244"/>
    <cellStyle name="Normal 42 3 3 2 3" xfId="45245"/>
    <cellStyle name="Normal 42 3 3 2 3 2" xfId="45246"/>
    <cellStyle name="Normal 42 3 3 2 4" xfId="45247"/>
    <cellStyle name="Normal 42 3 3 3" xfId="45248"/>
    <cellStyle name="Normal 42 3 3 3 2" xfId="45249"/>
    <cellStyle name="Normal 42 3 3 3 2 2" xfId="45250"/>
    <cellStyle name="Normal 42 3 3 3 3" xfId="45251"/>
    <cellStyle name="Normal 42 3 3 4" xfId="45252"/>
    <cellStyle name="Normal 42 3 3 4 2" xfId="45253"/>
    <cellStyle name="Normal 42 3 3 5" xfId="45254"/>
    <cellStyle name="Normal 42 3 4" xfId="45255"/>
    <cellStyle name="Normal 42 3 4 2" xfId="45256"/>
    <cellStyle name="Normal 42 3 4 2 2" xfId="45257"/>
    <cellStyle name="Normal 42 3 4 2 2 2" xfId="45258"/>
    <cellStyle name="Normal 42 3 4 2 3" xfId="45259"/>
    <cellStyle name="Normal 42 3 4 3" xfId="45260"/>
    <cellStyle name="Normal 42 3 4 3 2" xfId="45261"/>
    <cellStyle name="Normal 42 3 4 4" xfId="45262"/>
    <cellStyle name="Normal 42 3 5" xfId="45263"/>
    <cellStyle name="Normal 42 3 5 2" xfId="45264"/>
    <cellStyle name="Normal 42 3 5 2 2" xfId="45265"/>
    <cellStyle name="Normal 42 3 5 3" xfId="45266"/>
    <cellStyle name="Normal 42 3 6" xfId="45267"/>
    <cellStyle name="Normal 42 3 6 2" xfId="45268"/>
    <cellStyle name="Normal 42 3 7" xfId="45269"/>
    <cellStyle name="Normal 42 4" xfId="45270"/>
    <cellStyle name="Normal 42 4 2" xfId="45271"/>
    <cellStyle name="Normal 42 4 2 2" xfId="45272"/>
    <cellStyle name="Normal 42 4 2 2 2" xfId="45273"/>
    <cellStyle name="Normal 42 4 2 2 2 2" xfId="45274"/>
    <cellStyle name="Normal 42 4 2 2 3" xfId="45275"/>
    <cellStyle name="Normal 42 4 2 3" xfId="45276"/>
    <cellStyle name="Normal 42 4 2 3 2" xfId="45277"/>
    <cellStyle name="Normal 42 4 2 4" xfId="45278"/>
    <cellStyle name="Normal 42 4 3" xfId="45279"/>
    <cellStyle name="Normal 42 4 3 2" xfId="45280"/>
    <cellStyle name="Normal 42 4 3 2 2" xfId="45281"/>
    <cellStyle name="Normal 42 4 3 3" xfId="45282"/>
    <cellStyle name="Normal 42 4 4" xfId="45283"/>
    <cellStyle name="Normal 42 4 4 2" xfId="45284"/>
    <cellStyle name="Normal 42 4 5" xfId="45285"/>
    <cellStyle name="Normal 42 5" xfId="45286"/>
    <cellStyle name="Normal 42 5 2" xfId="45287"/>
    <cellStyle name="Normal 42 5 2 2" xfId="45288"/>
    <cellStyle name="Normal 42 5 2 2 2" xfId="45289"/>
    <cellStyle name="Normal 42 5 2 2 2 2" xfId="45290"/>
    <cellStyle name="Normal 42 5 2 2 3" xfId="45291"/>
    <cellStyle name="Normal 42 5 2 3" xfId="45292"/>
    <cellStyle name="Normal 42 5 2 3 2" xfId="45293"/>
    <cellStyle name="Normal 42 5 2 4" xfId="45294"/>
    <cellStyle name="Normal 42 5 3" xfId="45295"/>
    <cellStyle name="Normal 42 5 3 2" xfId="45296"/>
    <cellStyle name="Normal 42 5 3 2 2" xfId="45297"/>
    <cellStyle name="Normal 42 5 3 3" xfId="45298"/>
    <cellStyle name="Normal 42 5 4" xfId="45299"/>
    <cellStyle name="Normal 42 5 4 2" xfId="45300"/>
    <cellStyle name="Normal 42 5 5" xfId="45301"/>
    <cellStyle name="Normal 42 6" xfId="45302"/>
    <cellStyle name="Normal 42 6 2" xfId="45303"/>
    <cellStyle name="Normal 42 6 2 2" xfId="45304"/>
    <cellStyle name="Normal 42 6 2 2 2" xfId="45305"/>
    <cellStyle name="Normal 42 6 2 3" xfId="45306"/>
    <cellStyle name="Normal 42 6 3" xfId="45307"/>
    <cellStyle name="Normal 42 6 3 2" xfId="45308"/>
    <cellStyle name="Normal 42 6 4" xfId="45309"/>
    <cellStyle name="Normal 42 7" xfId="45310"/>
    <cellStyle name="Normal 42 7 2" xfId="45311"/>
    <cellStyle name="Normal 42 7 2 2" xfId="45312"/>
    <cellStyle name="Normal 42 7 3" xfId="45313"/>
    <cellStyle name="Normal 42 8" xfId="45314"/>
    <cellStyle name="Normal 42 8 2" xfId="45315"/>
    <cellStyle name="Normal 42 8 3" xfId="45316"/>
    <cellStyle name="Normal 42 9" xfId="45317"/>
    <cellStyle name="Normal 420" xfId="45318"/>
    <cellStyle name="Normal 421" xfId="45319"/>
    <cellStyle name="Normal 422" xfId="45320"/>
    <cellStyle name="Normal 423" xfId="45321"/>
    <cellStyle name="Normal 424" xfId="45322"/>
    <cellStyle name="Normal 425" xfId="45323"/>
    <cellStyle name="Normal 426" xfId="45324"/>
    <cellStyle name="Normal 427" xfId="45325"/>
    <cellStyle name="Normal 428" xfId="45326"/>
    <cellStyle name="Normal 429" xfId="45327"/>
    <cellStyle name="Normal 43" xfId="244"/>
    <cellStyle name="Normal 43 10" xfId="45329"/>
    <cellStyle name="Normal 43 11" xfId="45328"/>
    <cellStyle name="Normal 43 2" xfId="45330"/>
    <cellStyle name="Normal 43 2 2" xfId="45331"/>
    <cellStyle name="Normal 43 2 2 2" xfId="45332"/>
    <cellStyle name="Normal 43 2 2 2 2" xfId="45333"/>
    <cellStyle name="Normal 43 2 2 2 2 2" xfId="45334"/>
    <cellStyle name="Normal 43 2 2 2 2 2 2" xfId="45335"/>
    <cellStyle name="Normal 43 2 2 2 2 3" xfId="45336"/>
    <cellStyle name="Normal 43 2 2 2 3" xfId="45337"/>
    <cellStyle name="Normal 43 2 2 2 3 2" xfId="45338"/>
    <cellStyle name="Normal 43 2 2 2 4" xfId="45339"/>
    <cellStyle name="Normal 43 2 2 3" xfId="45340"/>
    <cellStyle name="Normal 43 2 2 3 2" xfId="45341"/>
    <cellStyle name="Normal 43 2 2 3 2 2" xfId="45342"/>
    <cellStyle name="Normal 43 2 2 3 3" xfId="45343"/>
    <cellStyle name="Normal 43 2 2 4" xfId="45344"/>
    <cellStyle name="Normal 43 2 2 4 2" xfId="45345"/>
    <cellStyle name="Normal 43 2 2 5" xfId="45346"/>
    <cellStyle name="Normal 43 2 3" xfId="45347"/>
    <cellStyle name="Normal 43 2 3 2" xfId="45348"/>
    <cellStyle name="Normal 43 2 3 2 2" xfId="45349"/>
    <cellStyle name="Normal 43 2 3 2 2 2" xfId="45350"/>
    <cellStyle name="Normal 43 2 3 2 2 2 2" xfId="45351"/>
    <cellStyle name="Normal 43 2 3 2 2 3" xfId="45352"/>
    <cellStyle name="Normal 43 2 3 2 3" xfId="45353"/>
    <cellStyle name="Normal 43 2 3 2 3 2" xfId="45354"/>
    <cellStyle name="Normal 43 2 3 2 4" xfId="45355"/>
    <cellStyle name="Normal 43 2 3 3" xfId="45356"/>
    <cellStyle name="Normal 43 2 3 3 2" xfId="45357"/>
    <cellStyle name="Normal 43 2 3 3 2 2" xfId="45358"/>
    <cellStyle name="Normal 43 2 3 3 3" xfId="45359"/>
    <cellStyle name="Normal 43 2 3 4" xfId="45360"/>
    <cellStyle name="Normal 43 2 3 4 2" xfId="45361"/>
    <cellStyle name="Normal 43 2 3 5" xfId="45362"/>
    <cellStyle name="Normal 43 2 4" xfId="45363"/>
    <cellStyle name="Normal 43 2 4 2" xfId="45364"/>
    <cellStyle name="Normal 43 2 4 2 2" xfId="45365"/>
    <cellStyle name="Normal 43 2 4 2 2 2" xfId="45366"/>
    <cellStyle name="Normal 43 2 4 2 3" xfId="45367"/>
    <cellStyle name="Normal 43 2 4 3" xfId="45368"/>
    <cellStyle name="Normal 43 2 4 3 2" xfId="45369"/>
    <cellStyle name="Normal 43 2 4 4" xfId="45370"/>
    <cellStyle name="Normal 43 2 5" xfId="45371"/>
    <cellStyle name="Normal 43 2 5 2" xfId="45372"/>
    <cellStyle name="Normal 43 2 5 2 2" xfId="45373"/>
    <cellStyle name="Normal 43 2 5 3" xfId="45374"/>
    <cellStyle name="Normal 43 2 6" xfId="45375"/>
    <cellStyle name="Normal 43 2 6 2" xfId="45376"/>
    <cellStyle name="Normal 43 2 7" xfId="45377"/>
    <cellStyle name="Normal 43 3" xfId="45378"/>
    <cellStyle name="Normal 43 3 2" xfId="45379"/>
    <cellStyle name="Normal 43 3 2 2" xfId="45380"/>
    <cellStyle name="Normal 43 3 2 2 2" xfId="45381"/>
    <cellStyle name="Normal 43 3 2 2 2 2" xfId="45382"/>
    <cellStyle name="Normal 43 3 2 2 3" xfId="45383"/>
    <cellStyle name="Normal 43 3 2 3" xfId="45384"/>
    <cellStyle name="Normal 43 3 2 3 2" xfId="45385"/>
    <cellStyle name="Normal 43 3 2 4" xfId="45386"/>
    <cellStyle name="Normal 43 3 3" xfId="45387"/>
    <cellStyle name="Normal 43 3 3 2" xfId="45388"/>
    <cellStyle name="Normal 43 3 3 2 2" xfId="45389"/>
    <cellStyle name="Normal 43 3 3 3" xfId="45390"/>
    <cellStyle name="Normal 43 3 4" xfId="45391"/>
    <cellStyle name="Normal 43 3 4 2" xfId="45392"/>
    <cellStyle name="Normal 43 3 5" xfId="45393"/>
    <cellStyle name="Normal 43 4" xfId="45394"/>
    <cellStyle name="Normal 43 4 2" xfId="45395"/>
    <cellStyle name="Normal 43 4 2 2" xfId="45396"/>
    <cellStyle name="Normal 43 4 2 2 2" xfId="45397"/>
    <cellStyle name="Normal 43 4 2 2 2 2" xfId="45398"/>
    <cellStyle name="Normal 43 4 2 2 3" xfId="45399"/>
    <cellStyle name="Normal 43 4 2 3" xfId="45400"/>
    <cellStyle name="Normal 43 4 2 3 2" xfId="45401"/>
    <cellStyle name="Normal 43 4 2 4" xfId="45402"/>
    <cellStyle name="Normal 43 4 3" xfId="45403"/>
    <cellStyle name="Normal 43 4 3 2" xfId="45404"/>
    <cellStyle name="Normal 43 4 3 2 2" xfId="45405"/>
    <cellStyle name="Normal 43 4 3 3" xfId="45406"/>
    <cellStyle name="Normal 43 4 4" xfId="45407"/>
    <cellStyle name="Normal 43 4 4 2" xfId="45408"/>
    <cellStyle name="Normal 43 4 5" xfId="45409"/>
    <cellStyle name="Normal 43 5" xfId="45410"/>
    <cellStyle name="Normal 43 5 2" xfId="45411"/>
    <cellStyle name="Normal 43 5 2 2" xfId="45412"/>
    <cellStyle name="Normal 43 5 2 2 2" xfId="45413"/>
    <cellStyle name="Normal 43 5 2 3" xfId="45414"/>
    <cellStyle name="Normal 43 5 3" xfId="45415"/>
    <cellStyle name="Normal 43 5 3 2" xfId="45416"/>
    <cellStyle name="Normal 43 5 4" xfId="45417"/>
    <cellStyle name="Normal 43 6" xfId="45418"/>
    <cellStyle name="Normal 43 6 2" xfId="45419"/>
    <cellStyle name="Normal 43 6 2 2" xfId="45420"/>
    <cellStyle name="Normal 43 6 3" xfId="45421"/>
    <cellStyle name="Normal 43 7" xfId="45422"/>
    <cellStyle name="Normal 43 7 2" xfId="45423"/>
    <cellStyle name="Normal 43 8" xfId="45424"/>
    <cellStyle name="Normal 43 9" xfId="45425"/>
    <cellStyle name="Normal 430" xfId="45426"/>
    <cellStyle name="Normal 431" xfId="45427"/>
    <cellStyle name="Normal 432" xfId="45428"/>
    <cellStyle name="Normal 433" xfId="45429"/>
    <cellStyle name="Normal 434" xfId="45430"/>
    <cellStyle name="Normal 435" xfId="45431"/>
    <cellStyle name="Normal 436" xfId="45432"/>
    <cellStyle name="Normal 437" xfId="45433"/>
    <cellStyle name="Normal 438" xfId="45434"/>
    <cellStyle name="Normal 439" xfId="45435"/>
    <cellStyle name="Normal 44" xfId="245"/>
    <cellStyle name="Normal 44 10" xfId="45437"/>
    <cellStyle name="Normal 44 11" xfId="45438"/>
    <cellStyle name="Normal 44 12" xfId="45436"/>
    <cellStyle name="Normal 44 2" xfId="45439"/>
    <cellStyle name="Normal 44 3" xfId="45440"/>
    <cellStyle name="Normal 44 3 2" xfId="45441"/>
    <cellStyle name="Normal 44 3 2 2" xfId="45442"/>
    <cellStyle name="Normal 44 3 2 2 2" xfId="45443"/>
    <cellStyle name="Normal 44 3 2 2 2 2" xfId="45444"/>
    <cellStyle name="Normal 44 3 2 2 2 2 2" xfId="45445"/>
    <cellStyle name="Normal 44 3 2 2 2 3" xfId="45446"/>
    <cellStyle name="Normal 44 3 2 2 3" xfId="45447"/>
    <cellStyle name="Normal 44 3 2 2 3 2" xfId="45448"/>
    <cellStyle name="Normal 44 3 2 2 4" xfId="45449"/>
    <cellStyle name="Normal 44 3 2 3" xfId="45450"/>
    <cellStyle name="Normal 44 3 2 3 2" xfId="45451"/>
    <cellStyle name="Normal 44 3 2 3 2 2" xfId="45452"/>
    <cellStyle name="Normal 44 3 2 3 3" xfId="45453"/>
    <cellStyle name="Normal 44 3 2 4" xfId="45454"/>
    <cellStyle name="Normal 44 3 2 4 2" xfId="45455"/>
    <cellStyle name="Normal 44 3 2 5" xfId="45456"/>
    <cellStyle name="Normal 44 3 3" xfId="45457"/>
    <cellStyle name="Normal 44 3 3 2" xfId="45458"/>
    <cellStyle name="Normal 44 3 3 2 2" xfId="45459"/>
    <cellStyle name="Normal 44 3 3 2 2 2" xfId="45460"/>
    <cellStyle name="Normal 44 3 3 2 2 2 2" xfId="45461"/>
    <cellStyle name="Normal 44 3 3 2 2 3" xfId="45462"/>
    <cellStyle name="Normal 44 3 3 2 3" xfId="45463"/>
    <cellStyle name="Normal 44 3 3 2 3 2" xfId="45464"/>
    <cellStyle name="Normal 44 3 3 2 4" xfId="45465"/>
    <cellStyle name="Normal 44 3 3 3" xfId="45466"/>
    <cellStyle name="Normal 44 3 3 3 2" xfId="45467"/>
    <cellStyle name="Normal 44 3 3 3 2 2" xfId="45468"/>
    <cellStyle name="Normal 44 3 3 3 3" xfId="45469"/>
    <cellStyle name="Normal 44 3 3 4" xfId="45470"/>
    <cellStyle name="Normal 44 3 3 4 2" xfId="45471"/>
    <cellStyle name="Normal 44 3 3 5" xfId="45472"/>
    <cellStyle name="Normal 44 3 4" xfId="45473"/>
    <cellStyle name="Normal 44 3 4 2" xfId="45474"/>
    <cellStyle name="Normal 44 3 4 2 2" xfId="45475"/>
    <cellStyle name="Normal 44 3 4 2 2 2" xfId="45476"/>
    <cellStyle name="Normal 44 3 4 2 3" xfId="45477"/>
    <cellStyle name="Normal 44 3 4 3" xfId="45478"/>
    <cellStyle name="Normal 44 3 4 3 2" xfId="45479"/>
    <cellStyle name="Normal 44 3 4 4" xfId="45480"/>
    <cellStyle name="Normal 44 3 5" xfId="45481"/>
    <cellStyle name="Normal 44 3 5 2" xfId="45482"/>
    <cellStyle name="Normal 44 3 5 2 2" xfId="45483"/>
    <cellStyle name="Normal 44 3 5 3" xfId="45484"/>
    <cellStyle name="Normal 44 3 6" xfId="45485"/>
    <cellStyle name="Normal 44 3 6 2" xfId="45486"/>
    <cellStyle name="Normal 44 3 7" xfId="45487"/>
    <cellStyle name="Normal 44 4" xfId="45488"/>
    <cellStyle name="Normal 44 4 2" xfId="45489"/>
    <cellStyle name="Normal 44 4 2 2" xfId="45490"/>
    <cellStyle name="Normal 44 4 2 2 2" xfId="45491"/>
    <cellStyle name="Normal 44 4 2 2 2 2" xfId="45492"/>
    <cellStyle name="Normal 44 4 2 2 3" xfId="45493"/>
    <cellStyle name="Normal 44 4 2 3" xfId="45494"/>
    <cellStyle name="Normal 44 4 2 3 2" xfId="45495"/>
    <cellStyle name="Normal 44 4 2 4" xfId="45496"/>
    <cellStyle name="Normal 44 4 3" xfId="45497"/>
    <cellStyle name="Normal 44 4 3 2" xfId="45498"/>
    <cellStyle name="Normal 44 4 3 2 2" xfId="45499"/>
    <cellStyle name="Normal 44 4 3 3" xfId="45500"/>
    <cellStyle name="Normal 44 4 4" xfId="45501"/>
    <cellStyle name="Normal 44 4 4 2" xfId="45502"/>
    <cellStyle name="Normal 44 4 5" xfId="45503"/>
    <cellStyle name="Normal 44 5" xfId="45504"/>
    <cellStyle name="Normal 44 5 2" xfId="45505"/>
    <cellStyle name="Normal 44 5 2 2" xfId="45506"/>
    <cellStyle name="Normal 44 5 2 2 2" xfId="45507"/>
    <cellStyle name="Normal 44 5 2 2 2 2" xfId="45508"/>
    <cellStyle name="Normal 44 5 2 2 3" xfId="45509"/>
    <cellStyle name="Normal 44 5 2 3" xfId="45510"/>
    <cellStyle name="Normal 44 5 2 3 2" xfId="45511"/>
    <cellStyle name="Normal 44 5 2 4" xfId="45512"/>
    <cellStyle name="Normal 44 5 3" xfId="45513"/>
    <cellStyle name="Normal 44 5 3 2" xfId="45514"/>
    <cellStyle name="Normal 44 5 3 2 2" xfId="45515"/>
    <cellStyle name="Normal 44 5 3 3" xfId="45516"/>
    <cellStyle name="Normal 44 5 4" xfId="45517"/>
    <cellStyle name="Normal 44 5 4 2" xfId="45518"/>
    <cellStyle name="Normal 44 5 5" xfId="45519"/>
    <cellStyle name="Normal 44 6" xfId="45520"/>
    <cellStyle name="Normal 44 6 2" xfId="45521"/>
    <cellStyle name="Normal 44 6 2 2" xfId="45522"/>
    <cellStyle name="Normal 44 6 2 2 2" xfId="45523"/>
    <cellStyle name="Normal 44 6 2 3" xfId="45524"/>
    <cellStyle name="Normal 44 6 3" xfId="45525"/>
    <cellStyle name="Normal 44 6 3 2" xfId="45526"/>
    <cellStyle name="Normal 44 6 4" xfId="45527"/>
    <cellStyle name="Normal 44 7" xfId="45528"/>
    <cellStyle name="Normal 44 7 2" xfId="45529"/>
    <cellStyle name="Normal 44 7 2 2" xfId="45530"/>
    <cellStyle name="Normal 44 7 3" xfId="45531"/>
    <cellStyle name="Normal 44 8" xfId="45532"/>
    <cellStyle name="Normal 44 8 2" xfId="45533"/>
    <cellStyle name="Normal 44 8 3" xfId="45534"/>
    <cellStyle name="Normal 44 9" xfId="45535"/>
    <cellStyle name="Normal 440" xfId="45536"/>
    <cellStyle name="Normal 441" xfId="45537"/>
    <cellStyle name="Normal 442" xfId="45538"/>
    <cellStyle name="Normal 443" xfId="45539"/>
    <cellStyle name="Normal 444" xfId="45540"/>
    <cellStyle name="Normal 445" xfId="45541"/>
    <cellStyle name="Normal 446" xfId="45542"/>
    <cellStyle name="Normal 447" xfId="45543"/>
    <cellStyle name="Normal 448" xfId="45544"/>
    <cellStyle name="Normal 449" xfId="45545"/>
    <cellStyle name="Normal 45" xfId="246"/>
    <cellStyle name="Normal 45 10" xfId="45547"/>
    <cellStyle name="Normal 45 11" xfId="45546"/>
    <cellStyle name="Normal 45 2" xfId="45548"/>
    <cellStyle name="Normal 45 2 2" xfId="45549"/>
    <cellStyle name="Normal 45 2 2 2" xfId="45550"/>
    <cellStyle name="Normal 45 2 2 2 2" xfId="45551"/>
    <cellStyle name="Normal 45 2 2 2 2 2" xfId="45552"/>
    <cellStyle name="Normal 45 2 2 2 2 2 2" xfId="45553"/>
    <cellStyle name="Normal 45 2 2 2 2 3" xfId="45554"/>
    <cellStyle name="Normal 45 2 2 2 3" xfId="45555"/>
    <cellStyle name="Normal 45 2 2 2 3 2" xfId="45556"/>
    <cellStyle name="Normal 45 2 2 2 4" xfId="45557"/>
    <cellStyle name="Normal 45 2 2 3" xfId="45558"/>
    <cellStyle name="Normal 45 2 2 3 2" xfId="45559"/>
    <cellStyle name="Normal 45 2 2 3 2 2" xfId="45560"/>
    <cellStyle name="Normal 45 2 2 3 3" xfId="45561"/>
    <cellStyle name="Normal 45 2 2 4" xfId="45562"/>
    <cellStyle name="Normal 45 2 2 4 2" xfId="45563"/>
    <cellStyle name="Normal 45 2 2 5" xfId="45564"/>
    <cellStyle name="Normal 45 2 3" xfId="45565"/>
    <cellStyle name="Normal 45 2 3 2" xfId="45566"/>
    <cellStyle name="Normal 45 2 3 2 2" xfId="45567"/>
    <cellStyle name="Normal 45 2 3 2 2 2" xfId="45568"/>
    <cellStyle name="Normal 45 2 3 2 2 2 2" xfId="45569"/>
    <cellStyle name="Normal 45 2 3 2 2 3" xfId="45570"/>
    <cellStyle name="Normal 45 2 3 2 3" xfId="45571"/>
    <cellStyle name="Normal 45 2 3 2 3 2" xfId="45572"/>
    <cellStyle name="Normal 45 2 3 2 4" xfId="45573"/>
    <cellStyle name="Normal 45 2 3 3" xfId="45574"/>
    <cellStyle name="Normal 45 2 3 3 2" xfId="45575"/>
    <cellStyle name="Normal 45 2 3 3 2 2" xfId="45576"/>
    <cellStyle name="Normal 45 2 3 3 3" xfId="45577"/>
    <cellStyle name="Normal 45 2 3 4" xfId="45578"/>
    <cellStyle name="Normal 45 2 3 4 2" xfId="45579"/>
    <cellStyle name="Normal 45 2 3 5" xfId="45580"/>
    <cellStyle name="Normal 45 2 4" xfId="45581"/>
    <cellStyle name="Normal 45 2 4 2" xfId="45582"/>
    <cellStyle name="Normal 45 2 4 2 2" xfId="45583"/>
    <cellStyle name="Normal 45 2 4 2 2 2" xfId="45584"/>
    <cellStyle name="Normal 45 2 4 2 3" xfId="45585"/>
    <cellStyle name="Normal 45 2 4 3" xfId="45586"/>
    <cellStyle name="Normal 45 2 4 3 2" xfId="45587"/>
    <cellStyle name="Normal 45 2 4 4" xfId="45588"/>
    <cellStyle name="Normal 45 2 5" xfId="45589"/>
    <cellStyle name="Normal 45 2 5 2" xfId="45590"/>
    <cellStyle name="Normal 45 2 5 2 2" xfId="45591"/>
    <cellStyle name="Normal 45 2 5 3" xfId="45592"/>
    <cellStyle name="Normal 45 2 6" xfId="45593"/>
    <cellStyle name="Normal 45 2 6 2" xfId="45594"/>
    <cellStyle name="Normal 45 2 7" xfId="45595"/>
    <cellStyle name="Normal 45 3" xfId="45596"/>
    <cellStyle name="Normal 45 3 2" xfId="45597"/>
    <cellStyle name="Normal 45 3 2 2" xfId="45598"/>
    <cellStyle name="Normal 45 3 2 2 2" xfId="45599"/>
    <cellStyle name="Normal 45 3 2 2 2 2" xfId="45600"/>
    <cellStyle name="Normal 45 3 2 2 3" xfId="45601"/>
    <cellStyle name="Normal 45 3 2 3" xfId="45602"/>
    <cellStyle name="Normal 45 3 2 3 2" xfId="45603"/>
    <cellStyle name="Normal 45 3 2 4" xfId="45604"/>
    <cellStyle name="Normal 45 3 3" xfId="45605"/>
    <cellStyle name="Normal 45 3 3 2" xfId="45606"/>
    <cellStyle name="Normal 45 3 3 2 2" xfId="45607"/>
    <cellStyle name="Normal 45 3 3 3" xfId="45608"/>
    <cellStyle name="Normal 45 3 4" xfId="45609"/>
    <cellStyle name="Normal 45 3 4 2" xfId="45610"/>
    <cellStyle name="Normal 45 3 5" xfId="45611"/>
    <cellStyle name="Normal 45 4" xfId="45612"/>
    <cellStyle name="Normal 45 4 2" xfId="45613"/>
    <cellStyle name="Normal 45 4 2 2" xfId="45614"/>
    <cellStyle name="Normal 45 4 2 2 2" xfId="45615"/>
    <cellStyle name="Normal 45 4 2 2 2 2" xfId="45616"/>
    <cellStyle name="Normal 45 4 2 2 3" xfId="45617"/>
    <cellStyle name="Normal 45 4 2 3" xfId="45618"/>
    <cellStyle name="Normal 45 4 2 3 2" xfId="45619"/>
    <cellStyle name="Normal 45 4 2 4" xfId="45620"/>
    <cellStyle name="Normal 45 4 3" xfId="45621"/>
    <cellStyle name="Normal 45 4 3 2" xfId="45622"/>
    <cellStyle name="Normal 45 4 3 2 2" xfId="45623"/>
    <cellStyle name="Normal 45 4 3 3" xfId="45624"/>
    <cellStyle name="Normal 45 4 4" xfId="45625"/>
    <cellStyle name="Normal 45 4 4 2" xfId="45626"/>
    <cellStyle name="Normal 45 4 5" xfId="45627"/>
    <cellStyle name="Normal 45 5" xfId="45628"/>
    <cellStyle name="Normal 45 5 2" xfId="45629"/>
    <cellStyle name="Normal 45 5 2 2" xfId="45630"/>
    <cellStyle name="Normal 45 5 2 2 2" xfId="45631"/>
    <cellStyle name="Normal 45 5 2 3" xfId="45632"/>
    <cellStyle name="Normal 45 5 3" xfId="45633"/>
    <cellStyle name="Normal 45 5 3 2" xfId="45634"/>
    <cellStyle name="Normal 45 5 4" xfId="45635"/>
    <cellStyle name="Normal 45 6" xfId="45636"/>
    <cellStyle name="Normal 45 6 2" xfId="45637"/>
    <cellStyle name="Normal 45 6 2 2" xfId="45638"/>
    <cellStyle name="Normal 45 6 3" xfId="45639"/>
    <cellStyle name="Normal 45 7" xfId="45640"/>
    <cellStyle name="Normal 45 7 2" xfId="45641"/>
    <cellStyle name="Normal 45 8" xfId="45642"/>
    <cellStyle name="Normal 45 9" xfId="45643"/>
    <cellStyle name="Normal 450" xfId="45644"/>
    <cellStyle name="Normal 451" xfId="45645"/>
    <cellStyle name="Normal 452" xfId="45646"/>
    <cellStyle name="Normal 453" xfId="45647"/>
    <cellStyle name="Normal 454" xfId="45648"/>
    <cellStyle name="Normal 455" xfId="45649"/>
    <cellStyle name="Normal 456" xfId="45650"/>
    <cellStyle name="Normal 457" xfId="45651"/>
    <cellStyle name="Normal 458" xfId="45652"/>
    <cellStyle name="Normal 459" xfId="45653"/>
    <cellStyle name="Normal 46" xfId="247"/>
    <cellStyle name="Normal 46 10" xfId="45655"/>
    <cellStyle name="Normal 46 11" xfId="45656"/>
    <cellStyle name="Normal 46 12" xfId="45654"/>
    <cellStyle name="Normal 46 2" xfId="45657"/>
    <cellStyle name="Normal 46 3" xfId="45658"/>
    <cellStyle name="Normal 46 3 2" xfId="45659"/>
    <cellStyle name="Normal 46 3 2 2" xfId="45660"/>
    <cellStyle name="Normal 46 3 2 2 2" xfId="45661"/>
    <cellStyle name="Normal 46 3 2 2 2 2" xfId="45662"/>
    <cellStyle name="Normal 46 3 2 2 2 2 2" xfId="45663"/>
    <cellStyle name="Normal 46 3 2 2 2 3" xfId="45664"/>
    <cellStyle name="Normal 46 3 2 2 3" xfId="45665"/>
    <cellStyle name="Normal 46 3 2 2 3 2" xfId="45666"/>
    <cellStyle name="Normal 46 3 2 2 4" xfId="45667"/>
    <cellStyle name="Normal 46 3 2 3" xfId="45668"/>
    <cellStyle name="Normal 46 3 2 3 2" xfId="45669"/>
    <cellStyle name="Normal 46 3 2 3 2 2" xfId="45670"/>
    <cellStyle name="Normal 46 3 2 3 3" xfId="45671"/>
    <cellStyle name="Normal 46 3 2 4" xfId="45672"/>
    <cellStyle name="Normal 46 3 2 4 2" xfId="45673"/>
    <cellStyle name="Normal 46 3 2 5" xfId="45674"/>
    <cellStyle name="Normal 46 3 3" xfId="45675"/>
    <cellStyle name="Normal 46 3 3 2" xfId="45676"/>
    <cellStyle name="Normal 46 3 3 2 2" xfId="45677"/>
    <cellStyle name="Normal 46 3 3 2 2 2" xfId="45678"/>
    <cellStyle name="Normal 46 3 3 2 2 2 2" xfId="45679"/>
    <cellStyle name="Normal 46 3 3 2 2 3" xfId="45680"/>
    <cellStyle name="Normal 46 3 3 2 3" xfId="45681"/>
    <cellStyle name="Normal 46 3 3 2 3 2" xfId="45682"/>
    <cellStyle name="Normal 46 3 3 2 4" xfId="45683"/>
    <cellStyle name="Normal 46 3 3 3" xfId="45684"/>
    <cellStyle name="Normal 46 3 3 3 2" xfId="45685"/>
    <cellStyle name="Normal 46 3 3 3 2 2" xfId="45686"/>
    <cellStyle name="Normal 46 3 3 3 3" xfId="45687"/>
    <cellStyle name="Normal 46 3 3 4" xfId="45688"/>
    <cellStyle name="Normal 46 3 3 4 2" xfId="45689"/>
    <cellStyle name="Normal 46 3 3 5" xfId="45690"/>
    <cellStyle name="Normal 46 3 4" xfId="45691"/>
    <cellStyle name="Normal 46 3 4 2" xfId="45692"/>
    <cellStyle name="Normal 46 3 4 2 2" xfId="45693"/>
    <cellStyle name="Normal 46 3 4 2 2 2" xfId="45694"/>
    <cellStyle name="Normal 46 3 4 2 3" xfId="45695"/>
    <cellStyle name="Normal 46 3 4 3" xfId="45696"/>
    <cellStyle name="Normal 46 3 4 3 2" xfId="45697"/>
    <cellStyle name="Normal 46 3 4 4" xfId="45698"/>
    <cellStyle name="Normal 46 3 5" xfId="45699"/>
    <cellStyle name="Normal 46 3 5 2" xfId="45700"/>
    <cellStyle name="Normal 46 3 5 2 2" xfId="45701"/>
    <cellStyle name="Normal 46 3 5 3" xfId="45702"/>
    <cellStyle name="Normal 46 3 6" xfId="45703"/>
    <cellStyle name="Normal 46 3 6 2" xfId="45704"/>
    <cellStyle name="Normal 46 3 7" xfId="45705"/>
    <cellStyle name="Normal 46 4" xfId="45706"/>
    <cellStyle name="Normal 46 4 2" xfId="45707"/>
    <cellStyle name="Normal 46 4 2 2" xfId="45708"/>
    <cellStyle name="Normal 46 4 2 2 2" xfId="45709"/>
    <cellStyle name="Normal 46 4 2 2 2 2" xfId="45710"/>
    <cellStyle name="Normal 46 4 2 2 3" xfId="45711"/>
    <cellStyle name="Normal 46 4 2 3" xfId="45712"/>
    <cellStyle name="Normal 46 4 2 3 2" xfId="45713"/>
    <cellStyle name="Normal 46 4 2 4" xfId="45714"/>
    <cellStyle name="Normal 46 4 3" xfId="45715"/>
    <cellStyle name="Normal 46 4 3 2" xfId="45716"/>
    <cellStyle name="Normal 46 4 3 2 2" xfId="45717"/>
    <cellStyle name="Normal 46 4 3 3" xfId="45718"/>
    <cellStyle name="Normal 46 4 4" xfId="45719"/>
    <cellStyle name="Normal 46 4 4 2" xfId="45720"/>
    <cellStyle name="Normal 46 4 5" xfId="45721"/>
    <cellStyle name="Normal 46 5" xfId="45722"/>
    <cellStyle name="Normal 46 5 2" xfId="45723"/>
    <cellStyle name="Normal 46 5 2 2" xfId="45724"/>
    <cellStyle name="Normal 46 5 2 2 2" xfId="45725"/>
    <cellStyle name="Normal 46 5 2 2 2 2" xfId="45726"/>
    <cellStyle name="Normal 46 5 2 2 3" xfId="45727"/>
    <cellStyle name="Normal 46 5 2 3" xfId="45728"/>
    <cellStyle name="Normal 46 5 2 3 2" xfId="45729"/>
    <cellStyle name="Normal 46 5 2 4" xfId="45730"/>
    <cellStyle name="Normal 46 5 3" xfId="45731"/>
    <cellStyle name="Normal 46 5 3 2" xfId="45732"/>
    <cellStyle name="Normal 46 5 3 2 2" xfId="45733"/>
    <cellStyle name="Normal 46 5 3 3" xfId="45734"/>
    <cellStyle name="Normal 46 5 4" xfId="45735"/>
    <cellStyle name="Normal 46 5 4 2" xfId="45736"/>
    <cellStyle name="Normal 46 5 5" xfId="45737"/>
    <cellStyle name="Normal 46 6" xfId="45738"/>
    <cellStyle name="Normal 46 6 2" xfId="45739"/>
    <cellStyle name="Normal 46 6 2 2" xfId="45740"/>
    <cellStyle name="Normal 46 6 2 2 2" xfId="45741"/>
    <cellStyle name="Normal 46 6 2 3" xfId="45742"/>
    <cellStyle name="Normal 46 6 3" xfId="45743"/>
    <cellStyle name="Normal 46 6 3 2" xfId="45744"/>
    <cellStyle name="Normal 46 6 4" xfId="45745"/>
    <cellStyle name="Normal 46 7" xfId="45746"/>
    <cellStyle name="Normal 46 7 2" xfId="45747"/>
    <cellStyle name="Normal 46 7 2 2" xfId="45748"/>
    <cellStyle name="Normal 46 7 3" xfId="45749"/>
    <cellStyle name="Normal 46 8" xfId="45750"/>
    <cellStyle name="Normal 46 8 2" xfId="45751"/>
    <cellStyle name="Normal 46 8 3" xfId="45752"/>
    <cellStyle name="Normal 46 9" xfId="45753"/>
    <cellStyle name="Normal 460" xfId="45754"/>
    <cellStyle name="Normal 461" xfId="45755"/>
    <cellStyle name="Normal 462" xfId="45756"/>
    <cellStyle name="Normal 463" xfId="45757"/>
    <cellStyle name="Normal 464" xfId="45758"/>
    <cellStyle name="Normal 465" xfId="45759"/>
    <cellStyle name="Normal 466" xfId="45760"/>
    <cellStyle name="Normal 467" xfId="45761"/>
    <cellStyle name="Normal 468" xfId="45762"/>
    <cellStyle name="Normal 469" xfId="45763"/>
    <cellStyle name="Normal 47" xfId="117"/>
    <cellStyle name="Normal 47 2" xfId="248"/>
    <cellStyle name="Normal 47 2 2" xfId="45765"/>
    <cellStyle name="Normal 47 3" xfId="45766"/>
    <cellStyle name="Normal 47 4" xfId="45764"/>
    <cellStyle name="Normal 470" xfId="45767"/>
    <cellStyle name="Normal 471" xfId="45768"/>
    <cellStyle name="Normal 472" xfId="45769"/>
    <cellStyle name="Normal 473" xfId="45770"/>
    <cellStyle name="Normal 474" xfId="45771"/>
    <cellStyle name="Normal 475" xfId="45772"/>
    <cellStyle name="Normal 476" xfId="45773"/>
    <cellStyle name="Normal 477" xfId="45774"/>
    <cellStyle name="Normal 478" xfId="45775"/>
    <cellStyle name="Normal 479" xfId="45776"/>
    <cellStyle name="Normal 48" xfId="223"/>
    <cellStyle name="Normal 48 10" xfId="45778"/>
    <cellStyle name="Normal 48 11" xfId="45777"/>
    <cellStyle name="Normal 48 2" xfId="224"/>
    <cellStyle name="Normal 48 2 2" xfId="45779"/>
    <cellStyle name="Normal 48 3" xfId="45780"/>
    <cellStyle name="Normal 48 3 2" xfId="45781"/>
    <cellStyle name="Normal 48 3 2 2" xfId="45782"/>
    <cellStyle name="Normal 48 3 2 2 2" xfId="45783"/>
    <cellStyle name="Normal 48 3 2 2 2 2" xfId="45784"/>
    <cellStyle name="Normal 48 3 2 2 3" xfId="45785"/>
    <cellStyle name="Normal 48 3 2 3" xfId="45786"/>
    <cellStyle name="Normal 48 3 2 3 2" xfId="45787"/>
    <cellStyle name="Normal 48 3 2 4" xfId="45788"/>
    <cellStyle name="Normal 48 3 3" xfId="45789"/>
    <cellStyle name="Normal 48 3 3 2" xfId="45790"/>
    <cellStyle name="Normal 48 3 3 2 2" xfId="45791"/>
    <cellStyle name="Normal 48 3 3 3" xfId="45792"/>
    <cellStyle name="Normal 48 3 4" xfId="45793"/>
    <cellStyle name="Normal 48 3 4 2" xfId="45794"/>
    <cellStyle name="Normal 48 3 5" xfId="45795"/>
    <cellStyle name="Normal 48 4" xfId="45796"/>
    <cellStyle name="Normal 48 4 2" xfId="45797"/>
    <cellStyle name="Normal 48 4 2 2" xfId="45798"/>
    <cellStyle name="Normal 48 4 2 2 2" xfId="45799"/>
    <cellStyle name="Normal 48 4 2 2 2 2" xfId="45800"/>
    <cellStyle name="Normal 48 4 2 2 3" xfId="45801"/>
    <cellStyle name="Normal 48 4 2 3" xfId="45802"/>
    <cellStyle name="Normal 48 4 2 3 2" xfId="45803"/>
    <cellStyle name="Normal 48 4 2 4" xfId="45804"/>
    <cellStyle name="Normal 48 4 3" xfId="45805"/>
    <cellStyle name="Normal 48 4 3 2" xfId="45806"/>
    <cellStyle name="Normal 48 4 3 2 2" xfId="45807"/>
    <cellStyle name="Normal 48 4 3 3" xfId="45808"/>
    <cellStyle name="Normal 48 4 4" xfId="45809"/>
    <cellStyle name="Normal 48 4 4 2" xfId="45810"/>
    <cellStyle name="Normal 48 4 5" xfId="45811"/>
    <cellStyle name="Normal 48 5" xfId="45812"/>
    <cellStyle name="Normal 48 5 2" xfId="45813"/>
    <cellStyle name="Normal 48 5 2 2" xfId="45814"/>
    <cellStyle name="Normal 48 5 2 2 2" xfId="45815"/>
    <cellStyle name="Normal 48 5 2 3" xfId="45816"/>
    <cellStyle name="Normal 48 5 3" xfId="45817"/>
    <cellStyle name="Normal 48 5 3 2" xfId="45818"/>
    <cellStyle name="Normal 48 5 4" xfId="45819"/>
    <cellStyle name="Normal 48 6" xfId="45820"/>
    <cellStyle name="Normal 48 6 2" xfId="45821"/>
    <cellStyle name="Normal 48 6 2 2" xfId="45822"/>
    <cellStyle name="Normal 48 6 3" xfId="45823"/>
    <cellStyle name="Normal 48 7" xfId="45824"/>
    <cellStyle name="Normal 48 7 2" xfId="45825"/>
    <cellStyle name="Normal 48 7 3" xfId="45826"/>
    <cellStyle name="Normal 48 8" xfId="45827"/>
    <cellStyle name="Normal 48 9" xfId="45828"/>
    <cellStyle name="Normal 480" xfId="45829"/>
    <cellStyle name="Normal 481" xfId="45830"/>
    <cellStyle name="Normal 482" xfId="45831"/>
    <cellStyle name="Normal 483" xfId="45832"/>
    <cellStyle name="Normal 484" xfId="45833"/>
    <cellStyle name="Normal 485" xfId="45834"/>
    <cellStyle name="Normal 486" xfId="45835"/>
    <cellStyle name="Normal 487" xfId="45836"/>
    <cellStyle name="Normal 488" xfId="45837"/>
    <cellStyle name="Normal 489" xfId="45838"/>
    <cellStyle name="Normal 49" xfId="116"/>
    <cellStyle name="Normal 49 10" xfId="45839"/>
    <cellStyle name="Normal 49 2" xfId="45840"/>
    <cellStyle name="Normal 49 2 2" xfId="45841"/>
    <cellStyle name="Normal 49 2 2 2" xfId="45842"/>
    <cellStyle name="Normal 49 2 2 2 2" xfId="45843"/>
    <cellStyle name="Normal 49 2 2 2 2 2" xfId="45844"/>
    <cellStyle name="Normal 49 2 2 2 3" xfId="45845"/>
    <cellStyle name="Normal 49 2 2 3" xfId="45846"/>
    <cellStyle name="Normal 49 2 2 3 2" xfId="45847"/>
    <cellStyle name="Normal 49 2 2 4" xfId="45848"/>
    <cellStyle name="Normal 49 2 3" xfId="45849"/>
    <cellStyle name="Normal 49 2 3 2" xfId="45850"/>
    <cellStyle name="Normal 49 2 3 2 2" xfId="45851"/>
    <cellStyle name="Normal 49 2 3 3" xfId="45852"/>
    <cellStyle name="Normal 49 2 4" xfId="45853"/>
    <cellStyle name="Normal 49 2 4 2" xfId="45854"/>
    <cellStyle name="Normal 49 2 5" xfId="45855"/>
    <cellStyle name="Normal 49 3" xfId="45856"/>
    <cellStyle name="Normal 49 3 2" xfId="45857"/>
    <cellStyle name="Normal 49 3 2 2" xfId="45858"/>
    <cellStyle name="Normal 49 3 2 2 2" xfId="45859"/>
    <cellStyle name="Normal 49 3 2 2 2 2" xfId="45860"/>
    <cellStyle name="Normal 49 3 2 2 3" xfId="45861"/>
    <cellStyle name="Normal 49 3 2 3" xfId="45862"/>
    <cellStyle name="Normal 49 3 2 3 2" xfId="45863"/>
    <cellStyle name="Normal 49 3 2 4" xfId="45864"/>
    <cellStyle name="Normal 49 3 3" xfId="45865"/>
    <cellStyle name="Normal 49 3 3 2" xfId="45866"/>
    <cellStyle name="Normal 49 3 3 2 2" xfId="45867"/>
    <cellStyle name="Normal 49 3 3 3" xfId="45868"/>
    <cellStyle name="Normal 49 3 4" xfId="45869"/>
    <cellStyle name="Normal 49 3 4 2" xfId="45870"/>
    <cellStyle name="Normal 49 3 5" xfId="45871"/>
    <cellStyle name="Normal 49 4" xfId="45872"/>
    <cellStyle name="Normal 49 4 2" xfId="45873"/>
    <cellStyle name="Normal 49 4 2 2" xfId="45874"/>
    <cellStyle name="Normal 49 4 2 2 2" xfId="45875"/>
    <cellStyle name="Normal 49 4 2 3" xfId="45876"/>
    <cellStyle name="Normal 49 4 3" xfId="45877"/>
    <cellStyle name="Normal 49 4 3 2" xfId="45878"/>
    <cellStyle name="Normal 49 4 4" xfId="45879"/>
    <cellStyle name="Normal 49 5" xfId="45880"/>
    <cellStyle name="Normal 49 5 2" xfId="45881"/>
    <cellStyle name="Normal 49 5 2 2" xfId="45882"/>
    <cellStyle name="Normal 49 5 3" xfId="45883"/>
    <cellStyle name="Normal 49 6" xfId="45884"/>
    <cellStyle name="Normal 49 6 2" xfId="45885"/>
    <cellStyle name="Normal 49 7" xfId="45886"/>
    <cellStyle name="Normal 49 8" xfId="45887"/>
    <cellStyle name="Normal 49 9" xfId="45888"/>
    <cellStyle name="Normal 490" xfId="45889"/>
    <cellStyle name="Normal 491" xfId="45890"/>
    <cellStyle name="Normal 492" xfId="45891"/>
    <cellStyle name="Normal 493" xfId="45892"/>
    <cellStyle name="Normal 494" xfId="45893"/>
    <cellStyle name="Normal 495" xfId="45894"/>
    <cellStyle name="Normal 496" xfId="45895"/>
    <cellStyle name="Normal 497" xfId="45896"/>
    <cellStyle name="Normal 498" xfId="45897"/>
    <cellStyle name="Normal 499" xfId="45898"/>
    <cellStyle name="Normal 499 2" xfId="45899"/>
    <cellStyle name="Normal 499 3" xfId="45900"/>
    <cellStyle name="Normal 499 3 2" xfId="45901"/>
    <cellStyle name="Normal 499 3 2 2" xfId="45902"/>
    <cellStyle name="Normal 499 3 2 2 2" xfId="45903"/>
    <cellStyle name="Normal 499 3 2 3" xfId="45904"/>
    <cellStyle name="Normal 5" xfId="103"/>
    <cellStyle name="Normal 5 10" xfId="45906"/>
    <cellStyle name="Normal 5 11" xfId="45907"/>
    <cellStyle name="Normal 5 12" xfId="45908"/>
    <cellStyle name="Normal 5 13" xfId="45909"/>
    <cellStyle name="Normal 5 14" xfId="45905"/>
    <cellStyle name="Normal 5 2" xfId="195"/>
    <cellStyle name="Normal 5 2 10" xfId="45911"/>
    <cellStyle name="Normal 5 2 11" xfId="45912"/>
    <cellStyle name="Normal 5 2 12" xfId="45913"/>
    <cellStyle name="Normal 5 2 13" xfId="45914"/>
    <cellStyle name="Normal 5 2 14" xfId="45915"/>
    <cellStyle name="Normal 5 2 15" xfId="45916"/>
    <cellStyle name="Normal 5 2 15 2" xfId="45917"/>
    <cellStyle name="Normal 5 2 16" xfId="45918"/>
    <cellStyle name="Normal 5 2 17" xfId="45919"/>
    <cellStyle name="Normal 5 2 18" xfId="45920"/>
    <cellStyle name="Normal 5 2 19" xfId="45910"/>
    <cellStyle name="Normal 5 2 2" xfId="45921"/>
    <cellStyle name="Normal 5 2 2 10" xfId="45922"/>
    <cellStyle name="Normal 5 2 2 11" xfId="45923"/>
    <cellStyle name="Normal 5 2 2 11 2" xfId="45924"/>
    <cellStyle name="Normal 5 2 2 12" xfId="45925"/>
    <cellStyle name="Normal 5 2 2 13" xfId="45926"/>
    <cellStyle name="Normal 5 2 2 14" xfId="45927"/>
    <cellStyle name="Normal 5 2 2 2" xfId="45928"/>
    <cellStyle name="Normal 5 2 2 2 10" xfId="45929"/>
    <cellStyle name="Normal 5 2 2 2 11" xfId="45930"/>
    <cellStyle name="Normal 5 2 2 2 11 2" xfId="45931"/>
    <cellStyle name="Normal 5 2 2 2 12" xfId="45932"/>
    <cellStyle name="Normal 5 2 2 2 13" xfId="45933"/>
    <cellStyle name="Normal 5 2 2 2 14" xfId="45934"/>
    <cellStyle name="Normal 5 2 2 2 2" xfId="45935"/>
    <cellStyle name="Normal 5 2 2 2 2 10" xfId="45936"/>
    <cellStyle name="Normal 5 2 2 2 2 11" xfId="45937"/>
    <cellStyle name="Normal 5 2 2 2 2 11 2" xfId="45938"/>
    <cellStyle name="Normal 5 2 2 2 2 12" xfId="45939"/>
    <cellStyle name="Normal 5 2 2 2 2 13" xfId="45940"/>
    <cellStyle name="Normal 5 2 2 2 2 14" xfId="45941"/>
    <cellStyle name="Normal 5 2 2 2 2 2" xfId="45942"/>
    <cellStyle name="Normal 5 2 2 2 2 2 2" xfId="45943"/>
    <cellStyle name="Normal 5 2 2 2 2 2 2 2" xfId="45944"/>
    <cellStyle name="Normal 5 2 2 2 2 2 2 2 2" xfId="45945"/>
    <cellStyle name="Normal 5 2 2 2 2 2 2 3" xfId="45946"/>
    <cellStyle name="Normal 5 2 2 2 2 2 2 4" xfId="45947"/>
    <cellStyle name="Normal 5 2 2 2 2 2 2 5" xfId="45948"/>
    <cellStyle name="Normal 5 2 2 2 2 2 2 6" xfId="45949"/>
    <cellStyle name="Normal 5 2 2 2 2 2 3" xfId="45950"/>
    <cellStyle name="Normal 5 2 2 2 2 2 4" xfId="45951"/>
    <cellStyle name="Normal 5 2 2 2 2 2 4 2" xfId="45952"/>
    <cellStyle name="Normal 5 2 2 2 2 2 5" xfId="45953"/>
    <cellStyle name="Normal 5 2 2 2 2 2 6" xfId="45954"/>
    <cellStyle name="Normal 5 2 2 2 2 2 7" xfId="45955"/>
    <cellStyle name="Normal 5 2 2 2 2 3" xfId="45956"/>
    <cellStyle name="Normal 5 2 2 2 2 4" xfId="45957"/>
    <cellStyle name="Normal 5 2 2 2 2 5" xfId="45958"/>
    <cellStyle name="Normal 5 2 2 2 2 6" xfId="45959"/>
    <cellStyle name="Normal 5 2 2 2 2 7" xfId="45960"/>
    <cellStyle name="Normal 5 2 2 2 2 8" xfId="45961"/>
    <cellStyle name="Normal 5 2 2 2 2 9" xfId="45962"/>
    <cellStyle name="Normal 5 2 2 2 3" xfId="45963"/>
    <cellStyle name="Normal 5 2 2 2 3 2" xfId="45964"/>
    <cellStyle name="Normal 5 2 2 2 3 3" xfId="45965"/>
    <cellStyle name="Normal 5 2 2 2 4" xfId="45966"/>
    <cellStyle name="Normal 5 2 2 2 5" xfId="45967"/>
    <cellStyle name="Normal 5 2 2 2 6" xfId="45968"/>
    <cellStyle name="Normal 5 2 2 2 7" xfId="45969"/>
    <cellStyle name="Normal 5 2 2 2 8" xfId="45970"/>
    <cellStyle name="Normal 5 2 2 2 9" xfId="45971"/>
    <cellStyle name="Normal 5 2 2 3" xfId="45972"/>
    <cellStyle name="Normal 5 2 2 3 2" xfId="45973"/>
    <cellStyle name="Normal 5 2 2 3 3" xfId="45974"/>
    <cellStyle name="Normal 5 2 2 4" xfId="45975"/>
    <cellStyle name="Normal 5 2 2 5" xfId="45976"/>
    <cellStyle name="Normal 5 2 2 6" xfId="45977"/>
    <cellStyle name="Normal 5 2 2 7" xfId="45978"/>
    <cellStyle name="Normal 5 2 2 8" xfId="45979"/>
    <cellStyle name="Normal 5 2 2 9" xfId="45980"/>
    <cellStyle name="Normal 5 2 3" xfId="45981"/>
    <cellStyle name="Normal 5 2 4" xfId="45982"/>
    <cellStyle name="Normal 5 2 5" xfId="45983"/>
    <cellStyle name="Normal 5 2 6" xfId="45984"/>
    <cellStyle name="Normal 5 2 7" xfId="45985"/>
    <cellStyle name="Normal 5 2 7 2" xfId="45986"/>
    <cellStyle name="Normal 5 2 7 3" xfId="45987"/>
    <cellStyle name="Normal 5 2 8" xfId="45988"/>
    <cellStyle name="Normal 5 2 9" xfId="45989"/>
    <cellStyle name="Normal 5 2_Plan Mi Comunidad  (05.04.10) Rv.03" xfId="45990"/>
    <cellStyle name="Normal 5 3" xfId="45991"/>
    <cellStyle name="Normal 5 3 2" xfId="45992"/>
    <cellStyle name="Normal 5 3 2 2" xfId="45993"/>
    <cellStyle name="Normal 5 3 3" xfId="45994"/>
    <cellStyle name="Normal 5 3_Plan Mi Comunidad  (05.04.10) Rv.03" xfId="45995"/>
    <cellStyle name="Normal 5 4" xfId="45996"/>
    <cellStyle name="Normal 5 4 2" xfId="45997"/>
    <cellStyle name="Normal 5 4 3" xfId="45998"/>
    <cellStyle name="Normal 5 4 4" xfId="45999"/>
    <cellStyle name="Normal 5 5" xfId="46000"/>
    <cellStyle name="Normal 5 5 2" xfId="46001"/>
    <cellStyle name="Normal 5 5 3" xfId="46002"/>
    <cellStyle name="Normal 5 6" xfId="46003"/>
    <cellStyle name="Normal 5 7" xfId="46004"/>
    <cellStyle name="Normal 5 8" xfId="46005"/>
    <cellStyle name="Normal 5 9" xfId="46006"/>
    <cellStyle name="Normal 5_~2126537" xfId="46007"/>
    <cellStyle name="Normal 50" xfId="249"/>
    <cellStyle name="Normal 50 10" xfId="46008"/>
    <cellStyle name="Normal 50 2" xfId="46009"/>
    <cellStyle name="Normal 50 2 2" xfId="46010"/>
    <cellStyle name="Normal 50 2 2 2" xfId="46011"/>
    <cellStyle name="Normal 50 2 2 2 2" xfId="46012"/>
    <cellStyle name="Normal 50 2 2 2 2 2" xfId="46013"/>
    <cellStyle name="Normal 50 2 2 2 3" xfId="46014"/>
    <cellStyle name="Normal 50 2 2 3" xfId="46015"/>
    <cellStyle name="Normal 50 2 2 3 2" xfId="46016"/>
    <cellStyle name="Normal 50 2 2 4" xfId="46017"/>
    <cellStyle name="Normal 50 2 3" xfId="46018"/>
    <cellStyle name="Normal 50 2 3 2" xfId="46019"/>
    <cellStyle name="Normal 50 2 3 2 2" xfId="46020"/>
    <cellStyle name="Normal 50 2 3 3" xfId="46021"/>
    <cellStyle name="Normal 50 2 4" xfId="46022"/>
    <cellStyle name="Normal 50 2 4 2" xfId="46023"/>
    <cellStyle name="Normal 50 2 5" xfId="46024"/>
    <cellStyle name="Normal 50 3" xfId="46025"/>
    <cellStyle name="Normal 50 3 2" xfId="46026"/>
    <cellStyle name="Normal 50 3 2 2" xfId="46027"/>
    <cellStyle name="Normal 50 3 2 2 2" xfId="46028"/>
    <cellStyle name="Normal 50 3 2 2 2 2" xfId="46029"/>
    <cellStyle name="Normal 50 3 2 2 3" xfId="46030"/>
    <cellStyle name="Normal 50 3 2 3" xfId="46031"/>
    <cellStyle name="Normal 50 3 2 3 2" xfId="46032"/>
    <cellStyle name="Normal 50 3 2 4" xfId="46033"/>
    <cellStyle name="Normal 50 3 3" xfId="46034"/>
    <cellStyle name="Normal 50 3 3 2" xfId="46035"/>
    <cellStyle name="Normal 50 3 3 2 2" xfId="46036"/>
    <cellStyle name="Normal 50 3 3 3" xfId="46037"/>
    <cellStyle name="Normal 50 3 4" xfId="46038"/>
    <cellStyle name="Normal 50 3 4 2" xfId="46039"/>
    <cellStyle name="Normal 50 3 5" xfId="46040"/>
    <cellStyle name="Normal 50 4" xfId="46041"/>
    <cellStyle name="Normal 50 4 2" xfId="46042"/>
    <cellStyle name="Normal 50 4 2 2" xfId="46043"/>
    <cellStyle name="Normal 50 4 2 2 2" xfId="46044"/>
    <cellStyle name="Normal 50 4 2 3" xfId="46045"/>
    <cellStyle name="Normal 50 4 3" xfId="46046"/>
    <cellStyle name="Normal 50 4 3 2" xfId="46047"/>
    <cellStyle name="Normal 50 4 4" xfId="46048"/>
    <cellStyle name="Normal 50 5" xfId="46049"/>
    <cellStyle name="Normal 50 5 2" xfId="46050"/>
    <cellStyle name="Normal 50 5 2 2" xfId="46051"/>
    <cellStyle name="Normal 50 5 3" xfId="46052"/>
    <cellStyle name="Normal 50 6" xfId="46053"/>
    <cellStyle name="Normal 50 6 2" xfId="46054"/>
    <cellStyle name="Normal 50 7" xfId="46055"/>
    <cellStyle name="Normal 50 8" xfId="46056"/>
    <cellStyle name="Normal 50 9" xfId="46057"/>
    <cellStyle name="Normal 500" xfId="46058"/>
    <cellStyle name="Normal 501" xfId="46059"/>
    <cellStyle name="Normal 502" xfId="46060"/>
    <cellStyle name="Normal 503" xfId="46061"/>
    <cellStyle name="Normal 504" xfId="46062"/>
    <cellStyle name="Normal 504 2" xfId="46063"/>
    <cellStyle name="Normal 505" xfId="46064"/>
    <cellStyle name="Normal 505 2" xfId="46065"/>
    <cellStyle name="Normal 506" xfId="46066"/>
    <cellStyle name="Normal 506 2" xfId="46067"/>
    <cellStyle name="Normal 507" xfId="46068"/>
    <cellStyle name="Normal 507 2" xfId="46069"/>
    <cellStyle name="Normal 508" xfId="46070"/>
    <cellStyle name="Normal 508 2" xfId="46071"/>
    <cellStyle name="Normal 509" xfId="46072"/>
    <cellStyle name="Normal 51" xfId="250"/>
    <cellStyle name="Normal 51 2" xfId="46074"/>
    <cellStyle name="Normal 51 2 2" xfId="46075"/>
    <cellStyle name="Normal 51 3" xfId="46076"/>
    <cellStyle name="Normal 51 4" xfId="46073"/>
    <cellStyle name="Normal 510" xfId="46077"/>
    <cellStyle name="Normal 511" xfId="46078"/>
    <cellStyle name="Normal 512" xfId="46079"/>
    <cellStyle name="Normal 513" xfId="46080"/>
    <cellStyle name="Normal 514" xfId="46081"/>
    <cellStyle name="Normal 515" xfId="46082"/>
    <cellStyle name="Normal 516" xfId="46083"/>
    <cellStyle name="Normal 517" xfId="46084"/>
    <cellStyle name="Normal 518" xfId="46085"/>
    <cellStyle name="Normal 519" xfId="46086"/>
    <cellStyle name="Normal 519 2" xfId="46087"/>
    <cellStyle name="Normal 52" xfId="251"/>
    <cellStyle name="Normal 52 2" xfId="46089"/>
    <cellStyle name="Normal 52 2 2" xfId="46090"/>
    <cellStyle name="Normal 52 2 2 2" xfId="46091"/>
    <cellStyle name="Normal 52 2 2 2 2" xfId="46092"/>
    <cellStyle name="Normal 52 2 2 2 2 2" xfId="46093"/>
    <cellStyle name="Normal 52 2 2 2 3" xfId="46094"/>
    <cellStyle name="Normal 52 2 2 3" xfId="46095"/>
    <cellStyle name="Normal 52 2 2 3 2" xfId="46096"/>
    <cellStyle name="Normal 52 2 2 4" xfId="46097"/>
    <cellStyle name="Normal 52 2 3" xfId="46098"/>
    <cellStyle name="Normal 52 2 3 2" xfId="46099"/>
    <cellStyle name="Normal 52 2 3 2 2" xfId="46100"/>
    <cellStyle name="Normal 52 2 3 3" xfId="46101"/>
    <cellStyle name="Normal 52 2 4" xfId="46102"/>
    <cellStyle name="Normal 52 2 4 2" xfId="46103"/>
    <cellStyle name="Normal 52 2 5" xfId="46104"/>
    <cellStyle name="Normal 52 3" xfId="46105"/>
    <cellStyle name="Normal 52 3 2" xfId="46106"/>
    <cellStyle name="Normal 52 3 2 2" xfId="46107"/>
    <cellStyle name="Normal 52 3 2 2 2" xfId="46108"/>
    <cellStyle name="Normal 52 3 2 2 2 2" xfId="46109"/>
    <cellStyle name="Normal 52 3 2 2 3" xfId="46110"/>
    <cellStyle name="Normal 52 3 2 3" xfId="46111"/>
    <cellStyle name="Normal 52 3 2 3 2" xfId="46112"/>
    <cellStyle name="Normal 52 3 2 4" xfId="46113"/>
    <cellStyle name="Normal 52 3 3" xfId="46114"/>
    <cellStyle name="Normal 52 3 3 2" xfId="46115"/>
    <cellStyle name="Normal 52 3 3 2 2" xfId="46116"/>
    <cellStyle name="Normal 52 3 3 3" xfId="46117"/>
    <cellStyle name="Normal 52 3 4" xfId="46118"/>
    <cellStyle name="Normal 52 3 4 2" xfId="46119"/>
    <cellStyle name="Normal 52 3 5" xfId="46120"/>
    <cellStyle name="Normal 52 4" xfId="46121"/>
    <cellStyle name="Normal 52 4 2" xfId="46122"/>
    <cellStyle name="Normal 52 4 2 2" xfId="46123"/>
    <cellStyle name="Normal 52 4 2 2 2" xfId="46124"/>
    <cellStyle name="Normal 52 4 2 3" xfId="46125"/>
    <cellStyle name="Normal 52 4 3" xfId="46126"/>
    <cellStyle name="Normal 52 4 3 2" xfId="46127"/>
    <cellStyle name="Normal 52 4 4" xfId="46128"/>
    <cellStyle name="Normal 52 5" xfId="46129"/>
    <cellStyle name="Normal 52 5 2" xfId="46130"/>
    <cellStyle name="Normal 52 5 2 2" xfId="46131"/>
    <cellStyle name="Normal 52 5 3" xfId="46132"/>
    <cellStyle name="Normal 52 6" xfId="46133"/>
    <cellStyle name="Normal 52 6 2" xfId="46134"/>
    <cellStyle name="Normal 52 7" xfId="46135"/>
    <cellStyle name="Normal 52 8" xfId="46136"/>
    <cellStyle name="Normal 52 9" xfId="46088"/>
    <cellStyle name="Normal 520" xfId="46137"/>
    <cellStyle name="Normal 520 2" xfId="46138"/>
    <cellStyle name="Normal 521" xfId="46139"/>
    <cellStyle name="Normal 521 2" xfId="46140"/>
    <cellStyle name="Normal 522" xfId="46141"/>
    <cellStyle name="Normal 522 2" xfId="46142"/>
    <cellStyle name="Normal 523" xfId="46143"/>
    <cellStyle name="Normal 524" xfId="46144"/>
    <cellStyle name="Normal 525" xfId="46145"/>
    <cellStyle name="Normal 526" xfId="46146"/>
    <cellStyle name="Normal 527" xfId="46147"/>
    <cellStyle name="Normal 528" xfId="46148"/>
    <cellStyle name="Normal 529" xfId="46149"/>
    <cellStyle name="Normal 53" xfId="252"/>
    <cellStyle name="Normal 53 2" xfId="46151"/>
    <cellStyle name="Normal 53 2 2" xfId="46152"/>
    <cellStyle name="Normal 53 2 3" xfId="46153"/>
    <cellStyle name="Normal 53 3" xfId="46154"/>
    <cellStyle name="Normal 53 4" xfId="46155"/>
    <cellStyle name="Normal 53 5" xfId="46150"/>
    <cellStyle name="Normal 530" xfId="46156"/>
    <cellStyle name="Normal 531" xfId="46157"/>
    <cellStyle name="Normal 532" xfId="46158"/>
    <cellStyle name="Normal 533" xfId="46159"/>
    <cellStyle name="Normal 534" xfId="46160"/>
    <cellStyle name="Normal 535" xfId="46161"/>
    <cellStyle name="Normal 536" xfId="46162"/>
    <cellStyle name="Normal 536 2" xfId="46163"/>
    <cellStyle name="Normal 537" xfId="46164"/>
    <cellStyle name="Normal 538" xfId="46165"/>
    <cellStyle name="Normal 539" xfId="46166"/>
    <cellStyle name="Normal 54" xfId="253"/>
    <cellStyle name="Normal 54 2" xfId="46168"/>
    <cellStyle name="Normal 54 2 2" xfId="46169"/>
    <cellStyle name="Normal 54 3" xfId="46170"/>
    <cellStyle name="Normal 54 4" xfId="46167"/>
    <cellStyle name="Normal 540" xfId="46171"/>
    <cellStyle name="Normal 541" xfId="46172"/>
    <cellStyle name="Normal 542" xfId="46173"/>
    <cellStyle name="Normal 543" xfId="46174"/>
    <cellStyle name="Normal 544" xfId="46175"/>
    <cellStyle name="Normal 545" xfId="46176"/>
    <cellStyle name="Normal 546" xfId="46177"/>
    <cellStyle name="Normal 547" xfId="46178"/>
    <cellStyle name="Normal 548" xfId="46179"/>
    <cellStyle name="Normal 548 2" xfId="46180"/>
    <cellStyle name="Normal 549" xfId="46181"/>
    <cellStyle name="Normal 55" xfId="222"/>
    <cellStyle name="Normal 55 10" xfId="46182"/>
    <cellStyle name="Normal 55 2" xfId="46183"/>
    <cellStyle name="Normal 55 2 2" xfId="46184"/>
    <cellStyle name="Normal 55 2 2 2" xfId="46185"/>
    <cellStyle name="Normal 55 2 2 2 2" xfId="46186"/>
    <cellStyle name="Normal 55 2 2 2 2 2" xfId="46187"/>
    <cellStyle name="Normal 55 2 2 2 3" xfId="46188"/>
    <cellStyle name="Normal 55 2 2 3" xfId="46189"/>
    <cellStyle name="Normal 55 2 2 3 2" xfId="46190"/>
    <cellStyle name="Normal 55 2 2 4" xfId="46191"/>
    <cellStyle name="Normal 55 2 3" xfId="46192"/>
    <cellStyle name="Normal 55 2 3 2" xfId="46193"/>
    <cellStyle name="Normal 55 2 3 2 2" xfId="46194"/>
    <cellStyle name="Normal 55 2 3 3" xfId="46195"/>
    <cellStyle name="Normal 55 2 4" xfId="46196"/>
    <cellStyle name="Normal 55 2 4 2" xfId="46197"/>
    <cellStyle name="Normal 55 2 5" xfId="46198"/>
    <cellStyle name="Normal 55 2 6" xfId="46199"/>
    <cellStyle name="Normal 55 3" xfId="46200"/>
    <cellStyle name="Normal 55 3 2" xfId="46201"/>
    <cellStyle name="Normal 55 3 2 2" xfId="46202"/>
    <cellStyle name="Normal 55 3 2 2 2" xfId="46203"/>
    <cellStyle name="Normal 55 3 2 2 2 2" xfId="46204"/>
    <cellStyle name="Normal 55 3 2 2 3" xfId="46205"/>
    <cellStyle name="Normal 55 3 2 3" xfId="46206"/>
    <cellStyle name="Normal 55 3 2 3 2" xfId="46207"/>
    <cellStyle name="Normal 55 3 2 4" xfId="46208"/>
    <cellStyle name="Normal 55 3 3" xfId="46209"/>
    <cellStyle name="Normal 55 3 3 2" xfId="46210"/>
    <cellStyle name="Normal 55 3 3 2 2" xfId="46211"/>
    <cellStyle name="Normal 55 3 3 3" xfId="46212"/>
    <cellStyle name="Normal 55 3 4" xfId="46213"/>
    <cellStyle name="Normal 55 3 4 2" xfId="46214"/>
    <cellStyle name="Normal 55 3 5" xfId="46215"/>
    <cellStyle name="Normal 55 4" xfId="46216"/>
    <cellStyle name="Normal 55 4 2" xfId="46217"/>
    <cellStyle name="Normal 55 4 2 2" xfId="46218"/>
    <cellStyle name="Normal 55 4 2 2 2" xfId="46219"/>
    <cellStyle name="Normal 55 4 2 3" xfId="46220"/>
    <cellStyle name="Normal 55 4 3" xfId="46221"/>
    <cellStyle name="Normal 55 4 3 2" xfId="46222"/>
    <cellStyle name="Normal 55 4 4" xfId="46223"/>
    <cellStyle name="Normal 55 5" xfId="46224"/>
    <cellStyle name="Normal 55 5 2" xfId="46225"/>
    <cellStyle name="Normal 55 5 2 2" xfId="46226"/>
    <cellStyle name="Normal 55 5 3" xfId="46227"/>
    <cellStyle name="Normal 55 6" xfId="46228"/>
    <cellStyle name="Normal 55 6 2" xfId="46229"/>
    <cellStyle name="Normal 55 7" xfId="46230"/>
    <cellStyle name="Normal 55 8" xfId="46231"/>
    <cellStyle name="Normal 55 9" xfId="46232"/>
    <cellStyle name="Normal 550" xfId="46233"/>
    <cellStyle name="Normal 551" xfId="46234"/>
    <cellStyle name="Normal 552" xfId="46235"/>
    <cellStyle name="Normal 553" xfId="46236"/>
    <cellStyle name="Normal 554" xfId="46237"/>
    <cellStyle name="Normal 555" xfId="46238"/>
    <cellStyle name="Normal 556" xfId="46239"/>
    <cellStyle name="Normal 557" xfId="46240"/>
    <cellStyle name="Normal 558" xfId="46241"/>
    <cellStyle name="Normal 559" xfId="46242"/>
    <cellStyle name="Normal 56" xfId="139"/>
    <cellStyle name="Normal 56 10" xfId="46244"/>
    <cellStyle name="Normal 56 10 2" xfId="46245"/>
    <cellStyle name="Normal 56 11" xfId="46246"/>
    <cellStyle name="Normal 56 11 2" xfId="46247"/>
    <cellStyle name="Normal 56 12" xfId="46248"/>
    <cellStyle name="Normal 56 12 2" xfId="46249"/>
    <cellStyle name="Normal 56 13" xfId="46250"/>
    <cellStyle name="Normal 56 13 2" xfId="46251"/>
    <cellStyle name="Normal 56 14" xfId="46252"/>
    <cellStyle name="Normal 56 14 2" xfId="46253"/>
    <cellStyle name="Normal 56 15" xfId="46254"/>
    <cellStyle name="Normal 56 15 2" xfId="46255"/>
    <cellStyle name="Normal 56 16" xfId="46256"/>
    <cellStyle name="Normal 56 16 2" xfId="46257"/>
    <cellStyle name="Normal 56 17" xfId="46258"/>
    <cellStyle name="Normal 56 18" xfId="46259"/>
    <cellStyle name="Normal 56 19" xfId="46260"/>
    <cellStyle name="Normal 56 2" xfId="46261"/>
    <cellStyle name="Normal 56 2 2" xfId="46262"/>
    <cellStyle name="Normal 56 2 3" xfId="46263"/>
    <cellStyle name="Normal 56 20" xfId="46243"/>
    <cellStyle name="Normal 56 3" xfId="46264"/>
    <cellStyle name="Normal 56 3 2" xfId="46265"/>
    <cellStyle name="Normal 56 4" xfId="46266"/>
    <cellStyle name="Normal 56 4 2" xfId="46267"/>
    <cellStyle name="Normal 56 5" xfId="46268"/>
    <cellStyle name="Normal 56 5 2" xfId="46269"/>
    <cellStyle name="Normal 56 6" xfId="46270"/>
    <cellStyle name="Normal 56 6 2" xfId="46271"/>
    <cellStyle name="Normal 56 7" xfId="46272"/>
    <cellStyle name="Normal 56 7 2" xfId="46273"/>
    <cellStyle name="Normal 56 8" xfId="46274"/>
    <cellStyle name="Normal 56 8 2" xfId="46275"/>
    <cellStyle name="Normal 56 9" xfId="46276"/>
    <cellStyle name="Normal 56 9 2" xfId="46277"/>
    <cellStyle name="Normal 560" xfId="46278"/>
    <cellStyle name="Normal 561" xfId="46279"/>
    <cellStyle name="Normal 562" xfId="46280"/>
    <cellStyle name="Normal 563" xfId="46281"/>
    <cellStyle name="Normal 564" xfId="46282"/>
    <cellStyle name="Normal 565" xfId="46283"/>
    <cellStyle name="Normal 566" xfId="46284"/>
    <cellStyle name="Normal 567" xfId="46285"/>
    <cellStyle name="Normal 568" xfId="46286"/>
    <cellStyle name="Normal 569" xfId="46287"/>
    <cellStyle name="Normal 57" xfId="254"/>
    <cellStyle name="Normal 57 10" xfId="46289"/>
    <cellStyle name="Normal 57 10 2" xfId="46290"/>
    <cellStyle name="Normal 57 11" xfId="46291"/>
    <cellStyle name="Normal 57 11 2" xfId="46292"/>
    <cellStyle name="Normal 57 12" xfId="46293"/>
    <cellStyle name="Normal 57 12 2" xfId="46294"/>
    <cellStyle name="Normal 57 13" xfId="46295"/>
    <cellStyle name="Normal 57 13 2" xfId="46296"/>
    <cellStyle name="Normal 57 14" xfId="46297"/>
    <cellStyle name="Normal 57 14 2" xfId="46298"/>
    <cellStyle name="Normal 57 15" xfId="46299"/>
    <cellStyle name="Normal 57 15 2" xfId="46300"/>
    <cellStyle name="Normal 57 16" xfId="46301"/>
    <cellStyle name="Normal 57 16 2" xfId="46302"/>
    <cellStyle name="Normal 57 17" xfId="46303"/>
    <cellStyle name="Normal 57 18" xfId="46304"/>
    <cellStyle name="Normal 57 19" xfId="46305"/>
    <cellStyle name="Normal 57 2" xfId="46306"/>
    <cellStyle name="Normal 57 2 2" xfId="46307"/>
    <cellStyle name="Normal 57 2 2 2" xfId="46308"/>
    <cellStyle name="Normal 57 2 2 2 2" xfId="46309"/>
    <cellStyle name="Normal 57 2 2 2 2 2" xfId="46310"/>
    <cellStyle name="Normal 57 2 2 2 3" xfId="46311"/>
    <cellStyle name="Normal 57 2 2 3" xfId="46312"/>
    <cellStyle name="Normal 57 2 2 3 2" xfId="46313"/>
    <cellStyle name="Normal 57 2 2 4" xfId="46314"/>
    <cellStyle name="Normal 57 2 2 5" xfId="46315"/>
    <cellStyle name="Normal 57 2 3" xfId="46316"/>
    <cellStyle name="Normal 57 2 3 2" xfId="46317"/>
    <cellStyle name="Normal 57 2 3 2 2" xfId="46318"/>
    <cellStyle name="Normal 57 2 3 3" xfId="46319"/>
    <cellStyle name="Normal 57 2 4" xfId="46320"/>
    <cellStyle name="Normal 57 2 4 2" xfId="46321"/>
    <cellStyle name="Normal 57 2 5" xfId="46322"/>
    <cellStyle name="Normal 57 2 6" xfId="46323"/>
    <cellStyle name="Normal 57 20" xfId="46288"/>
    <cellStyle name="Normal 57 3" xfId="46324"/>
    <cellStyle name="Normal 57 3 2" xfId="46325"/>
    <cellStyle name="Normal 57 3 2 2" xfId="46326"/>
    <cellStyle name="Normal 57 3 2 2 2" xfId="46327"/>
    <cellStyle name="Normal 57 3 2 2 2 2" xfId="46328"/>
    <cellStyle name="Normal 57 3 2 2 3" xfId="46329"/>
    <cellStyle name="Normal 57 3 2 3" xfId="46330"/>
    <cellStyle name="Normal 57 3 2 3 2" xfId="46331"/>
    <cellStyle name="Normal 57 3 2 4" xfId="46332"/>
    <cellStyle name="Normal 57 3 2 5" xfId="46333"/>
    <cellStyle name="Normal 57 3 3" xfId="46334"/>
    <cellStyle name="Normal 57 3 3 2" xfId="46335"/>
    <cellStyle name="Normal 57 3 3 2 2" xfId="46336"/>
    <cellStyle name="Normal 57 3 3 3" xfId="46337"/>
    <cellStyle name="Normal 57 3 4" xfId="46338"/>
    <cellStyle name="Normal 57 3 4 2" xfId="46339"/>
    <cellStyle name="Normal 57 3 5" xfId="46340"/>
    <cellStyle name="Normal 57 3 6" xfId="46341"/>
    <cellStyle name="Normal 57 4" xfId="46342"/>
    <cellStyle name="Normal 57 4 2" xfId="46343"/>
    <cellStyle name="Normal 57 4 2 2" xfId="46344"/>
    <cellStyle name="Normal 57 4 2 2 2" xfId="46345"/>
    <cellStyle name="Normal 57 4 2 3" xfId="46346"/>
    <cellStyle name="Normal 57 4 2 4" xfId="46347"/>
    <cellStyle name="Normal 57 4 3" xfId="46348"/>
    <cellStyle name="Normal 57 4 3 2" xfId="46349"/>
    <cellStyle name="Normal 57 4 4" xfId="46350"/>
    <cellStyle name="Normal 57 4 5" xfId="46351"/>
    <cellStyle name="Normal 57 5" xfId="46352"/>
    <cellStyle name="Normal 57 5 2" xfId="46353"/>
    <cellStyle name="Normal 57 5 2 2" xfId="46354"/>
    <cellStyle name="Normal 57 5 2 3" xfId="46355"/>
    <cellStyle name="Normal 57 5 3" xfId="46356"/>
    <cellStyle name="Normal 57 5 4" xfId="46357"/>
    <cellStyle name="Normal 57 6" xfId="46358"/>
    <cellStyle name="Normal 57 6 2" xfId="46359"/>
    <cellStyle name="Normal 57 6 2 2" xfId="46360"/>
    <cellStyle name="Normal 57 6 3" xfId="46361"/>
    <cellStyle name="Normal 57 7" xfId="46362"/>
    <cellStyle name="Normal 57 7 2" xfId="46363"/>
    <cellStyle name="Normal 57 7 3" xfId="46364"/>
    <cellStyle name="Normal 57 8" xfId="46365"/>
    <cellStyle name="Normal 57 8 2" xfId="46366"/>
    <cellStyle name="Normal 57 9" xfId="46367"/>
    <cellStyle name="Normal 57 9 2" xfId="46368"/>
    <cellStyle name="Normal 570" xfId="46369"/>
    <cellStyle name="Normal 571" xfId="46370"/>
    <cellStyle name="Normal 572" xfId="46371"/>
    <cellStyle name="Normal 573" xfId="46372"/>
    <cellStyle name="Normal 574" xfId="46373"/>
    <cellStyle name="Normal 575" xfId="46374"/>
    <cellStyle name="Normal 576" xfId="46375"/>
    <cellStyle name="Normal 577" xfId="46376"/>
    <cellStyle name="Normal 578" xfId="46377"/>
    <cellStyle name="Normal 579" xfId="46378"/>
    <cellStyle name="Normal 58" xfId="258"/>
    <cellStyle name="Normal 58 10" xfId="46380"/>
    <cellStyle name="Normal 58 10 2" xfId="46381"/>
    <cellStyle name="Normal 58 11" xfId="46382"/>
    <cellStyle name="Normal 58 11 2" xfId="46383"/>
    <cellStyle name="Normal 58 12" xfId="46384"/>
    <cellStyle name="Normal 58 12 2" xfId="46385"/>
    <cellStyle name="Normal 58 13" xfId="46386"/>
    <cellStyle name="Normal 58 13 2" xfId="46387"/>
    <cellStyle name="Normal 58 14" xfId="46388"/>
    <cellStyle name="Normal 58 14 2" xfId="46389"/>
    <cellStyle name="Normal 58 15" xfId="46390"/>
    <cellStyle name="Normal 58 15 2" xfId="46391"/>
    <cellStyle name="Normal 58 16" xfId="46392"/>
    <cellStyle name="Normal 58 16 2" xfId="46393"/>
    <cellStyle name="Normal 58 17" xfId="46394"/>
    <cellStyle name="Normal 58 18" xfId="46395"/>
    <cellStyle name="Normal 58 19" xfId="46396"/>
    <cellStyle name="Normal 58 2" xfId="46397"/>
    <cellStyle name="Normal 58 2 2" xfId="46398"/>
    <cellStyle name="Normal 58 2 3" xfId="46399"/>
    <cellStyle name="Normal 58 20" xfId="46379"/>
    <cellStyle name="Normal 58 3" xfId="46400"/>
    <cellStyle name="Normal 58 3 2" xfId="46401"/>
    <cellStyle name="Normal 58 4" xfId="46402"/>
    <cellStyle name="Normal 58 4 2" xfId="46403"/>
    <cellStyle name="Normal 58 5" xfId="46404"/>
    <cellStyle name="Normal 58 5 2" xfId="46405"/>
    <cellStyle name="Normal 58 6" xfId="46406"/>
    <cellStyle name="Normal 58 6 2" xfId="46407"/>
    <cellStyle name="Normal 58 7" xfId="46408"/>
    <cellStyle name="Normal 58 7 2" xfId="46409"/>
    <cellStyle name="Normal 58 8" xfId="46410"/>
    <cellStyle name="Normal 58 8 2" xfId="46411"/>
    <cellStyle name="Normal 58 9" xfId="46412"/>
    <cellStyle name="Normal 58 9 2" xfId="46413"/>
    <cellStyle name="Normal 580" xfId="46414"/>
    <cellStyle name="Normal 581" xfId="46415"/>
    <cellStyle name="Normal 582" xfId="46416"/>
    <cellStyle name="Normal 583" xfId="46417"/>
    <cellStyle name="Normal 584" xfId="46418"/>
    <cellStyle name="Normal 585" xfId="46419"/>
    <cellStyle name="Normal 586" xfId="46420"/>
    <cellStyle name="Normal 586 2" xfId="46421"/>
    <cellStyle name="Normal 587" xfId="46422"/>
    <cellStyle name="Normal 588" xfId="46423"/>
    <cellStyle name="Normal 589" xfId="46424"/>
    <cellStyle name="Normal 59" xfId="256"/>
    <cellStyle name="Normal 59 10" xfId="46426"/>
    <cellStyle name="Normal 59 10 2" xfId="46427"/>
    <cellStyle name="Normal 59 11" xfId="46428"/>
    <cellStyle name="Normal 59 11 2" xfId="46429"/>
    <cellStyle name="Normal 59 12" xfId="46430"/>
    <cellStyle name="Normal 59 12 2" xfId="46431"/>
    <cellStyle name="Normal 59 13" xfId="46432"/>
    <cellStyle name="Normal 59 13 2" xfId="46433"/>
    <cellStyle name="Normal 59 14" xfId="46434"/>
    <cellStyle name="Normal 59 14 2" xfId="46435"/>
    <cellStyle name="Normal 59 15" xfId="46436"/>
    <cellStyle name="Normal 59 15 2" xfId="46437"/>
    <cellStyle name="Normal 59 16" xfId="46438"/>
    <cellStyle name="Normal 59 16 2" xfId="46439"/>
    <cellStyle name="Normal 59 17" xfId="46440"/>
    <cellStyle name="Normal 59 18" xfId="46441"/>
    <cellStyle name="Normal 59 19" xfId="46442"/>
    <cellStyle name="Normal 59 2" xfId="46443"/>
    <cellStyle name="Normal 59 2 2" xfId="46444"/>
    <cellStyle name="Normal 59 2 3" xfId="46445"/>
    <cellStyle name="Normal 59 20" xfId="46425"/>
    <cellStyle name="Normal 59 3" xfId="46446"/>
    <cellStyle name="Normal 59 3 2" xfId="46447"/>
    <cellStyle name="Normal 59 4" xfId="46448"/>
    <cellStyle name="Normal 59 4 2" xfId="46449"/>
    <cellStyle name="Normal 59 5" xfId="46450"/>
    <cellStyle name="Normal 59 5 2" xfId="46451"/>
    <cellStyle name="Normal 59 6" xfId="46452"/>
    <cellStyle name="Normal 59 6 2" xfId="46453"/>
    <cellStyle name="Normal 59 7" xfId="46454"/>
    <cellStyle name="Normal 59 7 2" xfId="46455"/>
    <cellStyle name="Normal 59 8" xfId="46456"/>
    <cellStyle name="Normal 59 8 2" xfId="46457"/>
    <cellStyle name="Normal 59 9" xfId="46458"/>
    <cellStyle name="Normal 59 9 2" xfId="46459"/>
    <cellStyle name="Normal 590" xfId="46460"/>
    <cellStyle name="Normal 591" xfId="46461"/>
    <cellStyle name="Normal 592" xfId="46462"/>
    <cellStyle name="Normal 593" xfId="46463"/>
    <cellStyle name="Normal 594" xfId="46464"/>
    <cellStyle name="Normal 595" xfId="46465"/>
    <cellStyle name="Normal 596" xfId="46466"/>
    <cellStyle name="Normal 597" xfId="46467"/>
    <cellStyle name="Normal 598" xfId="46468"/>
    <cellStyle name="Normal 599" xfId="46469"/>
    <cellStyle name="Normal 6" xfId="112"/>
    <cellStyle name="Normal 6 10" xfId="46470"/>
    <cellStyle name="Normal 6 11" xfId="46471"/>
    <cellStyle name="Normal 6 11 2" xfId="46472"/>
    <cellStyle name="Normal 6 11 3" xfId="46473"/>
    <cellStyle name="Normal 6 12" xfId="46474"/>
    <cellStyle name="Normal 6 13" xfId="46475"/>
    <cellStyle name="Normal 6 14" xfId="46476"/>
    <cellStyle name="Normal 6 15" xfId="46477"/>
    <cellStyle name="Normal 6 16" xfId="46478"/>
    <cellStyle name="Normal 6 17" xfId="46479"/>
    <cellStyle name="Normal 6 18" xfId="46480"/>
    <cellStyle name="Normal 6 19" xfId="46481"/>
    <cellStyle name="Normal 6 19 2" xfId="46482"/>
    <cellStyle name="Normal 6 2" xfId="196"/>
    <cellStyle name="Normal 6 2 10" xfId="46484"/>
    <cellStyle name="Normal 6 2 11" xfId="46485"/>
    <cellStyle name="Normal 6 2 12" xfId="46486"/>
    <cellStyle name="Normal 6 2 13" xfId="46487"/>
    <cellStyle name="Normal 6 2 14" xfId="46488"/>
    <cellStyle name="Normal 6 2 15" xfId="46489"/>
    <cellStyle name="Normal 6 2 15 2" xfId="46490"/>
    <cellStyle name="Normal 6 2 16" xfId="46491"/>
    <cellStyle name="Normal 6 2 17" xfId="46492"/>
    <cellStyle name="Normal 6 2 18" xfId="46493"/>
    <cellStyle name="Normal 6 2 19" xfId="46483"/>
    <cellStyle name="Normal 6 2 2" xfId="46494"/>
    <cellStyle name="Normal 6 2 2 10" xfId="46495"/>
    <cellStyle name="Normal 6 2 2 11" xfId="46496"/>
    <cellStyle name="Normal 6 2 2 11 2" xfId="46497"/>
    <cellStyle name="Normal 6 2 2 12" xfId="46498"/>
    <cellStyle name="Normal 6 2 2 13" xfId="46499"/>
    <cellStyle name="Normal 6 2 2 14" xfId="46500"/>
    <cellStyle name="Normal 6 2 2 2" xfId="46501"/>
    <cellStyle name="Normal 6 2 2 2 10" xfId="46502"/>
    <cellStyle name="Normal 6 2 2 2 11" xfId="46503"/>
    <cellStyle name="Normal 6 2 2 2 11 2" xfId="46504"/>
    <cellStyle name="Normal 6 2 2 2 12" xfId="46505"/>
    <cellStyle name="Normal 6 2 2 2 13" xfId="46506"/>
    <cellStyle name="Normal 6 2 2 2 14" xfId="46507"/>
    <cellStyle name="Normal 6 2 2 2 2" xfId="46508"/>
    <cellStyle name="Normal 6 2 2 2 2 10" xfId="46509"/>
    <cellStyle name="Normal 6 2 2 2 2 11" xfId="46510"/>
    <cellStyle name="Normal 6 2 2 2 2 11 2" xfId="46511"/>
    <cellStyle name="Normal 6 2 2 2 2 12" xfId="46512"/>
    <cellStyle name="Normal 6 2 2 2 2 13" xfId="46513"/>
    <cellStyle name="Normal 6 2 2 2 2 14" xfId="46514"/>
    <cellStyle name="Normal 6 2 2 2 2 2" xfId="46515"/>
    <cellStyle name="Normal 6 2 2 2 2 2 2" xfId="46516"/>
    <cellStyle name="Normal 6 2 2 2 2 2 2 2" xfId="46517"/>
    <cellStyle name="Normal 6 2 2 2 2 2 2 2 2" xfId="46518"/>
    <cellStyle name="Normal 6 2 2 2 2 2 2 3" xfId="46519"/>
    <cellStyle name="Normal 6 2 2 2 2 2 2 4" xfId="46520"/>
    <cellStyle name="Normal 6 2 2 2 2 2 2 5" xfId="46521"/>
    <cellStyle name="Normal 6 2 2 2 2 2 2 6" xfId="46522"/>
    <cellStyle name="Normal 6 2 2 2 2 2 3" xfId="46523"/>
    <cellStyle name="Normal 6 2 2 2 2 2 4" xfId="46524"/>
    <cellStyle name="Normal 6 2 2 2 2 2 4 2" xfId="46525"/>
    <cellStyle name="Normal 6 2 2 2 2 2 5" xfId="46526"/>
    <cellStyle name="Normal 6 2 2 2 2 2 6" xfId="46527"/>
    <cellStyle name="Normal 6 2 2 2 2 2 7" xfId="46528"/>
    <cellStyle name="Normal 6 2 2 2 2 3" xfId="46529"/>
    <cellStyle name="Normal 6 2 2 2 2 4" xfId="46530"/>
    <cellStyle name="Normal 6 2 2 2 2 5" xfId="46531"/>
    <cellStyle name="Normal 6 2 2 2 2 6" xfId="46532"/>
    <cellStyle name="Normal 6 2 2 2 2 7" xfId="46533"/>
    <cellStyle name="Normal 6 2 2 2 2 8" xfId="46534"/>
    <cellStyle name="Normal 6 2 2 2 2 9" xfId="46535"/>
    <cellStyle name="Normal 6 2 2 2 3" xfId="46536"/>
    <cellStyle name="Normal 6 2 2 2 3 2" xfId="46537"/>
    <cellStyle name="Normal 6 2 2 2 3 3" xfId="46538"/>
    <cellStyle name="Normal 6 2 2 2 4" xfId="46539"/>
    <cellStyle name="Normal 6 2 2 2 5" xfId="46540"/>
    <cellStyle name="Normal 6 2 2 2 6" xfId="46541"/>
    <cellStyle name="Normal 6 2 2 2 7" xfId="46542"/>
    <cellStyle name="Normal 6 2 2 2 8" xfId="46543"/>
    <cellStyle name="Normal 6 2 2 2 9" xfId="46544"/>
    <cellStyle name="Normal 6 2 2 3" xfId="46545"/>
    <cellStyle name="Normal 6 2 2 3 2" xfId="46546"/>
    <cellStyle name="Normal 6 2 2 3 3" xfId="46547"/>
    <cellStyle name="Normal 6 2 2 4" xfId="46548"/>
    <cellStyle name="Normal 6 2 2 5" xfId="46549"/>
    <cellStyle name="Normal 6 2 2 6" xfId="46550"/>
    <cellStyle name="Normal 6 2 2 7" xfId="46551"/>
    <cellStyle name="Normal 6 2 2 8" xfId="46552"/>
    <cellStyle name="Normal 6 2 2 9" xfId="46553"/>
    <cellStyle name="Normal 6 2 3" xfId="46554"/>
    <cellStyle name="Normal 6 2 3 2" xfId="62161"/>
    <cellStyle name="Normal 6 2 3 3" xfId="62162"/>
    <cellStyle name="Normal 6 2 4" xfId="46555"/>
    <cellStyle name="Normal 6 2 5" xfId="46556"/>
    <cellStyle name="Normal 6 2 6" xfId="46557"/>
    <cellStyle name="Normal 6 2 7" xfId="46558"/>
    <cellStyle name="Normal 6 2 7 2" xfId="46559"/>
    <cellStyle name="Normal 6 2 7 3" xfId="46560"/>
    <cellStyle name="Normal 6 2 8" xfId="46561"/>
    <cellStyle name="Normal 6 2 9" xfId="46562"/>
    <cellStyle name="Normal 6 2_Plan Mi Comunidad  (05.04.10) Rv.03" xfId="46563"/>
    <cellStyle name="Normal 6 20" xfId="46564"/>
    <cellStyle name="Normal 6 21" xfId="46565"/>
    <cellStyle name="Normal 6 22" xfId="46566"/>
    <cellStyle name="Normal 6 23" xfId="46567"/>
    <cellStyle name="Normal 6 24" xfId="62189"/>
    <cellStyle name="Normal 6 25" xfId="62190"/>
    <cellStyle name="Normal 6 26" xfId="62191"/>
    <cellStyle name="Normal 6 27" xfId="62192"/>
    <cellStyle name="Normal 6 3" xfId="159"/>
    <cellStyle name="Normal 6 3 10" xfId="46569"/>
    <cellStyle name="Normal 6 3 11" xfId="46570"/>
    <cellStyle name="Normal 6 3 12" xfId="46571"/>
    <cellStyle name="Normal 6 3 13" xfId="46572"/>
    <cellStyle name="Normal 6 3 14" xfId="46573"/>
    <cellStyle name="Normal 6 3 14 2" xfId="46574"/>
    <cellStyle name="Normal 6 3 15" xfId="46575"/>
    <cellStyle name="Normal 6 3 16" xfId="46576"/>
    <cellStyle name="Normal 6 3 17" xfId="46577"/>
    <cellStyle name="Normal 6 3 18" xfId="46568"/>
    <cellStyle name="Normal 6 3 2" xfId="46578"/>
    <cellStyle name="Normal 6 3 2 10" xfId="46579"/>
    <cellStyle name="Normal 6 3 2 11" xfId="46580"/>
    <cellStyle name="Normal 6 3 2 11 2" xfId="46581"/>
    <cellStyle name="Normal 6 3 2 12" xfId="46582"/>
    <cellStyle name="Normal 6 3 2 13" xfId="46583"/>
    <cellStyle name="Normal 6 3 2 14" xfId="46584"/>
    <cellStyle name="Normal 6 3 2 2" xfId="46585"/>
    <cellStyle name="Normal 6 3 2 2 10" xfId="46586"/>
    <cellStyle name="Normal 6 3 2 2 11" xfId="46587"/>
    <cellStyle name="Normal 6 3 2 2 11 2" xfId="46588"/>
    <cellStyle name="Normal 6 3 2 2 12" xfId="46589"/>
    <cellStyle name="Normal 6 3 2 2 13" xfId="46590"/>
    <cellStyle name="Normal 6 3 2 2 14" xfId="46591"/>
    <cellStyle name="Normal 6 3 2 2 2" xfId="46592"/>
    <cellStyle name="Normal 6 3 2 2 2 10" xfId="46593"/>
    <cellStyle name="Normal 6 3 2 2 2 11" xfId="46594"/>
    <cellStyle name="Normal 6 3 2 2 2 11 2" xfId="46595"/>
    <cellStyle name="Normal 6 3 2 2 2 12" xfId="46596"/>
    <cellStyle name="Normal 6 3 2 2 2 13" xfId="46597"/>
    <cellStyle name="Normal 6 3 2 2 2 14" xfId="46598"/>
    <cellStyle name="Normal 6 3 2 2 2 2" xfId="46599"/>
    <cellStyle name="Normal 6 3 2 2 2 2 2" xfId="46600"/>
    <cellStyle name="Normal 6 3 2 2 2 2 2 2" xfId="46601"/>
    <cellStyle name="Normal 6 3 2 2 2 2 2 2 2" xfId="46602"/>
    <cellStyle name="Normal 6 3 2 2 2 2 2 3" xfId="46603"/>
    <cellStyle name="Normal 6 3 2 2 2 2 2 4" xfId="46604"/>
    <cellStyle name="Normal 6 3 2 2 2 2 2 5" xfId="46605"/>
    <cellStyle name="Normal 6 3 2 2 2 2 2 6" xfId="46606"/>
    <cellStyle name="Normal 6 3 2 2 2 2 3" xfId="46607"/>
    <cellStyle name="Normal 6 3 2 2 2 2 4" xfId="46608"/>
    <cellStyle name="Normal 6 3 2 2 2 2 4 2" xfId="46609"/>
    <cellStyle name="Normal 6 3 2 2 2 2 5" xfId="46610"/>
    <cellStyle name="Normal 6 3 2 2 2 2 6" xfId="46611"/>
    <cellStyle name="Normal 6 3 2 2 2 2 7" xfId="46612"/>
    <cellStyle name="Normal 6 3 2 2 2 3" xfId="46613"/>
    <cellStyle name="Normal 6 3 2 2 2 4" xfId="46614"/>
    <cellStyle name="Normal 6 3 2 2 2 5" xfId="46615"/>
    <cellStyle name="Normal 6 3 2 2 2 6" xfId="46616"/>
    <cellStyle name="Normal 6 3 2 2 2 7" xfId="46617"/>
    <cellStyle name="Normal 6 3 2 2 2 8" xfId="46618"/>
    <cellStyle name="Normal 6 3 2 2 2 9" xfId="46619"/>
    <cellStyle name="Normal 6 3 2 2 3" xfId="46620"/>
    <cellStyle name="Normal 6 3 2 2 3 2" xfId="46621"/>
    <cellStyle name="Normal 6 3 2 2 3 3" xfId="46622"/>
    <cellStyle name="Normal 6 3 2 2 4" xfId="46623"/>
    <cellStyle name="Normal 6 3 2 2 5" xfId="46624"/>
    <cellStyle name="Normal 6 3 2 2 6" xfId="46625"/>
    <cellStyle name="Normal 6 3 2 2 7" xfId="46626"/>
    <cellStyle name="Normal 6 3 2 2 8" xfId="46627"/>
    <cellStyle name="Normal 6 3 2 2 9" xfId="46628"/>
    <cellStyle name="Normal 6 3 2 3" xfId="46629"/>
    <cellStyle name="Normal 6 3 2 3 2" xfId="46630"/>
    <cellStyle name="Normal 6 3 2 3 3" xfId="46631"/>
    <cellStyle name="Normal 6 3 2 4" xfId="46632"/>
    <cellStyle name="Normal 6 3 2 5" xfId="46633"/>
    <cellStyle name="Normal 6 3 2 6" xfId="46634"/>
    <cellStyle name="Normal 6 3 2 7" xfId="46635"/>
    <cellStyle name="Normal 6 3 2 8" xfId="46636"/>
    <cellStyle name="Normal 6 3 2 9" xfId="46637"/>
    <cellStyle name="Normal 6 3 3" xfId="46638"/>
    <cellStyle name="Normal 6 3 4" xfId="46639"/>
    <cellStyle name="Normal 6 3 5" xfId="46640"/>
    <cellStyle name="Normal 6 3 6" xfId="46641"/>
    <cellStyle name="Normal 6 3 6 2" xfId="46642"/>
    <cellStyle name="Normal 6 3 6 3" xfId="46643"/>
    <cellStyle name="Normal 6 3 7" xfId="46644"/>
    <cellStyle name="Normal 6 3 8" xfId="46645"/>
    <cellStyle name="Normal 6 3 9" xfId="46646"/>
    <cellStyle name="Normal 6 3_Plan Mi Comunidad  (05.04.10) Rv.03" xfId="46647"/>
    <cellStyle name="Normal 6 4" xfId="46648"/>
    <cellStyle name="Normal 6 4 2" xfId="46649"/>
    <cellStyle name="Normal 6 5" xfId="46650"/>
    <cellStyle name="Normal 6 6" xfId="46651"/>
    <cellStyle name="Normal 6 7" xfId="46652"/>
    <cellStyle name="Normal 6 7 2" xfId="46653"/>
    <cellStyle name="Normal 6 7 2 2" xfId="46654"/>
    <cellStyle name="Normal 6 8" xfId="46655"/>
    <cellStyle name="Normal 6 9" xfId="46656"/>
    <cellStyle name="Normal 6_~2126537" xfId="46657"/>
    <cellStyle name="Normal 60" xfId="257"/>
    <cellStyle name="Normal 60 10" xfId="46659"/>
    <cellStyle name="Normal 60 10 2" xfId="46660"/>
    <cellStyle name="Normal 60 11" xfId="46661"/>
    <cellStyle name="Normal 60 11 2" xfId="46662"/>
    <cellStyle name="Normal 60 12" xfId="46663"/>
    <cellStyle name="Normal 60 12 2" xfId="46664"/>
    <cellStyle name="Normal 60 13" xfId="46665"/>
    <cellStyle name="Normal 60 13 2" xfId="46666"/>
    <cellStyle name="Normal 60 14" xfId="46667"/>
    <cellStyle name="Normal 60 14 2" xfId="46668"/>
    <cellStyle name="Normal 60 15" xfId="46669"/>
    <cellStyle name="Normal 60 15 2" xfId="46670"/>
    <cellStyle name="Normal 60 16" xfId="46671"/>
    <cellStyle name="Normal 60 16 2" xfId="46672"/>
    <cellStyle name="Normal 60 17" xfId="46673"/>
    <cellStyle name="Normal 60 18" xfId="46674"/>
    <cellStyle name="Normal 60 19" xfId="46675"/>
    <cellStyle name="Normal 60 2" xfId="46676"/>
    <cellStyle name="Normal 60 2 2" xfId="46677"/>
    <cellStyle name="Normal 60 2 2 2" xfId="46678"/>
    <cellStyle name="Normal 60 2 2 2 2" xfId="46679"/>
    <cellStyle name="Normal 60 2 2 2 2 2" xfId="46680"/>
    <cellStyle name="Normal 60 2 2 2 3" xfId="46681"/>
    <cellStyle name="Normal 60 2 2 3" xfId="46682"/>
    <cellStyle name="Normal 60 2 2 3 2" xfId="46683"/>
    <cellStyle name="Normal 60 2 2 4" xfId="46684"/>
    <cellStyle name="Normal 60 2 2 5" xfId="46685"/>
    <cellStyle name="Normal 60 2 3" xfId="46686"/>
    <cellStyle name="Normal 60 2 3 2" xfId="46687"/>
    <cellStyle name="Normal 60 2 3 2 2" xfId="46688"/>
    <cellStyle name="Normal 60 2 3 3" xfId="46689"/>
    <cellStyle name="Normal 60 2 4" xfId="46690"/>
    <cellStyle name="Normal 60 2 4 2" xfId="46691"/>
    <cellStyle name="Normal 60 2 5" xfId="46692"/>
    <cellStyle name="Normal 60 2 6" xfId="46693"/>
    <cellStyle name="Normal 60 20" xfId="46658"/>
    <cellStyle name="Normal 60 3" xfId="46694"/>
    <cellStyle name="Normal 60 3 2" xfId="46695"/>
    <cellStyle name="Normal 60 3 2 2" xfId="46696"/>
    <cellStyle name="Normal 60 3 2 2 2" xfId="46697"/>
    <cellStyle name="Normal 60 3 2 2 2 2" xfId="46698"/>
    <cellStyle name="Normal 60 3 2 2 3" xfId="46699"/>
    <cellStyle name="Normal 60 3 2 3" xfId="46700"/>
    <cellStyle name="Normal 60 3 2 3 2" xfId="46701"/>
    <cellStyle name="Normal 60 3 2 4" xfId="46702"/>
    <cellStyle name="Normal 60 3 2 5" xfId="46703"/>
    <cellStyle name="Normal 60 3 3" xfId="46704"/>
    <cellStyle name="Normal 60 3 3 2" xfId="46705"/>
    <cellStyle name="Normal 60 3 3 2 2" xfId="46706"/>
    <cellStyle name="Normal 60 3 3 3" xfId="46707"/>
    <cellStyle name="Normal 60 3 4" xfId="46708"/>
    <cellStyle name="Normal 60 3 4 2" xfId="46709"/>
    <cellStyle name="Normal 60 3 5" xfId="46710"/>
    <cellStyle name="Normal 60 3 6" xfId="46711"/>
    <cellStyle name="Normal 60 4" xfId="46712"/>
    <cellStyle name="Normal 60 4 2" xfId="46713"/>
    <cellStyle name="Normal 60 4 2 2" xfId="46714"/>
    <cellStyle name="Normal 60 4 2 2 2" xfId="46715"/>
    <cellStyle name="Normal 60 4 2 3" xfId="46716"/>
    <cellStyle name="Normal 60 4 2 4" xfId="46717"/>
    <cellStyle name="Normal 60 4 3" xfId="46718"/>
    <cellStyle name="Normal 60 4 3 2" xfId="46719"/>
    <cellStyle name="Normal 60 4 4" xfId="46720"/>
    <cellStyle name="Normal 60 4 5" xfId="46721"/>
    <cellStyle name="Normal 60 5" xfId="46722"/>
    <cellStyle name="Normal 60 5 2" xfId="46723"/>
    <cellStyle name="Normal 60 5 2 2" xfId="46724"/>
    <cellStyle name="Normal 60 5 2 3" xfId="46725"/>
    <cellStyle name="Normal 60 5 3" xfId="46726"/>
    <cellStyle name="Normal 60 5 4" xfId="46727"/>
    <cellStyle name="Normal 60 6" xfId="46728"/>
    <cellStyle name="Normal 60 6 2" xfId="46729"/>
    <cellStyle name="Normal 60 6 2 2" xfId="46730"/>
    <cellStyle name="Normal 60 6 3" xfId="46731"/>
    <cellStyle name="Normal 60 7" xfId="46732"/>
    <cellStyle name="Normal 60 7 2" xfId="46733"/>
    <cellStyle name="Normal 60 7 3" xfId="46734"/>
    <cellStyle name="Normal 60 8" xfId="46735"/>
    <cellStyle name="Normal 60 8 2" xfId="46736"/>
    <cellStyle name="Normal 60 9" xfId="46737"/>
    <cellStyle name="Normal 60 9 2" xfId="46738"/>
    <cellStyle name="Normal 600" xfId="46739"/>
    <cellStyle name="Normal 601" xfId="46740"/>
    <cellStyle name="Normal 602" xfId="46741"/>
    <cellStyle name="Normal 603" xfId="46742"/>
    <cellStyle name="Normal 604" xfId="46743"/>
    <cellStyle name="Normal 605" xfId="46744"/>
    <cellStyle name="Normal 606" xfId="46745"/>
    <cellStyle name="Normal 607" xfId="46746"/>
    <cellStyle name="Normal 608" xfId="46747"/>
    <cellStyle name="Normal 609" xfId="46748"/>
    <cellStyle name="Normal 61" xfId="260"/>
    <cellStyle name="Normal 61 10" xfId="46750"/>
    <cellStyle name="Normal 61 10 2" xfId="46751"/>
    <cellStyle name="Normal 61 11" xfId="46752"/>
    <cellStyle name="Normal 61 11 2" xfId="46753"/>
    <cellStyle name="Normal 61 12" xfId="46754"/>
    <cellStyle name="Normal 61 12 2" xfId="46755"/>
    <cellStyle name="Normal 61 13" xfId="46756"/>
    <cellStyle name="Normal 61 13 2" xfId="46757"/>
    <cellStyle name="Normal 61 14" xfId="46758"/>
    <cellStyle name="Normal 61 14 2" xfId="46759"/>
    <cellStyle name="Normal 61 15" xfId="46760"/>
    <cellStyle name="Normal 61 15 2" xfId="46761"/>
    <cellStyle name="Normal 61 16" xfId="46762"/>
    <cellStyle name="Normal 61 16 2" xfId="46763"/>
    <cellStyle name="Normal 61 17" xfId="46764"/>
    <cellStyle name="Normal 61 18" xfId="46765"/>
    <cellStyle name="Normal 61 19" xfId="46766"/>
    <cellStyle name="Normal 61 2" xfId="46767"/>
    <cellStyle name="Normal 61 2 2" xfId="46768"/>
    <cellStyle name="Normal 61 2 2 2" xfId="46769"/>
    <cellStyle name="Normal 61 2 2 2 2" xfId="46770"/>
    <cellStyle name="Normal 61 2 2 2 2 2" xfId="46771"/>
    <cellStyle name="Normal 61 2 2 2 3" xfId="46772"/>
    <cellStyle name="Normal 61 2 2 3" xfId="46773"/>
    <cellStyle name="Normal 61 2 2 3 2" xfId="46774"/>
    <cellStyle name="Normal 61 2 2 4" xfId="46775"/>
    <cellStyle name="Normal 61 2 2 5" xfId="46776"/>
    <cellStyle name="Normal 61 2 3" xfId="46777"/>
    <cellStyle name="Normal 61 2 3 2" xfId="46778"/>
    <cellStyle name="Normal 61 2 3 2 2" xfId="46779"/>
    <cellStyle name="Normal 61 2 3 3" xfId="46780"/>
    <cellStyle name="Normal 61 2 4" xfId="46781"/>
    <cellStyle name="Normal 61 2 4 2" xfId="46782"/>
    <cellStyle name="Normal 61 2 5" xfId="46783"/>
    <cellStyle name="Normal 61 2 6" xfId="46784"/>
    <cellStyle name="Normal 61 20" xfId="46749"/>
    <cellStyle name="Normal 61 3" xfId="46785"/>
    <cellStyle name="Normal 61 3 2" xfId="46786"/>
    <cellStyle name="Normal 61 3 2 2" xfId="46787"/>
    <cellStyle name="Normal 61 3 2 2 2" xfId="46788"/>
    <cellStyle name="Normal 61 3 2 2 2 2" xfId="46789"/>
    <cellStyle name="Normal 61 3 2 2 3" xfId="46790"/>
    <cellStyle name="Normal 61 3 2 3" xfId="46791"/>
    <cellStyle name="Normal 61 3 2 3 2" xfId="46792"/>
    <cellStyle name="Normal 61 3 2 4" xfId="46793"/>
    <cellStyle name="Normal 61 3 2 5" xfId="46794"/>
    <cellStyle name="Normal 61 3 3" xfId="46795"/>
    <cellStyle name="Normal 61 3 3 2" xfId="46796"/>
    <cellStyle name="Normal 61 3 3 2 2" xfId="46797"/>
    <cellStyle name="Normal 61 3 3 3" xfId="46798"/>
    <cellStyle name="Normal 61 3 4" xfId="46799"/>
    <cellStyle name="Normal 61 3 4 2" xfId="46800"/>
    <cellStyle name="Normal 61 3 5" xfId="46801"/>
    <cellStyle name="Normal 61 3 6" xfId="46802"/>
    <cellStyle name="Normal 61 4" xfId="46803"/>
    <cellStyle name="Normal 61 4 2" xfId="46804"/>
    <cellStyle name="Normal 61 4 2 2" xfId="46805"/>
    <cellStyle name="Normal 61 4 2 2 2" xfId="46806"/>
    <cellStyle name="Normal 61 4 2 3" xfId="46807"/>
    <cellStyle name="Normal 61 4 2 4" xfId="46808"/>
    <cellStyle name="Normal 61 4 3" xfId="46809"/>
    <cellStyle name="Normal 61 4 3 2" xfId="46810"/>
    <cellStyle name="Normal 61 4 4" xfId="46811"/>
    <cellStyle name="Normal 61 4 5" xfId="46812"/>
    <cellStyle name="Normal 61 5" xfId="46813"/>
    <cellStyle name="Normal 61 5 2" xfId="46814"/>
    <cellStyle name="Normal 61 5 2 2" xfId="46815"/>
    <cellStyle name="Normal 61 5 2 3" xfId="46816"/>
    <cellStyle name="Normal 61 5 3" xfId="46817"/>
    <cellStyle name="Normal 61 5 4" xfId="46818"/>
    <cellStyle name="Normal 61 6" xfId="46819"/>
    <cellStyle name="Normal 61 6 2" xfId="46820"/>
    <cellStyle name="Normal 61 6 2 2" xfId="46821"/>
    <cellStyle name="Normal 61 6 3" xfId="46822"/>
    <cellStyle name="Normal 61 7" xfId="46823"/>
    <cellStyle name="Normal 61 7 2" xfId="46824"/>
    <cellStyle name="Normal 61 7 3" xfId="46825"/>
    <cellStyle name="Normal 61 8" xfId="46826"/>
    <cellStyle name="Normal 61 8 2" xfId="46827"/>
    <cellStyle name="Normal 61 9" xfId="46828"/>
    <cellStyle name="Normal 61 9 2" xfId="46829"/>
    <cellStyle name="Normal 610" xfId="46830"/>
    <cellStyle name="Normal 611" xfId="46831"/>
    <cellStyle name="Normal 612" xfId="46832"/>
    <cellStyle name="Normal 613" xfId="46833"/>
    <cellStyle name="Normal 614" xfId="46834"/>
    <cellStyle name="Normal 615" xfId="46835"/>
    <cellStyle name="Normal 616" xfId="46836"/>
    <cellStyle name="Normal 617" xfId="46837"/>
    <cellStyle name="Normal 618" xfId="46838"/>
    <cellStyle name="Normal 619" xfId="46839"/>
    <cellStyle name="Normal 62" xfId="269"/>
    <cellStyle name="Normal 62 10" xfId="46840"/>
    <cellStyle name="Normal 62 2" xfId="46841"/>
    <cellStyle name="Normal 62 2 2" xfId="46842"/>
    <cellStyle name="Normal 62 2 2 2" xfId="46843"/>
    <cellStyle name="Normal 62 2 2 2 2" xfId="46844"/>
    <cellStyle name="Normal 62 2 2 2 2 2" xfId="46845"/>
    <cellStyle name="Normal 62 2 2 2 3" xfId="46846"/>
    <cellStyle name="Normal 62 2 2 3" xfId="46847"/>
    <cellStyle name="Normal 62 2 2 3 2" xfId="46848"/>
    <cellStyle name="Normal 62 2 2 4" xfId="46849"/>
    <cellStyle name="Normal 62 2 3" xfId="46850"/>
    <cellStyle name="Normal 62 2 3 2" xfId="46851"/>
    <cellStyle name="Normal 62 2 3 2 2" xfId="46852"/>
    <cellStyle name="Normal 62 2 3 3" xfId="46853"/>
    <cellStyle name="Normal 62 2 4" xfId="46854"/>
    <cellStyle name="Normal 62 2 4 2" xfId="46855"/>
    <cellStyle name="Normal 62 2 5" xfId="46856"/>
    <cellStyle name="Normal 62 2 6" xfId="46857"/>
    <cellStyle name="Normal 62 3" xfId="46858"/>
    <cellStyle name="Normal 62 3 2" xfId="46859"/>
    <cellStyle name="Normal 62 3 2 2" xfId="46860"/>
    <cellStyle name="Normal 62 3 2 2 2" xfId="46861"/>
    <cellStyle name="Normal 62 3 2 2 2 2" xfId="46862"/>
    <cellStyle name="Normal 62 3 2 2 3" xfId="46863"/>
    <cellStyle name="Normal 62 3 2 3" xfId="46864"/>
    <cellStyle name="Normal 62 3 2 3 2" xfId="46865"/>
    <cellStyle name="Normal 62 3 2 4" xfId="46866"/>
    <cellStyle name="Normal 62 3 3" xfId="46867"/>
    <cellStyle name="Normal 62 3 3 2" xfId="46868"/>
    <cellStyle name="Normal 62 3 3 2 2" xfId="46869"/>
    <cellStyle name="Normal 62 3 3 3" xfId="46870"/>
    <cellStyle name="Normal 62 3 4" xfId="46871"/>
    <cellStyle name="Normal 62 3 4 2" xfId="46872"/>
    <cellStyle name="Normal 62 3 5" xfId="46873"/>
    <cellStyle name="Normal 62 4" xfId="46874"/>
    <cellStyle name="Normal 62 4 2" xfId="46875"/>
    <cellStyle name="Normal 62 4 2 2" xfId="46876"/>
    <cellStyle name="Normal 62 4 2 2 2" xfId="46877"/>
    <cellStyle name="Normal 62 4 2 3" xfId="46878"/>
    <cellStyle name="Normal 62 4 3" xfId="46879"/>
    <cellStyle name="Normal 62 4 3 2" xfId="46880"/>
    <cellStyle name="Normal 62 4 4" xfId="46881"/>
    <cellStyle name="Normal 62 5" xfId="46882"/>
    <cellStyle name="Normal 62 5 2" xfId="46883"/>
    <cellStyle name="Normal 62 5 2 2" xfId="46884"/>
    <cellStyle name="Normal 62 5 3" xfId="46885"/>
    <cellStyle name="Normal 62 6" xfId="46886"/>
    <cellStyle name="Normal 62 6 2" xfId="46887"/>
    <cellStyle name="Normal 62 7" xfId="46888"/>
    <cellStyle name="Normal 62 8" xfId="46889"/>
    <cellStyle name="Normal 62 9" xfId="46890"/>
    <cellStyle name="Normal 620" xfId="62154"/>
    <cellStyle name="Normal 621" xfId="276"/>
    <cellStyle name="Normal 622" xfId="62208"/>
    <cellStyle name="Normal 623" xfId="62213"/>
    <cellStyle name="Normal 624" xfId="62216"/>
    <cellStyle name="Normal 625" xfId="62219"/>
    <cellStyle name="Normal 626" xfId="62222"/>
    <cellStyle name="Normal 627" xfId="62236"/>
    <cellStyle name="Normal 628" xfId="62244"/>
    <cellStyle name="Normal 628 2" xfId="46891"/>
    <cellStyle name="Normal 629" xfId="62223"/>
    <cellStyle name="Normal 63" xfId="275"/>
    <cellStyle name="Normal 63 10" xfId="46892"/>
    <cellStyle name="Normal 63 2" xfId="46893"/>
    <cellStyle name="Normal 63 2 2" xfId="46894"/>
    <cellStyle name="Normal 63 2 2 2" xfId="46895"/>
    <cellStyle name="Normal 63 2 2 2 2" xfId="46896"/>
    <cellStyle name="Normal 63 2 2 2 2 2" xfId="46897"/>
    <cellStyle name="Normal 63 2 2 2 3" xfId="46898"/>
    <cellStyle name="Normal 63 2 2 3" xfId="46899"/>
    <cellStyle name="Normal 63 2 2 3 2" xfId="46900"/>
    <cellStyle name="Normal 63 2 2 4" xfId="46901"/>
    <cellStyle name="Normal 63 2 2 5" xfId="46902"/>
    <cellStyle name="Normal 63 2 3" xfId="46903"/>
    <cellStyle name="Normal 63 2 3 2" xfId="46904"/>
    <cellStyle name="Normal 63 2 3 2 2" xfId="46905"/>
    <cellStyle name="Normal 63 2 3 3" xfId="46906"/>
    <cellStyle name="Normal 63 2 4" xfId="46907"/>
    <cellStyle name="Normal 63 2 4 2" xfId="46908"/>
    <cellStyle name="Normal 63 2 5" xfId="46909"/>
    <cellStyle name="Normal 63 2 6" xfId="46910"/>
    <cellStyle name="Normal 63 3" xfId="46911"/>
    <cellStyle name="Normal 63 3 2" xfId="46912"/>
    <cellStyle name="Normal 63 3 2 2" xfId="46913"/>
    <cellStyle name="Normal 63 3 2 2 2" xfId="46914"/>
    <cellStyle name="Normal 63 3 2 2 2 2" xfId="46915"/>
    <cellStyle name="Normal 63 3 2 2 3" xfId="46916"/>
    <cellStyle name="Normal 63 3 2 3" xfId="46917"/>
    <cellStyle name="Normal 63 3 2 3 2" xfId="46918"/>
    <cellStyle name="Normal 63 3 2 4" xfId="46919"/>
    <cellStyle name="Normal 63 3 3" xfId="46920"/>
    <cellStyle name="Normal 63 3 3 2" xfId="46921"/>
    <cellStyle name="Normal 63 3 3 2 2" xfId="46922"/>
    <cellStyle name="Normal 63 3 3 3" xfId="46923"/>
    <cellStyle name="Normal 63 3 4" xfId="46924"/>
    <cellStyle name="Normal 63 3 4 2" xfId="46925"/>
    <cellStyle name="Normal 63 3 5" xfId="46926"/>
    <cellStyle name="Normal 63 3 6" xfId="46927"/>
    <cellStyle name="Normal 63 4" xfId="46928"/>
    <cellStyle name="Normal 63 4 2" xfId="46929"/>
    <cellStyle name="Normal 63 4 2 2" xfId="46930"/>
    <cellStyle name="Normal 63 4 2 2 2" xfId="46931"/>
    <cellStyle name="Normal 63 4 2 3" xfId="46932"/>
    <cellStyle name="Normal 63 4 3" xfId="46933"/>
    <cellStyle name="Normal 63 4 3 2" xfId="46934"/>
    <cellStyle name="Normal 63 4 4" xfId="46935"/>
    <cellStyle name="Normal 63 5" xfId="46936"/>
    <cellStyle name="Normal 63 5 2" xfId="46937"/>
    <cellStyle name="Normal 63 5 2 2" xfId="46938"/>
    <cellStyle name="Normal 63 5 3" xfId="46939"/>
    <cellStyle name="Normal 63 6" xfId="46940"/>
    <cellStyle name="Normal 63 6 2" xfId="46941"/>
    <cellStyle name="Normal 63 7" xfId="46942"/>
    <cellStyle name="Normal 63 8" xfId="46943"/>
    <cellStyle name="Normal 63 9" xfId="46944"/>
    <cellStyle name="Normal 630" xfId="62240"/>
    <cellStyle name="Normal 631" xfId="62243"/>
    <cellStyle name="Normal 632" xfId="62228"/>
    <cellStyle name="Normal 633" xfId="62249"/>
    <cellStyle name="Normal 634" xfId="46945"/>
    <cellStyle name="Normal 635" xfId="62250"/>
    <cellStyle name="Normal 64" xfId="46946"/>
    <cellStyle name="Normal 64 2" xfId="46947"/>
    <cellStyle name="Normal 64 2 2" xfId="46948"/>
    <cellStyle name="Normal 64 2 2 2" xfId="46949"/>
    <cellStyle name="Normal 64 2 2 2 2" xfId="46950"/>
    <cellStyle name="Normal 64 2 2 2 2 2" xfId="46951"/>
    <cellStyle name="Normal 64 2 2 2 3" xfId="46952"/>
    <cellStyle name="Normal 64 2 2 3" xfId="46953"/>
    <cellStyle name="Normal 64 2 2 3 2" xfId="46954"/>
    <cellStyle name="Normal 64 2 2 4" xfId="46955"/>
    <cellStyle name="Normal 64 2 3" xfId="46956"/>
    <cellStyle name="Normal 64 2 3 2" xfId="46957"/>
    <cellStyle name="Normal 64 2 3 2 2" xfId="46958"/>
    <cellStyle name="Normal 64 2 3 3" xfId="46959"/>
    <cellStyle name="Normal 64 2 4" xfId="46960"/>
    <cellStyle name="Normal 64 2 4 2" xfId="46961"/>
    <cellStyle name="Normal 64 2 5" xfId="46962"/>
    <cellStyle name="Normal 64 2 6" xfId="46963"/>
    <cellStyle name="Normal 64 3" xfId="46964"/>
    <cellStyle name="Normal 64 3 2" xfId="46965"/>
    <cellStyle name="Normal 64 3 2 2" xfId="46966"/>
    <cellStyle name="Normal 64 3 2 2 2" xfId="46967"/>
    <cellStyle name="Normal 64 3 2 2 2 2" xfId="46968"/>
    <cellStyle name="Normal 64 3 2 2 3" xfId="46969"/>
    <cellStyle name="Normal 64 3 2 3" xfId="46970"/>
    <cellStyle name="Normal 64 3 2 3 2" xfId="46971"/>
    <cellStyle name="Normal 64 3 2 4" xfId="46972"/>
    <cellStyle name="Normal 64 3 3" xfId="46973"/>
    <cellStyle name="Normal 64 3 3 2" xfId="46974"/>
    <cellStyle name="Normal 64 3 3 2 2" xfId="46975"/>
    <cellStyle name="Normal 64 3 3 3" xfId="46976"/>
    <cellStyle name="Normal 64 3 4" xfId="46977"/>
    <cellStyle name="Normal 64 3 4 2" xfId="46978"/>
    <cellStyle name="Normal 64 3 5" xfId="46979"/>
    <cellStyle name="Normal 64 4" xfId="46980"/>
    <cellStyle name="Normal 64 4 2" xfId="46981"/>
    <cellStyle name="Normal 64 4 2 2" xfId="46982"/>
    <cellStyle name="Normal 64 4 2 2 2" xfId="46983"/>
    <cellStyle name="Normal 64 4 2 3" xfId="46984"/>
    <cellStyle name="Normal 64 4 3" xfId="46985"/>
    <cellStyle name="Normal 64 4 3 2" xfId="46986"/>
    <cellStyle name="Normal 64 4 4" xfId="46987"/>
    <cellStyle name="Normal 64 5" xfId="46988"/>
    <cellStyle name="Normal 64 5 2" xfId="46989"/>
    <cellStyle name="Normal 64 5 2 2" xfId="46990"/>
    <cellStyle name="Normal 64 5 3" xfId="46991"/>
    <cellStyle name="Normal 64 6" xfId="46992"/>
    <cellStyle name="Normal 64 6 2" xfId="46993"/>
    <cellStyle name="Normal 64 7" xfId="46994"/>
    <cellStyle name="Normal 64 8" xfId="46995"/>
    <cellStyle name="Normal 64 9" xfId="46996"/>
    <cellStyle name="Normal 65" xfId="46997"/>
    <cellStyle name="Normal 65 2" xfId="46998"/>
    <cellStyle name="Normal 65 2 2" xfId="46999"/>
    <cellStyle name="Normal 65 2 2 2" xfId="47000"/>
    <cellStyle name="Normal 65 2 2 2 2" xfId="47001"/>
    <cellStyle name="Normal 65 2 2 2 2 2" xfId="47002"/>
    <cellStyle name="Normal 65 2 2 2 3" xfId="47003"/>
    <cellStyle name="Normal 65 2 2 3" xfId="47004"/>
    <cellStyle name="Normal 65 2 2 3 2" xfId="47005"/>
    <cellStyle name="Normal 65 2 2 4" xfId="47006"/>
    <cellStyle name="Normal 65 2 3" xfId="47007"/>
    <cellStyle name="Normal 65 2 3 2" xfId="47008"/>
    <cellStyle name="Normal 65 2 3 2 2" xfId="47009"/>
    <cellStyle name="Normal 65 2 3 3" xfId="47010"/>
    <cellStyle name="Normal 65 2 4" xfId="47011"/>
    <cellStyle name="Normal 65 2 4 2" xfId="47012"/>
    <cellStyle name="Normal 65 2 5" xfId="47013"/>
    <cellStyle name="Normal 65 2 6" xfId="47014"/>
    <cellStyle name="Normal 65 3" xfId="47015"/>
    <cellStyle name="Normal 65 3 2" xfId="47016"/>
    <cellStyle name="Normal 65 3 2 2" xfId="47017"/>
    <cellStyle name="Normal 65 3 2 2 2" xfId="47018"/>
    <cellStyle name="Normal 65 3 2 2 2 2" xfId="47019"/>
    <cellStyle name="Normal 65 3 2 2 3" xfId="47020"/>
    <cellStyle name="Normal 65 3 2 3" xfId="47021"/>
    <cellStyle name="Normal 65 3 2 3 2" xfId="47022"/>
    <cellStyle name="Normal 65 3 2 4" xfId="47023"/>
    <cellStyle name="Normal 65 3 3" xfId="47024"/>
    <cellStyle name="Normal 65 3 3 2" xfId="47025"/>
    <cellStyle name="Normal 65 3 3 2 2" xfId="47026"/>
    <cellStyle name="Normal 65 3 3 3" xfId="47027"/>
    <cellStyle name="Normal 65 3 4" xfId="47028"/>
    <cellStyle name="Normal 65 3 4 2" xfId="47029"/>
    <cellStyle name="Normal 65 3 5" xfId="47030"/>
    <cellStyle name="Normal 65 4" xfId="47031"/>
    <cellStyle name="Normal 65 4 2" xfId="47032"/>
    <cellStyle name="Normal 65 4 2 2" xfId="47033"/>
    <cellStyle name="Normal 65 4 2 2 2" xfId="47034"/>
    <cellStyle name="Normal 65 4 2 3" xfId="47035"/>
    <cellStyle name="Normal 65 4 3" xfId="47036"/>
    <cellStyle name="Normal 65 4 3 2" xfId="47037"/>
    <cellStyle name="Normal 65 4 4" xfId="47038"/>
    <cellStyle name="Normal 65 5" xfId="47039"/>
    <cellStyle name="Normal 65 5 2" xfId="47040"/>
    <cellStyle name="Normal 65 5 2 2" xfId="47041"/>
    <cellStyle name="Normal 65 5 3" xfId="47042"/>
    <cellStyle name="Normal 65 6" xfId="47043"/>
    <cellStyle name="Normal 65 6 2" xfId="47044"/>
    <cellStyle name="Normal 65 7" xfId="47045"/>
    <cellStyle name="Normal 65 8" xfId="47046"/>
    <cellStyle name="Normal 66" xfId="47047"/>
    <cellStyle name="Normal 66 2" xfId="47048"/>
    <cellStyle name="Normal 66 2 2" xfId="47049"/>
    <cellStyle name="Normal 66 2 2 2" xfId="47050"/>
    <cellStyle name="Normal 66 2 2 2 2" xfId="47051"/>
    <cellStyle name="Normal 66 2 2 2 2 2" xfId="47052"/>
    <cellStyle name="Normal 66 2 2 2 3" xfId="47053"/>
    <cellStyle name="Normal 66 2 2 3" xfId="47054"/>
    <cellStyle name="Normal 66 2 2 3 2" xfId="47055"/>
    <cellStyle name="Normal 66 2 2 4" xfId="47056"/>
    <cellStyle name="Normal 66 2 3" xfId="47057"/>
    <cellStyle name="Normal 66 2 3 2" xfId="47058"/>
    <cellStyle name="Normal 66 2 3 2 2" xfId="47059"/>
    <cellStyle name="Normal 66 2 3 3" xfId="47060"/>
    <cellStyle name="Normal 66 2 4" xfId="47061"/>
    <cellStyle name="Normal 66 2 4 2" xfId="47062"/>
    <cellStyle name="Normal 66 2 5" xfId="47063"/>
    <cellStyle name="Normal 66 2 6" xfId="47064"/>
    <cellStyle name="Normal 66 3" xfId="47065"/>
    <cellStyle name="Normal 66 3 2" xfId="47066"/>
    <cellStyle name="Normal 66 3 2 2" xfId="47067"/>
    <cellStyle name="Normal 66 3 2 2 2" xfId="47068"/>
    <cellStyle name="Normal 66 3 2 2 2 2" xfId="47069"/>
    <cellStyle name="Normal 66 3 2 2 3" xfId="47070"/>
    <cellStyle name="Normal 66 3 2 3" xfId="47071"/>
    <cellStyle name="Normal 66 3 2 3 2" xfId="47072"/>
    <cellStyle name="Normal 66 3 2 4" xfId="47073"/>
    <cellStyle name="Normal 66 3 3" xfId="47074"/>
    <cellStyle name="Normal 66 3 3 2" xfId="47075"/>
    <cellStyle name="Normal 66 3 3 2 2" xfId="47076"/>
    <cellStyle name="Normal 66 3 3 3" xfId="47077"/>
    <cellStyle name="Normal 66 3 4" xfId="47078"/>
    <cellStyle name="Normal 66 3 4 2" xfId="47079"/>
    <cellStyle name="Normal 66 3 5" xfId="47080"/>
    <cellStyle name="Normal 66 4" xfId="47081"/>
    <cellStyle name="Normal 66 4 2" xfId="47082"/>
    <cellStyle name="Normal 66 4 2 2" xfId="47083"/>
    <cellStyle name="Normal 66 4 2 2 2" xfId="47084"/>
    <cellStyle name="Normal 66 4 2 3" xfId="47085"/>
    <cellStyle name="Normal 66 4 3" xfId="47086"/>
    <cellStyle name="Normal 66 4 3 2" xfId="47087"/>
    <cellStyle name="Normal 66 4 4" xfId="47088"/>
    <cellStyle name="Normal 66 5" xfId="47089"/>
    <cellStyle name="Normal 66 5 2" xfId="47090"/>
    <cellStyle name="Normal 66 5 2 2" xfId="47091"/>
    <cellStyle name="Normal 66 5 3" xfId="47092"/>
    <cellStyle name="Normal 66 6" xfId="47093"/>
    <cellStyle name="Normal 66 6 2" xfId="47094"/>
    <cellStyle name="Normal 66 7" xfId="47095"/>
    <cellStyle name="Normal 66 8" xfId="47096"/>
    <cellStyle name="Normal 66 9" xfId="47097"/>
    <cellStyle name="Normal 67" xfId="47098"/>
    <cellStyle name="Normal 67 2" xfId="47099"/>
    <cellStyle name="Normal 67 2 2" xfId="47100"/>
    <cellStyle name="Normal 67 3" xfId="47101"/>
    <cellStyle name="Normal 67 4" xfId="47102"/>
    <cellStyle name="Normal 68" xfId="47103"/>
    <cellStyle name="Normal 68 2" xfId="47104"/>
    <cellStyle name="Normal 68 2 2" xfId="47105"/>
    <cellStyle name="Normal 68 2 2 2" xfId="47106"/>
    <cellStyle name="Normal 68 2 2 2 2" xfId="47107"/>
    <cellStyle name="Normal 68 2 2 2 2 2" xfId="47108"/>
    <cellStyle name="Normal 68 2 2 2 3" xfId="47109"/>
    <cellStyle name="Normal 68 2 2 3" xfId="47110"/>
    <cellStyle name="Normal 68 2 2 3 2" xfId="47111"/>
    <cellStyle name="Normal 68 2 2 4" xfId="47112"/>
    <cellStyle name="Normal 68 2 3" xfId="47113"/>
    <cellStyle name="Normal 68 2 3 2" xfId="47114"/>
    <cellStyle name="Normal 68 2 3 2 2" xfId="47115"/>
    <cellStyle name="Normal 68 2 3 3" xfId="47116"/>
    <cellStyle name="Normal 68 2 4" xfId="47117"/>
    <cellStyle name="Normal 68 2 4 2" xfId="47118"/>
    <cellStyle name="Normal 68 2 5" xfId="47119"/>
    <cellStyle name="Normal 68 2 6" xfId="47120"/>
    <cellStyle name="Normal 68 3" xfId="47121"/>
    <cellStyle name="Normal 68 3 2" xfId="47122"/>
    <cellStyle name="Normal 68 3 2 2" xfId="47123"/>
    <cellStyle name="Normal 68 3 2 2 2" xfId="47124"/>
    <cellStyle name="Normal 68 3 2 2 2 2" xfId="47125"/>
    <cellStyle name="Normal 68 3 2 2 3" xfId="47126"/>
    <cellStyle name="Normal 68 3 2 3" xfId="47127"/>
    <cellStyle name="Normal 68 3 2 3 2" xfId="47128"/>
    <cellStyle name="Normal 68 3 2 4" xfId="47129"/>
    <cellStyle name="Normal 68 3 3" xfId="47130"/>
    <cellStyle name="Normal 68 3 3 2" xfId="47131"/>
    <cellStyle name="Normal 68 3 3 2 2" xfId="47132"/>
    <cellStyle name="Normal 68 3 3 3" xfId="47133"/>
    <cellStyle name="Normal 68 3 4" xfId="47134"/>
    <cellStyle name="Normal 68 3 4 2" xfId="47135"/>
    <cellStyle name="Normal 68 3 5" xfId="47136"/>
    <cellStyle name="Normal 68 4" xfId="47137"/>
    <cellStyle name="Normal 68 4 2" xfId="47138"/>
    <cellStyle name="Normal 68 4 2 2" xfId="47139"/>
    <cellStyle name="Normal 68 4 2 2 2" xfId="47140"/>
    <cellStyle name="Normal 68 4 2 3" xfId="47141"/>
    <cellStyle name="Normal 68 4 3" xfId="47142"/>
    <cellStyle name="Normal 68 4 3 2" xfId="47143"/>
    <cellStyle name="Normal 68 4 4" xfId="47144"/>
    <cellStyle name="Normal 68 5" xfId="47145"/>
    <cellStyle name="Normal 68 5 2" xfId="47146"/>
    <cellStyle name="Normal 68 5 2 2" xfId="47147"/>
    <cellStyle name="Normal 68 5 3" xfId="47148"/>
    <cellStyle name="Normal 68 6" xfId="47149"/>
    <cellStyle name="Normal 68 6 2" xfId="47150"/>
    <cellStyle name="Normal 68 7" xfId="47151"/>
    <cellStyle name="Normal 68 8" xfId="47152"/>
    <cellStyle name="Normal 68 9" xfId="47153"/>
    <cellStyle name="Normal 69" xfId="47154"/>
    <cellStyle name="Normal 69 10" xfId="47155"/>
    <cellStyle name="Normal 69 10 2" xfId="47156"/>
    <cellStyle name="Normal 69 11" xfId="47157"/>
    <cellStyle name="Normal 69 11 2" xfId="47158"/>
    <cellStyle name="Normal 69 12" xfId="47159"/>
    <cellStyle name="Normal 69 12 2" xfId="47160"/>
    <cellStyle name="Normal 69 13" xfId="47161"/>
    <cellStyle name="Normal 69 13 2" xfId="47162"/>
    <cellStyle name="Normal 69 14" xfId="47163"/>
    <cellStyle name="Normal 69 14 2" xfId="47164"/>
    <cellStyle name="Normal 69 15" xfId="47165"/>
    <cellStyle name="Normal 69 15 2" xfId="47166"/>
    <cellStyle name="Normal 69 16" xfId="47167"/>
    <cellStyle name="Normal 69 16 2" xfId="47168"/>
    <cellStyle name="Normal 69 17" xfId="47169"/>
    <cellStyle name="Normal 69 18" xfId="47170"/>
    <cellStyle name="Normal 69 19" xfId="47171"/>
    <cellStyle name="Normal 69 2" xfId="47172"/>
    <cellStyle name="Normal 69 2 2" xfId="47173"/>
    <cellStyle name="Normal 69 2 2 2" xfId="47174"/>
    <cellStyle name="Normal 69 2 2 2 2" xfId="47175"/>
    <cellStyle name="Normal 69 2 2 2 2 2" xfId="47176"/>
    <cellStyle name="Normal 69 2 2 2 3" xfId="47177"/>
    <cellStyle name="Normal 69 2 2 3" xfId="47178"/>
    <cellStyle name="Normal 69 2 2 3 2" xfId="47179"/>
    <cellStyle name="Normal 69 2 2 4" xfId="47180"/>
    <cellStyle name="Normal 69 2 2 5" xfId="47181"/>
    <cellStyle name="Normal 69 2 3" xfId="47182"/>
    <cellStyle name="Normal 69 2 3 2" xfId="47183"/>
    <cellStyle name="Normal 69 2 3 2 2" xfId="47184"/>
    <cellStyle name="Normal 69 2 3 3" xfId="47185"/>
    <cellStyle name="Normal 69 2 4" xfId="47186"/>
    <cellStyle name="Normal 69 2 4 2" xfId="47187"/>
    <cellStyle name="Normal 69 2 5" xfId="47188"/>
    <cellStyle name="Normal 69 2 6" xfId="47189"/>
    <cellStyle name="Normal 69 3" xfId="47190"/>
    <cellStyle name="Normal 69 3 2" xfId="47191"/>
    <cellStyle name="Normal 69 3 2 2" xfId="47192"/>
    <cellStyle name="Normal 69 3 2 2 2" xfId="47193"/>
    <cellStyle name="Normal 69 3 2 2 2 2" xfId="47194"/>
    <cellStyle name="Normal 69 3 2 2 3" xfId="47195"/>
    <cellStyle name="Normal 69 3 2 3" xfId="47196"/>
    <cellStyle name="Normal 69 3 2 3 2" xfId="47197"/>
    <cellStyle name="Normal 69 3 2 4" xfId="47198"/>
    <cellStyle name="Normal 69 3 2 5" xfId="47199"/>
    <cellStyle name="Normal 69 3 3" xfId="47200"/>
    <cellStyle name="Normal 69 3 3 2" xfId="47201"/>
    <cellStyle name="Normal 69 3 3 2 2" xfId="47202"/>
    <cellStyle name="Normal 69 3 3 3" xfId="47203"/>
    <cellStyle name="Normal 69 3 4" xfId="47204"/>
    <cellStyle name="Normal 69 3 4 2" xfId="47205"/>
    <cellStyle name="Normal 69 3 5" xfId="47206"/>
    <cellStyle name="Normal 69 3 6" xfId="47207"/>
    <cellStyle name="Normal 69 4" xfId="47208"/>
    <cellStyle name="Normal 69 4 2" xfId="47209"/>
    <cellStyle name="Normal 69 4 2 2" xfId="47210"/>
    <cellStyle name="Normal 69 4 2 2 2" xfId="47211"/>
    <cellStyle name="Normal 69 4 2 3" xfId="47212"/>
    <cellStyle name="Normal 69 4 2 4" xfId="47213"/>
    <cellStyle name="Normal 69 4 3" xfId="47214"/>
    <cellStyle name="Normal 69 4 3 2" xfId="47215"/>
    <cellStyle name="Normal 69 4 4" xfId="47216"/>
    <cellStyle name="Normal 69 4 5" xfId="47217"/>
    <cellStyle name="Normal 69 5" xfId="47218"/>
    <cellStyle name="Normal 69 5 2" xfId="47219"/>
    <cellStyle name="Normal 69 5 2 2" xfId="47220"/>
    <cellStyle name="Normal 69 5 2 3" xfId="47221"/>
    <cellStyle name="Normal 69 5 3" xfId="47222"/>
    <cellStyle name="Normal 69 5 4" xfId="47223"/>
    <cellStyle name="Normal 69 6" xfId="47224"/>
    <cellStyle name="Normal 69 6 2" xfId="47225"/>
    <cellStyle name="Normal 69 6 2 2" xfId="47226"/>
    <cellStyle name="Normal 69 6 3" xfId="47227"/>
    <cellStyle name="Normal 69 7" xfId="47228"/>
    <cellStyle name="Normal 69 7 2" xfId="47229"/>
    <cellStyle name="Normal 69 7 3" xfId="47230"/>
    <cellStyle name="Normal 69 8" xfId="47231"/>
    <cellStyle name="Normal 69 8 2" xfId="47232"/>
    <cellStyle name="Normal 69 9" xfId="47233"/>
    <cellStyle name="Normal 69 9 2" xfId="47234"/>
    <cellStyle name="Normal 7" xfId="104"/>
    <cellStyle name="Normal 7 10" xfId="47236"/>
    <cellStyle name="Normal 7 10 2" xfId="47237"/>
    <cellStyle name="Normal 7 11" xfId="47238"/>
    <cellStyle name="Normal 7 11 2" xfId="47239"/>
    <cellStyle name="Normal 7 12" xfId="47240"/>
    <cellStyle name="Normal 7 12 2" xfId="47241"/>
    <cellStyle name="Normal 7 13" xfId="47242"/>
    <cellStyle name="Normal 7 13 2" xfId="47243"/>
    <cellStyle name="Normal 7 14" xfId="47244"/>
    <cellStyle name="Normal 7 14 2" xfId="47245"/>
    <cellStyle name="Normal 7 15" xfId="47246"/>
    <cellStyle name="Normal 7 15 2" xfId="47247"/>
    <cellStyle name="Normal 7 16" xfId="47248"/>
    <cellStyle name="Normal 7 16 2" xfId="47249"/>
    <cellStyle name="Normal 7 17" xfId="47250"/>
    <cellStyle name="Normal 7 17 2" xfId="47251"/>
    <cellStyle name="Normal 7 18" xfId="47252"/>
    <cellStyle name="Normal 7 18 2" xfId="47253"/>
    <cellStyle name="Normal 7 19" xfId="47254"/>
    <cellStyle name="Normal 7 19 2" xfId="47255"/>
    <cellStyle name="Normal 7 2" xfId="197"/>
    <cellStyle name="Normal 7 2 2" xfId="47257"/>
    <cellStyle name="Normal 7 2 2 2" xfId="47258"/>
    <cellStyle name="Normal 7 2 2 2 2" xfId="47259"/>
    <cellStyle name="Normal 7 2 2 3" xfId="62163"/>
    <cellStyle name="Normal 7 2 2_Plan Mi Comunidad  (05.04.10) Rv.03" xfId="47260"/>
    <cellStyle name="Normal 7 2 3" xfId="47261"/>
    <cellStyle name="Normal 7 2 3 2" xfId="47262"/>
    <cellStyle name="Normal 7 2 3_Plan Mi Comunidad  (05.04.10) Rv.03" xfId="47263"/>
    <cellStyle name="Normal 7 2 4" xfId="47264"/>
    <cellStyle name="Normal 7 2 5" xfId="47265"/>
    <cellStyle name="Normal 7 2 6" xfId="47266"/>
    <cellStyle name="Normal 7 2 7" xfId="47256"/>
    <cellStyle name="Normal 7 2_innovacion (15.02) Provincias" xfId="47267"/>
    <cellStyle name="Normal 7 20" xfId="47268"/>
    <cellStyle name="Normal 7 20 2" xfId="47269"/>
    <cellStyle name="Normal 7 21" xfId="47270"/>
    <cellStyle name="Normal 7 21 2" xfId="47271"/>
    <cellStyle name="Normal 7 22" xfId="47272"/>
    <cellStyle name="Normal 7 23" xfId="47273"/>
    <cellStyle name="Normal 7 24" xfId="47274"/>
    <cellStyle name="Normal 7 25" xfId="47275"/>
    <cellStyle name="Normal 7 26" xfId="47276"/>
    <cellStyle name="Normal 7 27" xfId="47277"/>
    <cellStyle name="Normal 7 28" xfId="47278"/>
    <cellStyle name="Normal 7 29" xfId="47279"/>
    <cellStyle name="Normal 7 3" xfId="158"/>
    <cellStyle name="Normal 7 3 2" xfId="47281"/>
    <cellStyle name="Normal 7 3 2 2" xfId="47282"/>
    <cellStyle name="Normal 7 3 2_Plan Mi Comunidad  (05.04.10) Rv.03" xfId="47283"/>
    <cellStyle name="Normal 7 3 3" xfId="47284"/>
    <cellStyle name="Normal 7 3 3 2" xfId="47285"/>
    <cellStyle name="Normal 7 3 3_Plan Mi Comunidad  (05.04.10) Rv.03" xfId="47286"/>
    <cellStyle name="Normal 7 3 4" xfId="47287"/>
    <cellStyle name="Normal 7 3 5" xfId="47288"/>
    <cellStyle name="Normal 7 3 6" xfId="47280"/>
    <cellStyle name="Normal 7 3_innovacion (15.02) Provincias" xfId="47289"/>
    <cellStyle name="Normal 7 30" xfId="62193"/>
    <cellStyle name="Normal 7 31" xfId="62194"/>
    <cellStyle name="Normal 7 32" xfId="62195"/>
    <cellStyle name="Normal 7 33" xfId="62196"/>
    <cellStyle name="Normal 7 34" xfId="47235"/>
    <cellStyle name="Normal 7 4" xfId="47290"/>
    <cellStyle name="Normal 7 4 2" xfId="47291"/>
    <cellStyle name="Normal 7 4_Plan Mi Comunidad  (05.04.10) Rv.03" xfId="47292"/>
    <cellStyle name="Normal 7 5" xfId="47293"/>
    <cellStyle name="Normal 7 5 2" xfId="47294"/>
    <cellStyle name="Normal 7 5_Plan Mi Comunidad  (05.04.10) Rv.03" xfId="47295"/>
    <cellStyle name="Normal 7 6" xfId="47296"/>
    <cellStyle name="Normal 7 6 2" xfId="47297"/>
    <cellStyle name="Normal 7 7" xfId="47298"/>
    <cellStyle name="Normal 7 7 2" xfId="47299"/>
    <cellStyle name="Normal 7 8" xfId="47300"/>
    <cellStyle name="Normal 7 8 2" xfId="47301"/>
    <cellStyle name="Normal 7 9" xfId="47302"/>
    <cellStyle name="Normal 7 9 2" xfId="47303"/>
    <cellStyle name="Normal 7_comunidad" xfId="47304"/>
    <cellStyle name="Normal 70" xfId="47305"/>
    <cellStyle name="Normal 70 2" xfId="47306"/>
    <cellStyle name="Normal 70 3" xfId="47307"/>
    <cellStyle name="Normal 70 4" xfId="47308"/>
    <cellStyle name="Normal 71" xfId="47309"/>
    <cellStyle name="Normal 71 2" xfId="47310"/>
    <cellStyle name="Normal 71 2 2" xfId="47311"/>
    <cellStyle name="Normal 71 2 2 2" xfId="47312"/>
    <cellStyle name="Normal 71 2 2 2 2" xfId="47313"/>
    <cellStyle name="Normal 71 2 2 3" xfId="47314"/>
    <cellStyle name="Normal 71 2 3" xfId="47315"/>
    <cellStyle name="Normal 71 2 3 2" xfId="47316"/>
    <cellStyle name="Normal 71 2 4" xfId="47317"/>
    <cellStyle name="Normal 71 2 5" xfId="47318"/>
    <cellStyle name="Normal 71 3" xfId="47319"/>
    <cellStyle name="Normal 71 3 2" xfId="47320"/>
    <cellStyle name="Normal 71 3 2 2" xfId="47321"/>
    <cellStyle name="Normal 71 3 3" xfId="47322"/>
    <cellStyle name="Normal 71 4" xfId="47323"/>
    <cellStyle name="Normal 71 4 2" xfId="47324"/>
    <cellStyle name="Normal 71 5" xfId="47325"/>
    <cellStyle name="Normal 71 6" xfId="47326"/>
    <cellStyle name="Normal 72" xfId="47327"/>
    <cellStyle name="Normal 72 2" xfId="47328"/>
    <cellStyle name="Normal 72 2 2" xfId="47329"/>
    <cellStyle name="Normal 72 2 2 2" xfId="47330"/>
    <cellStyle name="Normal 72 2 2 2 2" xfId="47331"/>
    <cellStyle name="Normal 72 2 2 3" xfId="47332"/>
    <cellStyle name="Normal 72 2 3" xfId="47333"/>
    <cellStyle name="Normal 72 2 3 2" xfId="47334"/>
    <cellStyle name="Normal 72 2 4" xfId="47335"/>
    <cellStyle name="Normal 72 2 5" xfId="47336"/>
    <cellStyle name="Normal 72 3" xfId="47337"/>
    <cellStyle name="Normal 72 3 2" xfId="47338"/>
    <cellStyle name="Normal 72 3 2 2" xfId="47339"/>
    <cellStyle name="Normal 72 3 3" xfId="47340"/>
    <cellStyle name="Normal 72 4" xfId="47341"/>
    <cellStyle name="Normal 72 4 2" xfId="47342"/>
    <cellStyle name="Normal 72 5" xfId="47343"/>
    <cellStyle name="Normal 72 6" xfId="47344"/>
    <cellStyle name="Normal 73" xfId="47345"/>
    <cellStyle name="Normal 73 2" xfId="47346"/>
    <cellStyle name="Normal 73 2 2" xfId="47347"/>
    <cellStyle name="Normal 73 2 2 2" xfId="47348"/>
    <cellStyle name="Normal 73 2 2 2 2" xfId="47349"/>
    <cellStyle name="Normal 73 2 2 3" xfId="47350"/>
    <cellStyle name="Normal 73 2 3" xfId="47351"/>
    <cellStyle name="Normal 73 2 3 2" xfId="47352"/>
    <cellStyle name="Normal 73 2 4" xfId="47353"/>
    <cellStyle name="Normal 73 2 5" xfId="47354"/>
    <cellStyle name="Normal 73 3" xfId="47355"/>
    <cellStyle name="Normal 73 3 2" xfId="47356"/>
    <cellStyle name="Normal 73 3 2 2" xfId="47357"/>
    <cellStyle name="Normal 73 3 3" xfId="47358"/>
    <cellStyle name="Normal 73 4" xfId="47359"/>
    <cellStyle name="Normal 73 4 2" xfId="47360"/>
    <cellStyle name="Normal 73 5" xfId="47361"/>
    <cellStyle name="Normal 73 6" xfId="47362"/>
    <cellStyle name="Normal 74" xfId="47363"/>
    <cellStyle name="Normal 74 2" xfId="47364"/>
    <cellStyle name="Normal 74 3" xfId="47365"/>
    <cellStyle name="Normal 75" xfId="47366"/>
    <cellStyle name="Normal 75 10" xfId="47367"/>
    <cellStyle name="Normal 75 10 2" xfId="47368"/>
    <cellStyle name="Normal 75 11" xfId="47369"/>
    <cellStyle name="Normal 75 11 2" xfId="47370"/>
    <cellStyle name="Normal 75 12" xfId="47371"/>
    <cellStyle name="Normal 75 12 2" xfId="47372"/>
    <cellStyle name="Normal 75 13" xfId="47373"/>
    <cellStyle name="Normal 75 13 2" xfId="47374"/>
    <cellStyle name="Normal 75 14" xfId="47375"/>
    <cellStyle name="Normal 75 14 2" xfId="47376"/>
    <cellStyle name="Normal 75 15" xfId="47377"/>
    <cellStyle name="Normal 75 15 2" xfId="47378"/>
    <cellStyle name="Normal 75 16" xfId="47379"/>
    <cellStyle name="Normal 75 16 2" xfId="47380"/>
    <cellStyle name="Normal 75 17" xfId="47381"/>
    <cellStyle name="Normal 75 18" xfId="47382"/>
    <cellStyle name="Normal 75 2" xfId="47383"/>
    <cellStyle name="Normal 75 2 2" xfId="47384"/>
    <cellStyle name="Normal 75 2 2 2" xfId="47385"/>
    <cellStyle name="Normal 75 2 2 3" xfId="47386"/>
    <cellStyle name="Normal 75 2 3" xfId="47387"/>
    <cellStyle name="Normal 75 2 4" xfId="47388"/>
    <cellStyle name="Normal 75 3" xfId="47389"/>
    <cellStyle name="Normal 75 3 2" xfId="47390"/>
    <cellStyle name="Normal 75 3 2 2" xfId="47391"/>
    <cellStyle name="Normal 75 3 3" xfId="47392"/>
    <cellStyle name="Normal 75 4" xfId="47393"/>
    <cellStyle name="Normal 75 4 2" xfId="47394"/>
    <cellStyle name="Normal 75 4 3" xfId="47395"/>
    <cellStyle name="Normal 75 5" xfId="47396"/>
    <cellStyle name="Normal 75 5 2" xfId="47397"/>
    <cellStyle name="Normal 75 6" xfId="47398"/>
    <cellStyle name="Normal 75 6 2" xfId="47399"/>
    <cellStyle name="Normal 75 7" xfId="47400"/>
    <cellStyle name="Normal 75 7 2" xfId="47401"/>
    <cellStyle name="Normal 75 8" xfId="47402"/>
    <cellStyle name="Normal 75 8 2" xfId="47403"/>
    <cellStyle name="Normal 75 9" xfId="47404"/>
    <cellStyle name="Normal 75 9 2" xfId="47405"/>
    <cellStyle name="Normal 76" xfId="47406"/>
    <cellStyle name="Normal 76 10" xfId="47407"/>
    <cellStyle name="Normal 76 10 2" xfId="47408"/>
    <cellStyle name="Normal 76 11" xfId="47409"/>
    <cellStyle name="Normal 76 11 2" xfId="47410"/>
    <cellStyle name="Normal 76 12" xfId="47411"/>
    <cellStyle name="Normal 76 12 2" xfId="47412"/>
    <cellStyle name="Normal 76 13" xfId="47413"/>
    <cellStyle name="Normal 76 13 2" xfId="47414"/>
    <cellStyle name="Normal 76 14" xfId="47415"/>
    <cellStyle name="Normal 76 14 2" xfId="47416"/>
    <cellStyle name="Normal 76 15" xfId="47417"/>
    <cellStyle name="Normal 76 15 2" xfId="47418"/>
    <cellStyle name="Normal 76 16" xfId="47419"/>
    <cellStyle name="Normal 76 16 2" xfId="47420"/>
    <cellStyle name="Normal 76 17" xfId="47421"/>
    <cellStyle name="Normal 76 18" xfId="47422"/>
    <cellStyle name="Normal 76 2" xfId="47423"/>
    <cellStyle name="Normal 76 2 2" xfId="47424"/>
    <cellStyle name="Normal 76 3" xfId="47425"/>
    <cellStyle name="Normal 76 3 2" xfId="47426"/>
    <cellStyle name="Normal 76 4" xfId="47427"/>
    <cellStyle name="Normal 76 4 2" xfId="47428"/>
    <cellStyle name="Normal 76 5" xfId="47429"/>
    <cellStyle name="Normal 76 5 2" xfId="47430"/>
    <cellStyle name="Normal 76 6" xfId="47431"/>
    <cellStyle name="Normal 76 6 2" xfId="47432"/>
    <cellStyle name="Normal 76 7" xfId="47433"/>
    <cellStyle name="Normal 76 7 2" xfId="47434"/>
    <cellStyle name="Normal 76 8" xfId="47435"/>
    <cellStyle name="Normal 76 8 2" xfId="47436"/>
    <cellStyle name="Normal 76 9" xfId="47437"/>
    <cellStyle name="Normal 76 9 2" xfId="47438"/>
    <cellStyle name="Normal 77" xfId="47439"/>
    <cellStyle name="Normal 77 10" xfId="47440"/>
    <cellStyle name="Normal 77 10 2" xfId="47441"/>
    <cellStyle name="Normal 77 11" xfId="47442"/>
    <cellStyle name="Normal 77 11 2" xfId="47443"/>
    <cellStyle name="Normal 77 12" xfId="47444"/>
    <cellStyle name="Normal 77 12 2" xfId="47445"/>
    <cellStyle name="Normal 77 13" xfId="47446"/>
    <cellStyle name="Normal 77 13 2" xfId="47447"/>
    <cellStyle name="Normal 77 14" xfId="47448"/>
    <cellStyle name="Normal 77 14 2" xfId="47449"/>
    <cellStyle name="Normal 77 15" xfId="47450"/>
    <cellStyle name="Normal 77 15 2" xfId="47451"/>
    <cellStyle name="Normal 77 16" xfId="47452"/>
    <cellStyle name="Normal 77 16 2" xfId="47453"/>
    <cellStyle name="Normal 77 17" xfId="47454"/>
    <cellStyle name="Normal 77 17 2" xfId="47455"/>
    <cellStyle name="Normal 77 18" xfId="47456"/>
    <cellStyle name="Normal 77 19" xfId="47457"/>
    <cellStyle name="Normal 77 2" xfId="47458"/>
    <cellStyle name="Normal 77 2 2" xfId="47459"/>
    <cellStyle name="Normal 77 2 3" xfId="47460"/>
    <cellStyle name="Normal 77 3" xfId="47461"/>
    <cellStyle name="Normal 77 3 2" xfId="47462"/>
    <cellStyle name="Normal 77 3 3" xfId="47463"/>
    <cellStyle name="Normal 77 4" xfId="47464"/>
    <cellStyle name="Normal 77 4 2" xfId="47465"/>
    <cellStyle name="Normal 77 5" xfId="47466"/>
    <cellStyle name="Normal 77 5 2" xfId="47467"/>
    <cellStyle name="Normal 77 6" xfId="47468"/>
    <cellStyle name="Normal 77 6 2" xfId="47469"/>
    <cellStyle name="Normal 77 7" xfId="47470"/>
    <cellStyle name="Normal 77 7 2" xfId="47471"/>
    <cellStyle name="Normal 77 8" xfId="47472"/>
    <cellStyle name="Normal 77 8 2" xfId="47473"/>
    <cellStyle name="Normal 77 9" xfId="47474"/>
    <cellStyle name="Normal 77 9 2" xfId="47475"/>
    <cellStyle name="Normal 78" xfId="47476"/>
    <cellStyle name="Normal 78 10" xfId="47477"/>
    <cellStyle name="Normal 78 10 2" xfId="47478"/>
    <cellStyle name="Normal 78 11" xfId="47479"/>
    <cellStyle name="Normal 78 11 2" xfId="47480"/>
    <cellStyle name="Normal 78 12" xfId="47481"/>
    <cellStyle name="Normal 78 12 2" xfId="47482"/>
    <cellStyle name="Normal 78 13" xfId="47483"/>
    <cellStyle name="Normal 78 13 2" xfId="47484"/>
    <cellStyle name="Normal 78 14" xfId="47485"/>
    <cellStyle name="Normal 78 14 2" xfId="47486"/>
    <cellStyle name="Normal 78 15" xfId="47487"/>
    <cellStyle name="Normal 78 15 2" xfId="47488"/>
    <cellStyle name="Normal 78 16" xfId="47489"/>
    <cellStyle name="Normal 78 16 2" xfId="47490"/>
    <cellStyle name="Normal 78 17" xfId="47491"/>
    <cellStyle name="Normal 78 18" xfId="47492"/>
    <cellStyle name="Normal 78 19" xfId="47493"/>
    <cellStyle name="Normal 78 2" xfId="47494"/>
    <cellStyle name="Normal 78 2 2" xfId="47495"/>
    <cellStyle name="Normal 78 2 2 2" xfId="47496"/>
    <cellStyle name="Normal 78 2 3" xfId="47497"/>
    <cellStyle name="Normal 78 2 4" xfId="47498"/>
    <cellStyle name="Normal 78 3" xfId="47499"/>
    <cellStyle name="Normal 78 3 2" xfId="47500"/>
    <cellStyle name="Normal 78 3 3" xfId="47501"/>
    <cellStyle name="Normal 78 4" xfId="47502"/>
    <cellStyle name="Normal 78 4 2" xfId="47503"/>
    <cellStyle name="Normal 78 5" xfId="47504"/>
    <cellStyle name="Normal 78 5 2" xfId="47505"/>
    <cellStyle name="Normal 78 6" xfId="47506"/>
    <cellStyle name="Normal 78 6 2" xfId="47507"/>
    <cellStyle name="Normal 78 7" xfId="47508"/>
    <cellStyle name="Normal 78 7 2" xfId="47509"/>
    <cellStyle name="Normal 78 8" xfId="47510"/>
    <cellStyle name="Normal 78 8 2" xfId="47511"/>
    <cellStyle name="Normal 78 9" xfId="47512"/>
    <cellStyle name="Normal 78 9 2" xfId="47513"/>
    <cellStyle name="Normal 79" xfId="47514"/>
    <cellStyle name="Normal 79 10" xfId="47515"/>
    <cellStyle name="Normal 79 10 2" xfId="47516"/>
    <cellStyle name="Normal 79 11" xfId="47517"/>
    <cellStyle name="Normal 79 11 2" xfId="47518"/>
    <cellStyle name="Normal 79 12" xfId="47519"/>
    <cellStyle name="Normal 79 12 2" xfId="47520"/>
    <cellStyle name="Normal 79 13" xfId="47521"/>
    <cellStyle name="Normal 79 13 2" xfId="47522"/>
    <cellStyle name="Normal 79 14" xfId="47523"/>
    <cellStyle name="Normal 79 14 2" xfId="47524"/>
    <cellStyle name="Normal 79 15" xfId="47525"/>
    <cellStyle name="Normal 79 15 2" xfId="47526"/>
    <cellStyle name="Normal 79 16" xfId="47527"/>
    <cellStyle name="Normal 79 16 2" xfId="47528"/>
    <cellStyle name="Normal 79 17" xfId="47529"/>
    <cellStyle name="Normal 79 18" xfId="47530"/>
    <cellStyle name="Normal 79 19" xfId="47531"/>
    <cellStyle name="Normal 79 2" xfId="47532"/>
    <cellStyle name="Normal 79 2 2" xfId="47533"/>
    <cellStyle name="Normal 79 3" xfId="47534"/>
    <cellStyle name="Normal 79 3 2" xfId="47535"/>
    <cellStyle name="Normal 79 4" xfId="47536"/>
    <cellStyle name="Normal 79 4 2" xfId="47537"/>
    <cellStyle name="Normal 79 5" xfId="47538"/>
    <cellStyle name="Normal 79 5 2" xfId="47539"/>
    <cellStyle name="Normal 79 6" xfId="47540"/>
    <cellStyle name="Normal 79 6 2" xfId="47541"/>
    <cellStyle name="Normal 79 7" xfId="47542"/>
    <cellStyle name="Normal 79 7 2" xfId="47543"/>
    <cellStyle name="Normal 79 8" xfId="47544"/>
    <cellStyle name="Normal 79 8 2" xfId="47545"/>
    <cellStyle name="Normal 79 9" xfId="47546"/>
    <cellStyle name="Normal 79 9 2" xfId="47547"/>
    <cellStyle name="Normal 8" xfId="111"/>
    <cellStyle name="Normal 8 10" xfId="47548"/>
    <cellStyle name="Normal 8 10 2" xfId="47549"/>
    <cellStyle name="Normal 8 10 2 2" xfId="47550"/>
    <cellStyle name="Normal 8 10 2 2 2" xfId="47551"/>
    <cellStyle name="Normal 8 10 2 2 2 2" xfId="47552"/>
    <cellStyle name="Normal 8 10 2 2 3" xfId="47553"/>
    <cellStyle name="Normal 8 10 2 3" xfId="47554"/>
    <cellStyle name="Normal 8 10 2 3 2" xfId="47555"/>
    <cellStyle name="Normal 8 10 2 4" xfId="47556"/>
    <cellStyle name="Normal 8 10 3" xfId="47557"/>
    <cellStyle name="Normal 8 10 3 2" xfId="47558"/>
    <cellStyle name="Normal 8 10 3 2 2" xfId="47559"/>
    <cellStyle name="Normal 8 10 3 3" xfId="47560"/>
    <cellStyle name="Normal 8 10 4" xfId="47561"/>
    <cellStyle name="Normal 8 10 4 2" xfId="47562"/>
    <cellStyle name="Normal 8 10 5" xfId="47563"/>
    <cellStyle name="Normal 8 11" xfId="47564"/>
    <cellStyle name="Normal 8 11 2" xfId="47565"/>
    <cellStyle name="Normal 8 11 2 2" xfId="47566"/>
    <cellStyle name="Normal 8 11 2 2 2" xfId="47567"/>
    <cellStyle name="Normal 8 11 2 3" xfId="47568"/>
    <cellStyle name="Normal 8 11 3" xfId="47569"/>
    <cellStyle name="Normal 8 11 3 2" xfId="47570"/>
    <cellStyle name="Normal 8 11 4" xfId="47571"/>
    <cellStyle name="Normal 8 12" xfId="47572"/>
    <cellStyle name="Normal 8 12 2" xfId="47573"/>
    <cellStyle name="Normal 8 12 2 2" xfId="47574"/>
    <cellStyle name="Normal 8 12 3" xfId="47575"/>
    <cellStyle name="Normal 8 13" xfId="47576"/>
    <cellStyle name="Normal 8 13 2" xfId="47577"/>
    <cellStyle name="Normal 8 13 3" xfId="47578"/>
    <cellStyle name="Normal 8 14" xfId="47579"/>
    <cellStyle name="Normal 8 14 2" xfId="47580"/>
    <cellStyle name="Normal 8 15" xfId="47581"/>
    <cellStyle name="Normal 8 16" xfId="47582"/>
    <cellStyle name="Normal 8 17" xfId="47583"/>
    <cellStyle name="Normal 8 17 2" xfId="47584"/>
    <cellStyle name="Normal 8 18" xfId="47585"/>
    <cellStyle name="Normal 8 19" xfId="47586"/>
    <cellStyle name="Normal 8 2" xfId="198"/>
    <cellStyle name="Normal 8 2 10" xfId="47588"/>
    <cellStyle name="Normal 8 2 10 2" xfId="47589"/>
    <cellStyle name="Normal 8 2 10 2 2" xfId="47590"/>
    <cellStyle name="Normal 8 2 10 2 2 2" xfId="47591"/>
    <cellStyle name="Normal 8 2 10 2 3" xfId="47592"/>
    <cellStyle name="Normal 8 2 10 3" xfId="47593"/>
    <cellStyle name="Normal 8 2 10 3 2" xfId="47594"/>
    <cellStyle name="Normal 8 2 10 4" xfId="47595"/>
    <cellStyle name="Normal 8 2 11" xfId="47596"/>
    <cellStyle name="Normal 8 2 11 2" xfId="47597"/>
    <cellStyle name="Normal 8 2 11 2 2" xfId="47598"/>
    <cellStyle name="Normal 8 2 11 3" xfId="47599"/>
    <cellStyle name="Normal 8 2 12" xfId="47600"/>
    <cellStyle name="Normal 8 2 12 2" xfId="47601"/>
    <cellStyle name="Normal 8 2 13" xfId="47602"/>
    <cellStyle name="Normal 8 2 13 2" xfId="47603"/>
    <cellStyle name="Normal 8 2 14" xfId="47604"/>
    <cellStyle name="Normal 8 2 14 2" xfId="47605"/>
    <cellStyle name="Normal 8 2 15" xfId="47606"/>
    <cellStyle name="Normal 8 2 16" xfId="47607"/>
    <cellStyle name="Normal 8 2 17" xfId="47608"/>
    <cellStyle name="Normal 8 2 18" xfId="47587"/>
    <cellStyle name="Normal 8 2 2" xfId="47609"/>
    <cellStyle name="Normal 8 2 2 10" xfId="47610"/>
    <cellStyle name="Normal 8 2 2 10 2" xfId="47611"/>
    <cellStyle name="Normal 8 2 2 11" xfId="47612"/>
    <cellStyle name="Normal 8 2 2 11 2" xfId="47613"/>
    <cellStyle name="Normal 8 2 2 12" xfId="47614"/>
    <cellStyle name="Normal 8 2 2 13" xfId="47615"/>
    <cellStyle name="Normal 8 2 2 14" xfId="47616"/>
    <cellStyle name="Normal 8 2 2 2" xfId="47617"/>
    <cellStyle name="Normal 8 2 2 2 10" xfId="47618"/>
    <cellStyle name="Normal 8 2 2 2 10 2" xfId="47619"/>
    <cellStyle name="Normal 8 2 2 2 11" xfId="47620"/>
    <cellStyle name="Normal 8 2 2 2 11 2" xfId="47621"/>
    <cellStyle name="Normal 8 2 2 2 12" xfId="47622"/>
    <cellStyle name="Normal 8 2 2 2 13" xfId="47623"/>
    <cellStyle name="Normal 8 2 2 2 14" xfId="47624"/>
    <cellStyle name="Normal 8 2 2 2 2" xfId="47625"/>
    <cellStyle name="Normal 8 2 2 2 2 10" xfId="47626"/>
    <cellStyle name="Normal 8 2 2 2 2 11" xfId="47627"/>
    <cellStyle name="Normal 8 2 2 2 2 11 2" xfId="47628"/>
    <cellStyle name="Normal 8 2 2 2 2 12" xfId="47629"/>
    <cellStyle name="Normal 8 2 2 2 2 13" xfId="47630"/>
    <cellStyle name="Normal 8 2 2 2 2 14" xfId="47631"/>
    <cellStyle name="Normal 8 2 2 2 2 2" xfId="47632"/>
    <cellStyle name="Normal 8 2 2 2 2 2 2" xfId="47633"/>
    <cellStyle name="Normal 8 2 2 2 2 2 2 2" xfId="47634"/>
    <cellStyle name="Normal 8 2 2 2 2 2 2 2 2" xfId="47635"/>
    <cellStyle name="Normal 8 2 2 2 2 2 2 2 2 2" xfId="47636"/>
    <cellStyle name="Normal 8 2 2 2 2 2 2 2 2 2 2" xfId="47637"/>
    <cellStyle name="Normal 8 2 2 2 2 2 2 2 2 2 2 2" xfId="47638"/>
    <cellStyle name="Normal 8 2 2 2 2 2 2 2 2 2 3" xfId="47639"/>
    <cellStyle name="Normal 8 2 2 2 2 2 2 2 2 3" xfId="47640"/>
    <cellStyle name="Normal 8 2 2 2 2 2 2 2 2 3 2" xfId="47641"/>
    <cellStyle name="Normal 8 2 2 2 2 2 2 2 2 4" xfId="47642"/>
    <cellStyle name="Normal 8 2 2 2 2 2 2 2 3" xfId="47643"/>
    <cellStyle name="Normal 8 2 2 2 2 2 2 2 3 2" xfId="47644"/>
    <cellStyle name="Normal 8 2 2 2 2 2 2 2 3 2 2" xfId="47645"/>
    <cellStyle name="Normal 8 2 2 2 2 2 2 2 3 3" xfId="47646"/>
    <cellStyle name="Normal 8 2 2 2 2 2 2 2 4" xfId="47647"/>
    <cellStyle name="Normal 8 2 2 2 2 2 2 2 4 2" xfId="47648"/>
    <cellStyle name="Normal 8 2 2 2 2 2 2 2 5" xfId="47649"/>
    <cellStyle name="Normal 8 2 2 2 2 2 2 3" xfId="47650"/>
    <cellStyle name="Normal 8 2 2 2 2 2 2 3 2" xfId="47651"/>
    <cellStyle name="Normal 8 2 2 2 2 2 2 3 2 2" xfId="47652"/>
    <cellStyle name="Normal 8 2 2 2 2 2 2 3 2 2 2" xfId="47653"/>
    <cellStyle name="Normal 8 2 2 2 2 2 2 3 2 2 2 2" xfId="47654"/>
    <cellStyle name="Normal 8 2 2 2 2 2 2 3 2 2 3" xfId="47655"/>
    <cellStyle name="Normal 8 2 2 2 2 2 2 3 2 3" xfId="47656"/>
    <cellStyle name="Normal 8 2 2 2 2 2 2 3 2 3 2" xfId="47657"/>
    <cellStyle name="Normal 8 2 2 2 2 2 2 3 2 4" xfId="47658"/>
    <cellStyle name="Normal 8 2 2 2 2 2 2 3 3" xfId="47659"/>
    <cellStyle name="Normal 8 2 2 2 2 2 2 3 3 2" xfId="47660"/>
    <cellStyle name="Normal 8 2 2 2 2 2 2 3 3 2 2" xfId="47661"/>
    <cellStyle name="Normal 8 2 2 2 2 2 2 3 3 3" xfId="47662"/>
    <cellStyle name="Normal 8 2 2 2 2 2 2 3 4" xfId="47663"/>
    <cellStyle name="Normal 8 2 2 2 2 2 2 3 4 2" xfId="47664"/>
    <cellStyle name="Normal 8 2 2 2 2 2 2 3 5" xfId="47665"/>
    <cellStyle name="Normal 8 2 2 2 2 2 2 4" xfId="47666"/>
    <cellStyle name="Normal 8 2 2 2 2 2 2 4 2" xfId="47667"/>
    <cellStyle name="Normal 8 2 2 2 2 2 2 4 2 2" xfId="47668"/>
    <cellStyle name="Normal 8 2 2 2 2 2 2 4 2 2 2" xfId="47669"/>
    <cellStyle name="Normal 8 2 2 2 2 2 2 4 2 3" xfId="47670"/>
    <cellStyle name="Normal 8 2 2 2 2 2 2 4 3" xfId="47671"/>
    <cellStyle name="Normal 8 2 2 2 2 2 2 4 3 2" xfId="47672"/>
    <cellStyle name="Normal 8 2 2 2 2 2 2 4 4" xfId="47673"/>
    <cellStyle name="Normal 8 2 2 2 2 2 2 5" xfId="47674"/>
    <cellStyle name="Normal 8 2 2 2 2 2 2 5 2" xfId="47675"/>
    <cellStyle name="Normal 8 2 2 2 2 2 2 5 2 2" xfId="47676"/>
    <cellStyle name="Normal 8 2 2 2 2 2 2 5 3" xfId="47677"/>
    <cellStyle name="Normal 8 2 2 2 2 2 2 6" xfId="47678"/>
    <cellStyle name="Normal 8 2 2 2 2 2 2 6 2" xfId="47679"/>
    <cellStyle name="Normal 8 2 2 2 2 2 2 7" xfId="47680"/>
    <cellStyle name="Normal 8 2 2 2 2 2 3" xfId="47681"/>
    <cellStyle name="Normal 8 2 2 2 2 2 3 2" xfId="47682"/>
    <cellStyle name="Normal 8 2 2 2 2 2 3 2 2" xfId="47683"/>
    <cellStyle name="Normal 8 2 2 2 2 2 3 2 2 2" xfId="47684"/>
    <cellStyle name="Normal 8 2 2 2 2 2 3 2 2 2 2" xfId="47685"/>
    <cellStyle name="Normal 8 2 2 2 2 2 3 2 2 3" xfId="47686"/>
    <cellStyle name="Normal 8 2 2 2 2 2 3 2 3" xfId="47687"/>
    <cellStyle name="Normal 8 2 2 2 2 2 3 2 3 2" xfId="47688"/>
    <cellStyle name="Normal 8 2 2 2 2 2 3 2 4" xfId="47689"/>
    <cellStyle name="Normal 8 2 2 2 2 2 3 3" xfId="47690"/>
    <cellStyle name="Normal 8 2 2 2 2 2 3 3 2" xfId="47691"/>
    <cellStyle name="Normal 8 2 2 2 2 2 3 3 2 2" xfId="47692"/>
    <cellStyle name="Normal 8 2 2 2 2 2 3 3 3" xfId="47693"/>
    <cellStyle name="Normal 8 2 2 2 2 2 3 4" xfId="47694"/>
    <cellStyle name="Normal 8 2 2 2 2 2 3 4 2" xfId="47695"/>
    <cellStyle name="Normal 8 2 2 2 2 2 3 5" xfId="47696"/>
    <cellStyle name="Normal 8 2 2 2 2 2 4" xfId="47697"/>
    <cellStyle name="Normal 8 2 2 2 2 2 4 2" xfId="47698"/>
    <cellStyle name="Normal 8 2 2 2 2 2 4 2 2" xfId="47699"/>
    <cellStyle name="Normal 8 2 2 2 2 2 4 2 2 2" xfId="47700"/>
    <cellStyle name="Normal 8 2 2 2 2 2 4 2 2 2 2" xfId="47701"/>
    <cellStyle name="Normal 8 2 2 2 2 2 4 2 2 3" xfId="47702"/>
    <cellStyle name="Normal 8 2 2 2 2 2 4 2 3" xfId="47703"/>
    <cellStyle name="Normal 8 2 2 2 2 2 4 2 3 2" xfId="47704"/>
    <cellStyle name="Normal 8 2 2 2 2 2 4 2 4" xfId="47705"/>
    <cellStyle name="Normal 8 2 2 2 2 2 4 3" xfId="47706"/>
    <cellStyle name="Normal 8 2 2 2 2 2 4 3 2" xfId="47707"/>
    <cellStyle name="Normal 8 2 2 2 2 2 4 3 2 2" xfId="47708"/>
    <cellStyle name="Normal 8 2 2 2 2 2 4 3 3" xfId="47709"/>
    <cellStyle name="Normal 8 2 2 2 2 2 4 4" xfId="47710"/>
    <cellStyle name="Normal 8 2 2 2 2 2 4 4 2" xfId="47711"/>
    <cellStyle name="Normal 8 2 2 2 2 2 4 5" xfId="47712"/>
    <cellStyle name="Normal 8 2 2 2 2 2 5" xfId="47713"/>
    <cellStyle name="Normal 8 2 2 2 2 2 5 2" xfId="47714"/>
    <cellStyle name="Normal 8 2 2 2 2 2 5 2 2" xfId="47715"/>
    <cellStyle name="Normal 8 2 2 2 2 2 5 2 2 2" xfId="47716"/>
    <cellStyle name="Normal 8 2 2 2 2 2 5 2 3" xfId="47717"/>
    <cellStyle name="Normal 8 2 2 2 2 2 5 3" xfId="47718"/>
    <cellStyle name="Normal 8 2 2 2 2 2 5 3 2" xfId="47719"/>
    <cellStyle name="Normal 8 2 2 2 2 2 5 4" xfId="47720"/>
    <cellStyle name="Normal 8 2 2 2 2 2 6" xfId="47721"/>
    <cellStyle name="Normal 8 2 2 2 2 2 6 2" xfId="47722"/>
    <cellStyle name="Normal 8 2 2 2 2 2 6 2 2" xfId="47723"/>
    <cellStyle name="Normal 8 2 2 2 2 2 6 3" xfId="47724"/>
    <cellStyle name="Normal 8 2 2 2 2 2 7" xfId="47725"/>
    <cellStyle name="Normal 8 2 2 2 2 2 7 2" xfId="47726"/>
    <cellStyle name="Normal 8 2 2 2 2 2 8" xfId="47727"/>
    <cellStyle name="Normal 8 2 2 2 2 3" xfId="47728"/>
    <cellStyle name="Normal 8 2 2 2 2 3 2" xfId="47729"/>
    <cellStyle name="Normal 8 2 2 2 2 3 2 2" xfId="47730"/>
    <cellStyle name="Normal 8 2 2 2 2 3 2 2 2" xfId="47731"/>
    <cellStyle name="Normal 8 2 2 2 2 3 2 2 2 2" xfId="47732"/>
    <cellStyle name="Normal 8 2 2 2 2 3 2 2 2 2 2" xfId="47733"/>
    <cellStyle name="Normal 8 2 2 2 2 3 2 2 2 3" xfId="47734"/>
    <cellStyle name="Normal 8 2 2 2 2 3 2 2 3" xfId="47735"/>
    <cellStyle name="Normal 8 2 2 2 2 3 2 2 3 2" xfId="47736"/>
    <cellStyle name="Normal 8 2 2 2 2 3 2 2 4" xfId="47737"/>
    <cellStyle name="Normal 8 2 2 2 2 3 2 3" xfId="47738"/>
    <cellStyle name="Normal 8 2 2 2 2 3 2 3 2" xfId="47739"/>
    <cellStyle name="Normal 8 2 2 2 2 3 2 3 2 2" xfId="47740"/>
    <cellStyle name="Normal 8 2 2 2 2 3 2 3 3" xfId="47741"/>
    <cellStyle name="Normal 8 2 2 2 2 3 2 4" xfId="47742"/>
    <cellStyle name="Normal 8 2 2 2 2 3 2 4 2" xfId="47743"/>
    <cellStyle name="Normal 8 2 2 2 2 3 2 5" xfId="47744"/>
    <cellStyle name="Normal 8 2 2 2 2 3 3" xfId="47745"/>
    <cellStyle name="Normal 8 2 2 2 2 3 3 2" xfId="47746"/>
    <cellStyle name="Normal 8 2 2 2 2 3 3 2 2" xfId="47747"/>
    <cellStyle name="Normal 8 2 2 2 2 3 3 2 2 2" xfId="47748"/>
    <cellStyle name="Normal 8 2 2 2 2 3 3 2 2 2 2" xfId="47749"/>
    <cellStyle name="Normal 8 2 2 2 2 3 3 2 2 3" xfId="47750"/>
    <cellStyle name="Normal 8 2 2 2 2 3 3 2 3" xfId="47751"/>
    <cellStyle name="Normal 8 2 2 2 2 3 3 2 3 2" xfId="47752"/>
    <cellStyle name="Normal 8 2 2 2 2 3 3 2 4" xfId="47753"/>
    <cellStyle name="Normal 8 2 2 2 2 3 3 3" xfId="47754"/>
    <cellStyle name="Normal 8 2 2 2 2 3 3 3 2" xfId="47755"/>
    <cellStyle name="Normal 8 2 2 2 2 3 3 3 2 2" xfId="47756"/>
    <cellStyle name="Normal 8 2 2 2 2 3 3 3 3" xfId="47757"/>
    <cellStyle name="Normal 8 2 2 2 2 3 3 4" xfId="47758"/>
    <cellStyle name="Normal 8 2 2 2 2 3 3 4 2" xfId="47759"/>
    <cellStyle name="Normal 8 2 2 2 2 3 3 5" xfId="47760"/>
    <cellStyle name="Normal 8 2 2 2 2 3 4" xfId="47761"/>
    <cellStyle name="Normal 8 2 2 2 2 3 4 2" xfId="47762"/>
    <cellStyle name="Normal 8 2 2 2 2 3 4 2 2" xfId="47763"/>
    <cellStyle name="Normal 8 2 2 2 2 3 4 2 2 2" xfId="47764"/>
    <cellStyle name="Normal 8 2 2 2 2 3 4 2 3" xfId="47765"/>
    <cellStyle name="Normal 8 2 2 2 2 3 4 3" xfId="47766"/>
    <cellStyle name="Normal 8 2 2 2 2 3 4 3 2" xfId="47767"/>
    <cellStyle name="Normal 8 2 2 2 2 3 4 4" xfId="47768"/>
    <cellStyle name="Normal 8 2 2 2 2 3 5" xfId="47769"/>
    <cellStyle name="Normal 8 2 2 2 2 3 5 2" xfId="47770"/>
    <cellStyle name="Normal 8 2 2 2 2 3 5 2 2" xfId="47771"/>
    <cellStyle name="Normal 8 2 2 2 2 3 5 3" xfId="47772"/>
    <cellStyle name="Normal 8 2 2 2 2 3 6" xfId="47773"/>
    <cellStyle name="Normal 8 2 2 2 2 3 6 2" xfId="47774"/>
    <cellStyle name="Normal 8 2 2 2 2 3 7" xfId="47775"/>
    <cellStyle name="Normal 8 2 2 2 2 4" xfId="47776"/>
    <cellStyle name="Normal 8 2 2 2 2 4 2" xfId="47777"/>
    <cellStyle name="Normal 8 2 2 2 2 4 2 2" xfId="47778"/>
    <cellStyle name="Normal 8 2 2 2 2 4 2 2 2" xfId="47779"/>
    <cellStyle name="Normal 8 2 2 2 2 4 2 2 2 2" xfId="47780"/>
    <cellStyle name="Normal 8 2 2 2 2 4 2 2 3" xfId="47781"/>
    <cellStyle name="Normal 8 2 2 2 2 4 2 3" xfId="47782"/>
    <cellStyle name="Normal 8 2 2 2 2 4 2 3 2" xfId="47783"/>
    <cellStyle name="Normal 8 2 2 2 2 4 2 4" xfId="47784"/>
    <cellStyle name="Normal 8 2 2 2 2 4 3" xfId="47785"/>
    <cellStyle name="Normal 8 2 2 2 2 4 3 2" xfId="47786"/>
    <cellStyle name="Normal 8 2 2 2 2 4 3 2 2" xfId="47787"/>
    <cellStyle name="Normal 8 2 2 2 2 4 3 3" xfId="47788"/>
    <cellStyle name="Normal 8 2 2 2 2 4 4" xfId="47789"/>
    <cellStyle name="Normal 8 2 2 2 2 4 4 2" xfId="47790"/>
    <cellStyle name="Normal 8 2 2 2 2 4 5" xfId="47791"/>
    <cellStyle name="Normal 8 2 2 2 2 5" xfId="47792"/>
    <cellStyle name="Normal 8 2 2 2 2 5 2" xfId="47793"/>
    <cellStyle name="Normal 8 2 2 2 2 5 2 2" xfId="47794"/>
    <cellStyle name="Normal 8 2 2 2 2 5 2 2 2" xfId="47795"/>
    <cellStyle name="Normal 8 2 2 2 2 5 2 2 2 2" xfId="47796"/>
    <cellStyle name="Normal 8 2 2 2 2 5 2 2 3" xfId="47797"/>
    <cellStyle name="Normal 8 2 2 2 2 5 2 3" xfId="47798"/>
    <cellStyle name="Normal 8 2 2 2 2 5 2 3 2" xfId="47799"/>
    <cellStyle name="Normal 8 2 2 2 2 5 2 4" xfId="47800"/>
    <cellStyle name="Normal 8 2 2 2 2 5 3" xfId="47801"/>
    <cellStyle name="Normal 8 2 2 2 2 5 3 2" xfId="47802"/>
    <cellStyle name="Normal 8 2 2 2 2 5 3 2 2" xfId="47803"/>
    <cellStyle name="Normal 8 2 2 2 2 5 3 3" xfId="47804"/>
    <cellStyle name="Normal 8 2 2 2 2 5 4" xfId="47805"/>
    <cellStyle name="Normal 8 2 2 2 2 5 4 2" xfId="47806"/>
    <cellStyle name="Normal 8 2 2 2 2 5 5" xfId="47807"/>
    <cellStyle name="Normal 8 2 2 2 2 6" xfId="47808"/>
    <cellStyle name="Normal 8 2 2 2 2 6 2" xfId="47809"/>
    <cellStyle name="Normal 8 2 2 2 2 6 2 2" xfId="47810"/>
    <cellStyle name="Normal 8 2 2 2 2 6 2 2 2" xfId="47811"/>
    <cellStyle name="Normal 8 2 2 2 2 6 2 3" xfId="47812"/>
    <cellStyle name="Normal 8 2 2 2 2 6 3" xfId="47813"/>
    <cellStyle name="Normal 8 2 2 2 2 6 3 2" xfId="47814"/>
    <cellStyle name="Normal 8 2 2 2 2 6 4" xfId="47815"/>
    <cellStyle name="Normal 8 2 2 2 2 7" xfId="47816"/>
    <cellStyle name="Normal 8 2 2 2 2 7 2" xfId="47817"/>
    <cellStyle name="Normal 8 2 2 2 2 7 2 2" xfId="47818"/>
    <cellStyle name="Normal 8 2 2 2 2 7 3" xfId="47819"/>
    <cellStyle name="Normal 8 2 2 2 2 8" xfId="47820"/>
    <cellStyle name="Normal 8 2 2 2 2 8 2" xfId="47821"/>
    <cellStyle name="Normal 8 2 2 2 2 9" xfId="47822"/>
    <cellStyle name="Normal 8 2 2 2 2 9 2" xfId="47823"/>
    <cellStyle name="Normal 8 2 2 2 3" xfId="47824"/>
    <cellStyle name="Normal 8 2 2 2 3 2" xfId="47825"/>
    <cellStyle name="Normal 8 2 2 2 3 2 2" xfId="47826"/>
    <cellStyle name="Normal 8 2 2 2 3 2 2 2" xfId="47827"/>
    <cellStyle name="Normal 8 2 2 2 3 2 2 2 2" xfId="47828"/>
    <cellStyle name="Normal 8 2 2 2 3 2 2 2 2 2" xfId="47829"/>
    <cellStyle name="Normal 8 2 2 2 3 2 2 2 2 2 2" xfId="47830"/>
    <cellStyle name="Normal 8 2 2 2 3 2 2 2 2 3" xfId="47831"/>
    <cellStyle name="Normal 8 2 2 2 3 2 2 2 3" xfId="47832"/>
    <cellStyle name="Normal 8 2 2 2 3 2 2 2 3 2" xfId="47833"/>
    <cellStyle name="Normal 8 2 2 2 3 2 2 2 4" xfId="47834"/>
    <cellStyle name="Normal 8 2 2 2 3 2 2 3" xfId="47835"/>
    <cellStyle name="Normal 8 2 2 2 3 2 2 3 2" xfId="47836"/>
    <cellStyle name="Normal 8 2 2 2 3 2 2 3 2 2" xfId="47837"/>
    <cellStyle name="Normal 8 2 2 2 3 2 2 3 3" xfId="47838"/>
    <cellStyle name="Normal 8 2 2 2 3 2 2 4" xfId="47839"/>
    <cellStyle name="Normal 8 2 2 2 3 2 2 4 2" xfId="47840"/>
    <cellStyle name="Normal 8 2 2 2 3 2 2 5" xfId="47841"/>
    <cellStyle name="Normal 8 2 2 2 3 2 3" xfId="47842"/>
    <cellStyle name="Normal 8 2 2 2 3 2 3 2" xfId="47843"/>
    <cellStyle name="Normal 8 2 2 2 3 2 3 2 2" xfId="47844"/>
    <cellStyle name="Normal 8 2 2 2 3 2 3 2 2 2" xfId="47845"/>
    <cellStyle name="Normal 8 2 2 2 3 2 3 2 2 2 2" xfId="47846"/>
    <cellStyle name="Normal 8 2 2 2 3 2 3 2 2 3" xfId="47847"/>
    <cellStyle name="Normal 8 2 2 2 3 2 3 2 3" xfId="47848"/>
    <cellStyle name="Normal 8 2 2 2 3 2 3 2 3 2" xfId="47849"/>
    <cellStyle name="Normal 8 2 2 2 3 2 3 2 4" xfId="47850"/>
    <cellStyle name="Normal 8 2 2 2 3 2 3 3" xfId="47851"/>
    <cellStyle name="Normal 8 2 2 2 3 2 3 3 2" xfId="47852"/>
    <cellStyle name="Normal 8 2 2 2 3 2 3 3 2 2" xfId="47853"/>
    <cellStyle name="Normal 8 2 2 2 3 2 3 3 3" xfId="47854"/>
    <cellStyle name="Normal 8 2 2 2 3 2 3 4" xfId="47855"/>
    <cellStyle name="Normal 8 2 2 2 3 2 3 4 2" xfId="47856"/>
    <cellStyle name="Normal 8 2 2 2 3 2 3 5" xfId="47857"/>
    <cellStyle name="Normal 8 2 2 2 3 2 4" xfId="47858"/>
    <cellStyle name="Normal 8 2 2 2 3 2 4 2" xfId="47859"/>
    <cellStyle name="Normal 8 2 2 2 3 2 4 2 2" xfId="47860"/>
    <cellStyle name="Normal 8 2 2 2 3 2 4 2 2 2" xfId="47861"/>
    <cellStyle name="Normal 8 2 2 2 3 2 4 2 3" xfId="47862"/>
    <cellStyle name="Normal 8 2 2 2 3 2 4 3" xfId="47863"/>
    <cellStyle name="Normal 8 2 2 2 3 2 4 3 2" xfId="47864"/>
    <cellStyle name="Normal 8 2 2 2 3 2 4 4" xfId="47865"/>
    <cellStyle name="Normal 8 2 2 2 3 2 5" xfId="47866"/>
    <cellStyle name="Normal 8 2 2 2 3 2 5 2" xfId="47867"/>
    <cellStyle name="Normal 8 2 2 2 3 2 5 2 2" xfId="47868"/>
    <cellStyle name="Normal 8 2 2 2 3 2 5 3" xfId="47869"/>
    <cellStyle name="Normal 8 2 2 2 3 2 6" xfId="47870"/>
    <cellStyle name="Normal 8 2 2 2 3 2 6 2" xfId="47871"/>
    <cellStyle name="Normal 8 2 2 2 3 2 7" xfId="47872"/>
    <cellStyle name="Normal 8 2 2 2 3 3" xfId="47873"/>
    <cellStyle name="Normal 8 2 2 2 3 3 2" xfId="47874"/>
    <cellStyle name="Normal 8 2 2 2 3 3 2 2" xfId="47875"/>
    <cellStyle name="Normal 8 2 2 2 3 3 2 2 2" xfId="47876"/>
    <cellStyle name="Normal 8 2 2 2 3 3 2 2 2 2" xfId="47877"/>
    <cellStyle name="Normal 8 2 2 2 3 3 2 2 3" xfId="47878"/>
    <cellStyle name="Normal 8 2 2 2 3 3 2 3" xfId="47879"/>
    <cellStyle name="Normal 8 2 2 2 3 3 2 3 2" xfId="47880"/>
    <cellStyle name="Normal 8 2 2 2 3 3 2 4" xfId="47881"/>
    <cellStyle name="Normal 8 2 2 2 3 3 3" xfId="47882"/>
    <cellStyle name="Normal 8 2 2 2 3 3 3 2" xfId="47883"/>
    <cellStyle name="Normal 8 2 2 2 3 3 3 2 2" xfId="47884"/>
    <cellStyle name="Normal 8 2 2 2 3 3 3 3" xfId="47885"/>
    <cellStyle name="Normal 8 2 2 2 3 3 4" xfId="47886"/>
    <cellStyle name="Normal 8 2 2 2 3 3 4 2" xfId="47887"/>
    <cellStyle name="Normal 8 2 2 2 3 3 5" xfId="47888"/>
    <cellStyle name="Normal 8 2 2 2 3 4" xfId="47889"/>
    <cellStyle name="Normal 8 2 2 2 3 4 2" xfId="47890"/>
    <cellStyle name="Normal 8 2 2 2 3 4 2 2" xfId="47891"/>
    <cellStyle name="Normal 8 2 2 2 3 4 2 2 2" xfId="47892"/>
    <cellStyle name="Normal 8 2 2 2 3 4 2 2 2 2" xfId="47893"/>
    <cellStyle name="Normal 8 2 2 2 3 4 2 2 3" xfId="47894"/>
    <cellStyle name="Normal 8 2 2 2 3 4 2 3" xfId="47895"/>
    <cellStyle name="Normal 8 2 2 2 3 4 2 3 2" xfId="47896"/>
    <cellStyle name="Normal 8 2 2 2 3 4 2 4" xfId="47897"/>
    <cellStyle name="Normal 8 2 2 2 3 4 3" xfId="47898"/>
    <cellStyle name="Normal 8 2 2 2 3 4 3 2" xfId="47899"/>
    <cellStyle name="Normal 8 2 2 2 3 4 3 2 2" xfId="47900"/>
    <cellStyle name="Normal 8 2 2 2 3 4 3 3" xfId="47901"/>
    <cellStyle name="Normal 8 2 2 2 3 4 4" xfId="47902"/>
    <cellStyle name="Normal 8 2 2 2 3 4 4 2" xfId="47903"/>
    <cellStyle name="Normal 8 2 2 2 3 4 5" xfId="47904"/>
    <cellStyle name="Normal 8 2 2 2 3 5" xfId="47905"/>
    <cellStyle name="Normal 8 2 2 2 3 5 2" xfId="47906"/>
    <cellStyle name="Normal 8 2 2 2 3 5 2 2" xfId="47907"/>
    <cellStyle name="Normal 8 2 2 2 3 5 2 2 2" xfId="47908"/>
    <cellStyle name="Normal 8 2 2 2 3 5 2 3" xfId="47909"/>
    <cellStyle name="Normal 8 2 2 2 3 5 3" xfId="47910"/>
    <cellStyle name="Normal 8 2 2 2 3 5 3 2" xfId="47911"/>
    <cellStyle name="Normal 8 2 2 2 3 5 4" xfId="47912"/>
    <cellStyle name="Normal 8 2 2 2 3 6" xfId="47913"/>
    <cellStyle name="Normal 8 2 2 2 3 6 2" xfId="47914"/>
    <cellStyle name="Normal 8 2 2 2 3 6 2 2" xfId="47915"/>
    <cellStyle name="Normal 8 2 2 2 3 6 3" xfId="47916"/>
    <cellStyle name="Normal 8 2 2 2 3 7" xfId="47917"/>
    <cellStyle name="Normal 8 2 2 2 3 7 2" xfId="47918"/>
    <cellStyle name="Normal 8 2 2 2 3 8" xfId="47919"/>
    <cellStyle name="Normal 8 2 2 2 4" xfId="47920"/>
    <cellStyle name="Normal 8 2 2 2 4 2" xfId="47921"/>
    <cellStyle name="Normal 8 2 2 2 4 2 2" xfId="47922"/>
    <cellStyle name="Normal 8 2 2 2 4 2 2 2" xfId="47923"/>
    <cellStyle name="Normal 8 2 2 2 4 2 2 2 2" xfId="47924"/>
    <cellStyle name="Normal 8 2 2 2 4 2 2 2 2 2" xfId="47925"/>
    <cellStyle name="Normal 8 2 2 2 4 2 2 2 3" xfId="47926"/>
    <cellStyle name="Normal 8 2 2 2 4 2 2 3" xfId="47927"/>
    <cellStyle name="Normal 8 2 2 2 4 2 2 3 2" xfId="47928"/>
    <cellStyle name="Normal 8 2 2 2 4 2 2 4" xfId="47929"/>
    <cellStyle name="Normal 8 2 2 2 4 2 3" xfId="47930"/>
    <cellStyle name="Normal 8 2 2 2 4 2 3 2" xfId="47931"/>
    <cellStyle name="Normal 8 2 2 2 4 2 3 2 2" xfId="47932"/>
    <cellStyle name="Normal 8 2 2 2 4 2 3 3" xfId="47933"/>
    <cellStyle name="Normal 8 2 2 2 4 2 4" xfId="47934"/>
    <cellStyle name="Normal 8 2 2 2 4 2 4 2" xfId="47935"/>
    <cellStyle name="Normal 8 2 2 2 4 2 5" xfId="47936"/>
    <cellStyle name="Normal 8 2 2 2 4 3" xfId="47937"/>
    <cellStyle name="Normal 8 2 2 2 4 3 2" xfId="47938"/>
    <cellStyle name="Normal 8 2 2 2 4 3 2 2" xfId="47939"/>
    <cellStyle name="Normal 8 2 2 2 4 3 2 2 2" xfId="47940"/>
    <cellStyle name="Normal 8 2 2 2 4 3 2 2 2 2" xfId="47941"/>
    <cellStyle name="Normal 8 2 2 2 4 3 2 2 3" xfId="47942"/>
    <cellStyle name="Normal 8 2 2 2 4 3 2 3" xfId="47943"/>
    <cellStyle name="Normal 8 2 2 2 4 3 2 3 2" xfId="47944"/>
    <cellStyle name="Normal 8 2 2 2 4 3 2 4" xfId="47945"/>
    <cellStyle name="Normal 8 2 2 2 4 3 3" xfId="47946"/>
    <cellStyle name="Normal 8 2 2 2 4 3 3 2" xfId="47947"/>
    <cellStyle name="Normal 8 2 2 2 4 3 3 2 2" xfId="47948"/>
    <cellStyle name="Normal 8 2 2 2 4 3 3 3" xfId="47949"/>
    <cellStyle name="Normal 8 2 2 2 4 3 4" xfId="47950"/>
    <cellStyle name="Normal 8 2 2 2 4 3 4 2" xfId="47951"/>
    <cellStyle name="Normal 8 2 2 2 4 3 5" xfId="47952"/>
    <cellStyle name="Normal 8 2 2 2 4 4" xfId="47953"/>
    <cellStyle name="Normal 8 2 2 2 4 4 2" xfId="47954"/>
    <cellStyle name="Normal 8 2 2 2 4 4 2 2" xfId="47955"/>
    <cellStyle name="Normal 8 2 2 2 4 4 2 2 2" xfId="47956"/>
    <cellStyle name="Normal 8 2 2 2 4 4 2 3" xfId="47957"/>
    <cellStyle name="Normal 8 2 2 2 4 4 3" xfId="47958"/>
    <cellStyle name="Normal 8 2 2 2 4 4 3 2" xfId="47959"/>
    <cellStyle name="Normal 8 2 2 2 4 4 4" xfId="47960"/>
    <cellStyle name="Normal 8 2 2 2 4 5" xfId="47961"/>
    <cellStyle name="Normal 8 2 2 2 4 5 2" xfId="47962"/>
    <cellStyle name="Normal 8 2 2 2 4 5 2 2" xfId="47963"/>
    <cellStyle name="Normal 8 2 2 2 4 5 3" xfId="47964"/>
    <cellStyle name="Normal 8 2 2 2 4 6" xfId="47965"/>
    <cellStyle name="Normal 8 2 2 2 4 6 2" xfId="47966"/>
    <cellStyle name="Normal 8 2 2 2 4 7" xfId="47967"/>
    <cellStyle name="Normal 8 2 2 2 5" xfId="47968"/>
    <cellStyle name="Normal 8 2 2 2 5 2" xfId="47969"/>
    <cellStyle name="Normal 8 2 2 2 5 2 2" xfId="47970"/>
    <cellStyle name="Normal 8 2 2 2 5 2 2 2" xfId="47971"/>
    <cellStyle name="Normal 8 2 2 2 5 2 2 2 2" xfId="47972"/>
    <cellStyle name="Normal 8 2 2 2 5 2 2 3" xfId="47973"/>
    <cellStyle name="Normal 8 2 2 2 5 2 3" xfId="47974"/>
    <cellStyle name="Normal 8 2 2 2 5 2 3 2" xfId="47975"/>
    <cellStyle name="Normal 8 2 2 2 5 2 4" xfId="47976"/>
    <cellStyle name="Normal 8 2 2 2 5 3" xfId="47977"/>
    <cellStyle name="Normal 8 2 2 2 5 3 2" xfId="47978"/>
    <cellStyle name="Normal 8 2 2 2 5 3 2 2" xfId="47979"/>
    <cellStyle name="Normal 8 2 2 2 5 3 3" xfId="47980"/>
    <cellStyle name="Normal 8 2 2 2 5 4" xfId="47981"/>
    <cellStyle name="Normal 8 2 2 2 5 4 2" xfId="47982"/>
    <cellStyle name="Normal 8 2 2 2 5 5" xfId="47983"/>
    <cellStyle name="Normal 8 2 2 2 6" xfId="47984"/>
    <cellStyle name="Normal 8 2 2 2 6 2" xfId="47985"/>
    <cellStyle name="Normal 8 2 2 2 6 2 2" xfId="47986"/>
    <cellStyle name="Normal 8 2 2 2 6 2 2 2" xfId="47987"/>
    <cellStyle name="Normal 8 2 2 2 6 2 2 2 2" xfId="47988"/>
    <cellStyle name="Normal 8 2 2 2 6 2 2 3" xfId="47989"/>
    <cellStyle name="Normal 8 2 2 2 6 2 3" xfId="47990"/>
    <cellStyle name="Normal 8 2 2 2 6 2 3 2" xfId="47991"/>
    <cellStyle name="Normal 8 2 2 2 6 2 4" xfId="47992"/>
    <cellStyle name="Normal 8 2 2 2 6 3" xfId="47993"/>
    <cellStyle name="Normal 8 2 2 2 6 3 2" xfId="47994"/>
    <cellStyle name="Normal 8 2 2 2 6 3 2 2" xfId="47995"/>
    <cellStyle name="Normal 8 2 2 2 6 3 3" xfId="47996"/>
    <cellStyle name="Normal 8 2 2 2 6 4" xfId="47997"/>
    <cellStyle name="Normal 8 2 2 2 6 4 2" xfId="47998"/>
    <cellStyle name="Normal 8 2 2 2 6 5" xfId="47999"/>
    <cellStyle name="Normal 8 2 2 2 7" xfId="48000"/>
    <cellStyle name="Normal 8 2 2 2 7 2" xfId="48001"/>
    <cellStyle name="Normal 8 2 2 2 7 2 2" xfId="48002"/>
    <cellStyle name="Normal 8 2 2 2 7 2 2 2" xfId="48003"/>
    <cellStyle name="Normal 8 2 2 2 7 2 3" xfId="48004"/>
    <cellStyle name="Normal 8 2 2 2 7 3" xfId="48005"/>
    <cellStyle name="Normal 8 2 2 2 7 3 2" xfId="48006"/>
    <cellStyle name="Normal 8 2 2 2 7 4" xfId="48007"/>
    <cellStyle name="Normal 8 2 2 2 8" xfId="48008"/>
    <cellStyle name="Normal 8 2 2 2 8 2" xfId="48009"/>
    <cellStyle name="Normal 8 2 2 2 8 2 2" xfId="48010"/>
    <cellStyle name="Normal 8 2 2 2 8 3" xfId="48011"/>
    <cellStyle name="Normal 8 2 2 2 9" xfId="48012"/>
    <cellStyle name="Normal 8 2 2 2 9 2" xfId="48013"/>
    <cellStyle name="Normal 8 2 2 3" xfId="48014"/>
    <cellStyle name="Normal 8 2 2 3 10" xfId="48015"/>
    <cellStyle name="Normal 8 2 2 3 2" xfId="48016"/>
    <cellStyle name="Normal 8 2 2 3 2 2" xfId="48017"/>
    <cellStyle name="Normal 8 2 2 3 2 2 2" xfId="48018"/>
    <cellStyle name="Normal 8 2 2 3 2 2 2 2" xfId="48019"/>
    <cellStyle name="Normal 8 2 2 3 2 2 2 2 2" xfId="48020"/>
    <cellStyle name="Normal 8 2 2 3 2 2 2 2 2 2" xfId="48021"/>
    <cellStyle name="Normal 8 2 2 3 2 2 2 2 2 2 2" xfId="48022"/>
    <cellStyle name="Normal 8 2 2 3 2 2 2 2 2 3" xfId="48023"/>
    <cellStyle name="Normal 8 2 2 3 2 2 2 2 3" xfId="48024"/>
    <cellStyle name="Normal 8 2 2 3 2 2 2 2 3 2" xfId="48025"/>
    <cellStyle name="Normal 8 2 2 3 2 2 2 2 4" xfId="48026"/>
    <cellStyle name="Normal 8 2 2 3 2 2 2 3" xfId="48027"/>
    <cellStyle name="Normal 8 2 2 3 2 2 2 3 2" xfId="48028"/>
    <cellStyle name="Normal 8 2 2 3 2 2 2 3 2 2" xfId="48029"/>
    <cellStyle name="Normal 8 2 2 3 2 2 2 3 3" xfId="48030"/>
    <cellStyle name="Normal 8 2 2 3 2 2 2 4" xfId="48031"/>
    <cellStyle name="Normal 8 2 2 3 2 2 2 4 2" xfId="48032"/>
    <cellStyle name="Normal 8 2 2 3 2 2 2 5" xfId="48033"/>
    <cellStyle name="Normal 8 2 2 3 2 2 3" xfId="48034"/>
    <cellStyle name="Normal 8 2 2 3 2 2 3 2" xfId="48035"/>
    <cellStyle name="Normal 8 2 2 3 2 2 3 2 2" xfId="48036"/>
    <cellStyle name="Normal 8 2 2 3 2 2 3 2 2 2" xfId="48037"/>
    <cellStyle name="Normal 8 2 2 3 2 2 3 2 2 2 2" xfId="48038"/>
    <cellStyle name="Normal 8 2 2 3 2 2 3 2 2 3" xfId="48039"/>
    <cellStyle name="Normal 8 2 2 3 2 2 3 2 3" xfId="48040"/>
    <cellStyle name="Normal 8 2 2 3 2 2 3 2 3 2" xfId="48041"/>
    <cellStyle name="Normal 8 2 2 3 2 2 3 2 4" xfId="48042"/>
    <cellStyle name="Normal 8 2 2 3 2 2 3 3" xfId="48043"/>
    <cellStyle name="Normal 8 2 2 3 2 2 3 3 2" xfId="48044"/>
    <cellStyle name="Normal 8 2 2 3 2 2 3 3 2 2" xfId="48045"/>
    <cellStyle name="Normal 8 2 2 3 2 2 3 3 3" xfId="48046"/>
    <cellStyle name="Normal 8 2 2 3 2 2 3 4" xfId="48047"/>
    <cellStyle name="Normal 8 2 2 3 2 2 3 4 2" xfId="48048"/>
    <cellStyle name="Normal 8 2 2 3 2 2 3 5" xfId="48049"/>
    <cellStyle name="Normal 8 2 2 3 2 2 4" xfId="48050"/>
    <cellStyle name="Normal 8 2 2 3 2 2 4 2" xfId="48051"/>
    <cellStyle name="Normal 8 2 2 3 2 2 4 2 2" xfId="48052"/>
    <cellStyle name="Normal 8 2 2 3 2 2 4 2 2 2" xfId="48053"/>
    <cellStyle name="Normal 8 2 2 3 2 2 4 2 3" xfId="48054"/>
    <cellStyle name="Normal 8 2 2 3 2 2 4 3" xfId="48055"/>
    <cellStyle name="Normal 8 2 2 3 2 2 4 3 2" xfId="48056"/>
    <cellStyle name="Normal 8 2 2 3 2 2 4 4" xfId="48057"/>
    <cellStyle name="Normal 8 2 2 3 2 2 5" xfId="48058"/>
    <cellStyle name="Normal 8 2 2 3 2 2 5 2" xfId="48059"/>
    <cellStyle name="Normal 8 2 2 3 2 2 5 2 2" xfId="48060"/>
    <cellStyle name="Normal 8 2 2 3 2 2 5 3" xfId="48061"/>
    <cellStyle name="Normal 8 2 2 3 2 2 6" xfId="48062"/>
    <cellStyle name="Normal 8 2 2 3 2 2 6 2" xfId="48063"/>
    <cellStyle name="Normal 8 2 2 3 2 2 7" xfId="48064"/>
    <cellStyle name="Normal 8 2 2 3 2 3" xfId="48065"/>
    <cellStyle name="Normal 8 2 2 3 2 3 2" xfId="48066"/>
    <cellStyle name="Normal 8 2 2 3 2 3 2 2" xfId="48067"/>
    <cellStyle name="Normal 8 2 2 3 2 3 2 2 2" xfId="48068"/>
    <cellStyle name="Normal 8 2 2 3 2 3 2 2 2 2" xfId="48069"/>
    <cellStyle name="Normal 8 2 2 3 2 3 2 2 3" xfId="48070"/>
    <cellStyle name="Normal 8 2 2 3 2 3 2 3" xfId="48071"/>
    <cellStyle name="Normal 8 2 2 3 2 3 2 3 2" xfId="48072"/>
    <cellStyle name="Normal 8 2 2 3 2 3 2 4" xfId="48073"/>
    <cellStyle name="Normal 8 2 2 3 2 3 3" xfId="48074"/>
    <cellStyle name="Normal 8 2 2 3 2 3 3 2" xfId="48075"/>
    <cellStyle name="Normal 8 2 2 3 2 3 3 2 2" xfId="48076"/>
    <cellStyle name="Normal 8 2 2 3 2 3 3 3" xfId="48077"/>
    <cellStyle name="Normal 8 2 2 3 2 3 4" xfId="48078"/>
    <cellStyle name="Normal 8 2 2 3 2 3 4 2" xfId="48079"/>
    <cellStyle name="Normal 8 2 2 3 2 3 5" xfId="48080"/>
    <cellStyle name="Normal 8 2 2 3 2 4" xfId="48081"/>
    <cellStyle name="Normal 8 2 2 3 2 4 2" xfId="48082"/>
    <cellStyle name="Normal 8 2 2 3 2 4 2 2" xfId="48083"/>
    <cellStyle name="Normal 8 2 2 3 2 4 2 2 2" xfId="48084"/>
    <cellStyle name="Normal 8 2 2 3 2 4 2 2 2 2" xfId="48085"/>
    <cellStyle name="Normal 8 2 2 3 2 4 2 2 3" xfId="48086"/>
    <cellStyle name="Normal 8 2 2 3 2 4 2 3" xfId="48087"/>
    <cellStyle name="Normal 8 2 2 3 2 4 2 3 2" xfId="48088"/>
    <cellStyle name="Normal 8 2 2 3 2 4 2 4" xfId="48089"/>
    <cellStyle name="Normal 8 2 2 3 2 4 3" xfId="48090"/>
    <cellStyle name="Normal 8 2 2 3 2 4 3 2" xfId="48091"/>
    <cellStyle name="Normal 8 2 2 3 2 4 3 2 2" xfId="48092"/>
    <cellStyle name="Normal 8 2 2 3 2 4 3 3" xfId="48093"/>
    <cellStyle name="Normal 8 2 2 3 2 4 4" xfId="48094"/>
    <cellStyle name="Normal 8 2 2 3 2 4 4 2" xfId="48095"/>
    <cellStyle name="Normal 8 2 2 3 2 4 5" xfId="48096"/>
    <cellStyle name="Normal 8 2 2 3 2 5" xfId="48097"/>
    <cellStyle name="Normal 8 2 2 3 2 5 2" xfId="48098"/>
    <cellStyle name="Normal 8 2 2 3 2 5 2 2" xfId="48099"/>
    <cellStyle name="Normal 8 2 2 3 2 5 2 2 2" xfId="48100"/>
    <cellStyle name="Normal 8 2 2 3 2 5 2 3" xfId="48101"/>
    <cellStyle name="Normal 8 2 2 3 2 5 3" xfId="48102"/>
    <cellStyle name="Normal 8 2 2 3 2 5 3 2" xfId="48103"/>
    <cellStyle name="Normal 8 2 2 3 2 5 4" xfId="48104"/>
    <cellStyle name="Normal 8 2 2 3 2 6" xfId="48105"/>
    <cellStyle name="Normal 8 2 2 3 2 6 2" xfId="48106"/>
    <cellStyle name="Normal 8 2 2 3 2 6 2 2" xfId="48107"/>
    <cellStyle name="Normal 8 2 2 3 2 6 3" xfId="48108"/>
    <cellStyle name="Normal 8 2 2 3 2 7" xfId="48109"/>
    <cellStyle name="Normal 8 2 2 3 2 7 2" xfId="48110"/>
    <cellStyle name="Normal 8 2 2 3 2 8" xfId="48111"/>
    <cellStyle name="Normal 8 2 2 3 3" xfId="48112"/>
    <cellStyle name="Normal 8 2 2 3 3 2" xfId="48113"/>
    <cellStyle name="Normal 8 2 2 3 3 2 2" xfId="48114"/>
    <cellStyle name="Normal 8 2 2 3 3 2 2 2" xfId="48115"/>
    <cellStyle name="Normal 8 2 2 3 3 2 2 2 2" xfId="48116"/>
    <cellStyle name="Normal 8 2 2 3 3 2 2 2 2 2" xfId="48117"/>
    <cellStyle name="Normal 8 2 2 3 3 2 2 2 3" xfId="48118"/>
    <cellStyle name="Normal 8 2 2 3 3 2 2 3" xfId="48119"/>
    <cellStyle name="Normal 8 2 2 3 3 2 2 3 2" xfId="48120"/>
    <cellStyle name="Normal 8 2 2 3 3 2 2 4" xfId="48121"/>
    <cellStyle name="Normal 8 2 2 3 3 2 3" xfId="48122"/>
    <cellStyle name="Normal 8 2 2 3 3 2 3 2" xfId="48123"/>
    <cellStyle name="Normal 8 2 2 3 3 2 3 2 2" xfId="48124"/>
    <cellStyle name="Normal 8 2 2 3 3 2 3 3" xfId="48125"/>
    <cellStyle name="Normal 8 2 2 3 3 2 4" xfId="48126"/>
    <cellStyle name="Normal 8 2 2 3 3 2 4 2" xfId="48127"/>
    <cellStyle name="Normal 8 2 2 3 3 2 5" xfId="48128"/>
    <cellStyle name="Normal 8 2 2 3 3 3" xfId="48129"/>
    <cellStyle name="Normal 8 2 2 3 3 3 2" xfId="48130"/>
    <cellStyle name="Normal 8 2 2 3 3 3 2 2" xfId="48131"/>
    <cellStyle name="Normal 8 2 2 3 3 3 2 2 2" xfId="48132"/>
    <cellStyle name="Normal 8 2 2 3 3 3 2 2 2 2" xfId="48133"/>
    <cellStyle name="Normal 8 2 2 3 3 3 2 2 3" xfId="48134"/>
    <cellStyle name="Normal 8 2 2 3 3 3 2 3" xfId="48135"/>
    <cellStyle name="Normal 8 2 2 3 3 3 2 3 2" xfId="48136"/>
    <cellStyle name="Normal 8 2 2 3 3 3 2 4" xfId="48137"/>
    <cellStyle name="Normal 8 2 2 3 3 3 3" xfId="48138"/>
    <cellStyle name="Normal 8 2 2 3 3 3 3 2" xfId="48139"/>
    <cellStyle name="Normal 8 2 2 3 3 3 3 2 2" xfId="48140"/>
    <cellStyle name="Normal 8 2 2 3 3 3 3 3" xfId="48141"/>
    <cellStyle name="Normal 8 2 2 3 3 3 4" xfId="48142"/>
    <cellStyle name="Normal 8 2 2 3 3 3 4 2" xfId="48143"/>
    <cellStyle name="Normal 8 2 2 3 3 3 5" xfId="48144"/>
    <cellStyle name="Normal 8 2 2 3 3 4" xfId="48145"/>
    <cellStyle name="Normal 8 2 2 3 3 4 2" xfId="48146"/>
    <cellStyle name="Normal 8 2 2 3 3 4 2 2" xfId="48147"/>
    <cellStyle name="Normal 8 2 2 3 3 4 2 2 2" xfId="48148"/>
    <cellStyle name="Normal 8 2 2 3 3 4 2 3" xfId="48149"/>
    <cellStyle name="Normal 8 2 2 3 3 4 3" xfId="48150"/>
    <cellStyle name="Normal 8 2 2 3 3 4 3 2" xfId="48151"/>
    <cellStyle name="Normal 8 2 2 3 3 4 4" xfId="48152"/>
    <cellStyle name="Normal 8 2 2 3 3 5" xfId="48153"/>
    <cellStyle name="Normal 8 2 2 3 3 5 2" xfId="48154"/>
    <cellStyle name="Normal 8 2 2 3 3 5 2 2" xfId="48155"/>
    <cellStyle name="Normal 8 2 2 3 3 5 3" xfId="48156"/>
    <cellStyle name="Normal 8 2 2 3 3 6" xfId="48157"/>
    <cellStyle name="Normal 8 2 2 3 3 6 2" xfId="48158"/>
    <cellStyle name="Normal 8 2 2 3 3 7" xfId="48159"/>
    <cellStyle name="Normal 8 2 2 3 4" xfId="48160"/>
    <cellStyle name="Normal 8 2 2 3 4 2" xfId="48161"/>
    <cellStyle name="Normal 8 2 2 3 4 2 2" xfId="48162"/>
    <cellStyle name="Normal 8 2 2 3 4 2 2 2" xfId="48163"/>
    <cellStyle name="Normal 8 2 2 3 4 2 2 2 2" xfId="48164"/>
    <cellStyle name="Normal 8 2 2 3 4 2 2 3" xfId="48165"/>
    <cellStyle name="Normal 8 2 2 3 4 2 3" xfId="48166"/>
    <cellStyle name="Normal 8 2 2 3 4 2 3 2" xfId="48167"/>
    <cellStyle name="Normal 8 2 2 3 4 2 4" xfId="48168"/>
    <cellStyle name="Normal 8 2 2 3 4 3" xfId="48169"/>
    <cellStyle name="Normal 8 2 2 3 4 3 2" xfId="48170"/>
    <cellStyle name="Normal 8 2 2 3 4 3 2 2" xfId="48171"/>
    <cellStyle name="Normal 8 2 2 3 4 3 3" xfId="48172"/>
    <cellStyle name="Normal 8 2 2 3 4 4" xfId="48173"/>
    <cellStyle name="Normal 8 2 2 3 4 4 2" xfId="48174"/>
    <cellStyle name="Normal 8 2 2 3 4 5" xfId="48175"/>
    <cellStyle name="Normal 8 2 2 3 5" xfId="48176"/>
    <cellStyle name="Normal 8 2 2 3 5 2" xfId="48177"/>
    <cellStyle name="Normal 8 2 2 3 5 2 2" xfId="48178"/>
    <cellStyle name="Normal 8 2 2 3 5 2 2 2" xfId="48179"/>
    <cellStyle name="Normal 8 2 2 3 5 2 2 2 2" xfId="48180"/>
    <cellStyle name="Normal 8 2 2 3 5 2 2 3" xfId="48181"/>
    <cellStyle name="Normal 8 2 2 3 5 2 3" xfId="48182"/>
    <cellStyle name="Normal 8 2 2 3 5 2 3 2" xfId="48183"/>
    <cellStyle name="Normal 8 2 2 3 5 2 4" xfId="48184"/>
    <cellStyle name="Normal 8 2 2 3 5 3" xfId="48185"/>
    <cellStyle name="Normal 8 2 2 3 5 3 2" xfId="48186"/>
    <cellStyle name="Normal 8 2 2 3 5 3 2 2" xfId="48187"/>
    <cellStyle name="Normal 8 2 2 3 5 3 3" xfId="48188"/>
    <cellStyle name="Normal 8 2 2 3 5 4" xfId="48189"/>
    <cellStyle name="Normal 8 2 2 3 5 4 2" xfId="48190"/>
    <cellStyle name="Normal 8 2 2 3 5 5" xfId="48191"/>
    <cellStyle name="Normal 8 2 2 3 6" xfId="48192"/>
    <cellStyle name="Normal 8 2 2 3 6 2" xfId="48193"/>
    <cellStyle name="Normal 8 2 2 3 6 2 2" xfId="48194"/>
    <cellStyle name="Normal 8 2 2 3 6 2 2 2" xfId="48195"/>
    <cellStyle name="Normal 8 2 2 3 6 2 3" xfId="48196"/>
    <cellStyle name="Normal 8 2 2 3 6 3" xfId="48197"/>
    <cellStyle name="Normal 8 2 2 3 6 3 2" xfId="48198"/>
    <cellStyle name="Normal 8 2 2 3 6 4" xfId="48199"/>
    <cellStyle name="Normal 8 2 2 3 7" xfId="48200"/>
    <cellStyle name="Normal 8 2 2 3 7 2" xfId="48201"/>
    <cellStyle name="Normal 8 2 2 3 7 2 2" xfId="48202"/>
    <cellStyle name="Normal 8 2 2 3 7 3" xfId="48203"/>
    <cellStyle name="Normal 8 2 2 3 8" xfId="48204"/>
    <cellStyle name="Normal 8 2 2 3 8 2" xfId="48205"/>
    <cellStyle name="Normal 8 2 2 3 9" xfId="48206"/>
    <cellStyle name="Normal 8 2 2 3 9 2" xfId="48207"/>
    <cellStyle name="Normal 8 2 2 4" xfId="48208"/>
    <cellStyle name="Normal 8 2 2 4 2" xfId="48209"/>
    <cellStyle name="Normal 8 2 2 4 2 2" xfId="48210"/>
    <cellStyle name="Normal 8 2 2 4 2 2 2" xfId="48211"/>
    <cellStyle name="Normal 8 2 2 4 2 2 2 2" xfId="48212"/>
    <cellStyle name="Normal 8 2 2 4 2 2 2 2 2" xfId="48213"/>
    <cellStyle name="Normal 8 2 2 4 2 2 2 2 2 2" xfId="48214"/>
    <cellStyle name="Normal 8 2 2 4 2 2 2 2 3" xfId="48215"/>
    <cellStyle name="Normal 8 2 2 4 2 2 2 3" xfId="48216"/>
    <cellStyle name="Normal 8 2 2 4 2 2 2 3 2" xfId="48217"/>
    <cellStyle name="Normal 8 2 2 4 2 2 2 4" xfId="48218"/>
    <cellStyle name="Normal 8 2 2 4 2 2 3" xfId="48219"/>
    <cellStyle name="Normal 8 2 2 4 2 2 3 2" xfId="48220"/>
    <cellStyle name="Normal 8 2 2 4 2 2 3 2 2" xfId="48221"/>
    <cellStyle name="Normal 8 2 2 4 2 2 3 3" xfId="48222"/>
    <cellStyle name="Normal 8 2 2 4 2 2 4" xfId="48223"/>
    <cellStyle name="Normal 8 2 2 4 2 2 4 2" xfId="48224"/>
    <cellStyle name="Normal 8 2 2 4 2 2 5" xfId="48225"/>
    <cellStyle name="Normal 8 2 2 4 2 3" xfId="48226"/>
    <cellStyle name="Normal 8 2 2 4 2 3 2" xfId="48227"/>
    <cellStyle name="Normal 8 2 2 4 2 3 2 2" xfId="48228"/>
    <cellStyle name="Normal 8 2 2 4 2 3 2 2 2" xfId="48229"/>
    <cellStyle name="Normal 8 2 2 4 2 3 2 2 2 2" xfId="48230"/>
    <cellStyle name="Normal 8 2 2 4 2 3 2 2 3" xfId="48231"/>
    <cellStyle name="Normal 8 2 2 4 2 3 2 3" xfId="48232"/>
    <cellStyle name="Normal 8 2 2 4 2 3 2 3 2" xfId="48233"/>
    <cellStyle name="Normal 8 2 2 4 2 3 2 4" xfId="48234"/>
    <cellStyle name="Normal 8 2 2 4 2 3 3" xfId="48235"/>
    <cellStyle name="Normal 8 2 2 4 2 3 3 2" xfId="48236"/>
    <cellStyle name="Normal 8 2 2 4 2 3 3 2 2" xfId="48237"/>
    <cellStyle name="Normal 8 2 2 4 2 3 3 3" xfId="48238"/>
    <cellStyle name="Normal 8 2 2 4 2 3 4" xfId="48239"/>
    <cellStyle name="Normal 8 2 2 4 2 3 4 2" xfId="48240"/>
    <cellStyle name="Normal 8 2 2 4 2 3 5" xfId="48241"/>
    <cellStyle name="Normal 8 2 2 4 2 4" xfId="48242"/>
    <cellStyle name="Normal 8 2 2 4 2 4 2" xfId="48243"/>
    <cellStyle name="Normal 8 2 2 4 2 4 2 2" xfId="48244"/>
    <cellStyle name="Normal 8 2 2 4 2 4 2 2 2" xfId="48245"/>
    <cellStyle name="Normal 8 2 2 4 2 4 2 3" xfId="48246"/>
    <cellStyle name="Normal 8 2 2 4 2 4 3" xfId="48247"/>
    <cellStyle name="Normal 8 2 2 4 2 4 3 2" xfId="48248"/>
    <cellStyle name="Normal 8 2 2 4 2 4 4" xfId="48249"/>
    <cellStyle name="Normal 8 2 2 4 2 5" xfId="48250"/>
    <cellStyle name="Normal 8 2 2 4 2 5 2" xfId="48251"/>
    <cellStyle name="Normal 8 2 2 4 2 5 2 2" xfId="48252"/>
    <cellStyle name="Normal 8 2 2 4 2 5 3" xfId="48253"/>
    <cellStyle name="Normal 8 2 2 4 2 6" xfId="48254"/>
    <cellStyle name="Normal 8 2 2 4 2 6 2" xfId="48255"/>
    <cellStyle name="Normal 8 2 2 4 2 7" xfId="48256"/>
    <cellStyle name="Normal 8 2 2 4 3" xfId="48257"/>
    <cellStyle name="Normal 8 2 2 4 3 2" xfId="48258"/>
    <cellStyle name="Normal 8 2 2 4 3 2 2" xfId="48259"/>
    <cellStyle name="Normal 8 2 2 4 3 2 2 2" xfId="48260"/>
    <cellStyle name="Normal 8 2 2 4 3 2 2 2 2" xfId="48261"/>
    <cellStyle name="Normal 8 2 2 4 3 2 2 3" xfId="48262"/>
    <cellStyle name="Normal 8 2 2 4 3 2 3" xfId="48263"/>
    <cellStyle name="Normal 8 2 2 4 3 2 3 2" xfId="48264"/>
    <cellStyle name="Normal 8 2 2 4 3 2 4" xfId="48265"/>
    <cellStyle name="Normal 8 2 2 4 3 3" xfId="48266"/>
    <cellStyle name="Normal 8 2 2 4 3 3 2" xfId="48267"/>
    <cellStyle name="Normal 8 2 2 4 3 3 2 2" xfId="48268"/>
    <cellStyle name="Normal 8 2 2 4 3 3 3" xfId="48269"/>
    <cellStyle name="Normal 8 2 2 4 3 4" xfId="48270"/>
    <cellStyle name="Normal 8 2 2 4 3 4 2" xfId="48271"/>
    <cellStyle name="Normal 8 2 2 4 3 5" xfId="48272"/>
    <cellStyle name="Normal 8 2 2 4 4" xfId="48273"/>
    <cellStyle name="Normal 8 2 2 4 4 2" xfId="48274"/>
    <cellStyle name="Normal 8 2 2 4 4 2 2" xfId="48275"/>
    <cellStyle name="Normal 8 2 2 4 4 2 2 2" xfId="48276"/>
    <cellStyle name="Normal 8 2 2 4 4 2 2 2 2" xfId="48277"/>
    <cellStyle name="Normal 8 2 2 4 4 2 2 3" xfId="48278"/>
    <cellStyle name="Normal 8 2 2 4 4 2 3" xfId="48279"/>
    <cellStyle name="Normal 8 2 2 4 4 2 3 2" xfId="48280"/>
    <cellStyle name="Normal 8 2 2 4 4 2 4" xfId="48281"/>
    <cellStyle name="Normal 8 2 2 4 4 3" xfId="48282"/>
    <cellStyle name="Normal 8 2 2 4 4 3 2" xfId="48283"/>
    <cellStyle name="Normal 8 2 2 4 4 3 2 2" xfId="48284"/>
    <cellStyle name="Normal 8 2 2 4 4 3 3" xfId="48285"/>
    <cellStyle name="Normal 8 2 2 4 4 4" xfId="48286"/>
    <cellStyle name="Normal 8 2 2 4 4 4 2" xfId="48287"/>
    <cellStyle name="Normal 8 2 2 4 4 5" xfId="48288"/>
    <cellStyle name="Normal 8 2 2 4 5" xfId="48289"/>
    <cellStyle name="Normal 8 2 2 4 5 2" xfId="48290"/>
    <cellStyle name="Normal 8 2 2 4 5 2 2" xfId="48291"/>
    <cellStyle name="Normal 8 2 2 4 5 2 2 2" xfId="48292"/>
    <cellStyle name="Normal 8 2 2 4 5 2 3" xfId="48293"/>
    <cellStyle name="Normal 8 2 2 4 5 3" xfId="48294"/>
    <cellStyle name="Normal 8 2 2 4 5 3 2" xfId="48295"/>
    <cellStyle name="Normal 8 2 2 4 5 4" xfId="48296"/>
    <cellStyle name="Normal 8 2 2 4 6" xfId="48297"/>
    <cellStyle name="Normal 8 2 2 4 6 2" xfId="48298"/>
    <cellStyle name="Normal 8 2 2 4 6 2 2" xfId="48299"/>
    <cellStyle name="Normal 8 2 2 4 6 3" xfId="48300"/>
    <cellStyle name="Normal 8 2 2 4 7" xfId="48301"/>
    <cellStyle name="Normal 8 2 2 4 7 2" xfId="48302"/>
    <cellStyle name="Normal 8 2 2 4 8" xfId="48303"/>
    <cellStyle name="Normal 8 2 2 5" xfId="48304"/>
    <cellStyle name="Normal 8 2 2 5 2" xfId="48305"/>
    <cellStyle name="Normal 8 2 2 5 2 2" xfId="48306"/>
    <cellStyle name="Normal 8 2 2 5 2 2 2" xfId="48307"/>
    <cellStyle name="Normal 8 2 2 5 2 2 2 2" xfId="48308"/>
    <cellStyle name="Normal 8 2 2 5 2 2 2 2 2" xfId="48309"/>
    <cellStyle name="Normal 8 2 2 5 2 2 2 3" xfId="48310"/>
    <cellStyle name="Normal 8 2 2 5 2 2 3" xfId="48311"/>
    <cellStyle name="Normal 8 2 2 5 2 2 3 2" xfId="48312"/>
    <cellStyle name="Normal 8 2 2 5 2 2 4" xfId="48313"/>
    <cellStyle name="Normal 8 2 2 5 2 3" xfId="48314"/>
    <cellStyle name="Normal 8 2 2 5 2 3 2" xfId="48315"/>
    <cellStyle name="Normal 8 2 2 5 2 3 2 2" xfId="48316"/>
    <cellStyle name="Normal 8 2 2 5 2 3 3" xfId="48317"/>
    <cellStyle name="Normal 8 2 2 5 2 4" xfId="48318"/>
    <cellStyle name="Normal 8 2 2 5 2 4 2" xfId="48319"/>
    <cellStyle name="Normal 8 2 2 5 2 5" xfId="48320"/>
    <cellStyle name="Normal 8 2 2 5 3" xfId="48321"/>
    <cellStyle name="Normal 8 2 2 5 3 2" xfId="48322"/>
    <cellStyle name="Normal 8 2 2 5 3 2 2" xfId="48323"/>
    <cellStyle name="Normal 8 2 2 5 3 2 2 2" xfId="48324"/>
    <cellStyle name="Normal 8 2 2 5 3 2 2 2 2" xfId="48325"/>
    <cellStyle name="Normal 8 2 2 5 3 2 2 3" xfId="48326"/>
    <cellStyle name="Normal 8 2 2 5 3 2 3" xfId="48327"/>
    <cellStyle name="Normal 8 2 2 5 3 2 3 2" xfId="48328"/>
    <cellStyle name="Normal 8 2 2 5 3 2 4" xfId="48329"/>
    <cellStyle name="Normal 8 2 2 5 3 3" xfId="48330"/>
    <cellStyle name="Normal 8 2 2 5 3 3 2" xfId="48331"/>
    <cellStyle name="Normal 8 2 2 5 3 3 2 2" xfId="48332"/>
    <cellStyle name="Normal 8 2 2 5 3 3 3" xfId="48333"/>
    <cellStyle name="Normal 8 2 2 5 3 4" xfId="48334"/>
    <cellStyle name="Normal 8 2 2 5 3 4 2" xfId="48335"/>
    <cellStyle name="Normal 8 2 2 5 3 5" xfId="48336"/>
    <cellStyle name="Normal 8 2 2 5 4" xfId="48337"/>
    <cellStyle name="Normal 8 2 2 5 4 2" xfId="48338"/>
    <cellStyle name="Normal 8 2 2 5 4 2 2" xfId="48339"/>
    <cellStyle name="Normal 8 2 2 5 4 2 2 2" xfId="48340"/>
    <cellStyle name="Normal 8 2 2 5 4 2 3" xfId="48341"/>
    <cellStyle name="Normal 8 2 2 5 4 3" xfId="48342"/>
    <cellStyle name="Normal 8 2 2 5 4 3 2" xfId="48343"/>
    <cellStyle name="Normal 8 2 2 5 4 4" xfId="48344"/>
    <cellStyle name="Normal 8 2 2 5 5" xfId="48345"/>
    <cellStyle name="Normal 8 2 2 5 5 2" xfId="48346"/>
    <cellStyle name="Normal 8 2 2 5 5 2 2" xfId="48347"/>
    <cellStyle name="Normal 8 2 2 5 5 3" xfId="48348"/>
    <cellStyle name="Normal 8 2 2 5 6" xfId="48349"/>
    <cellStyle name="Normal 8 2 2 5 6 2" xfId="48350"/>
    <cellStyle name="Normal 8 2 2 5 7" xfId="48351"/>
    <cellStyle name="Normal 8 2 2 6" xfId="48352"/>
    <cellStyle name="Normal 8 2 2 6 2" xfId="48353"/>
    <cellStyle name="Normal 8 2 2 6 2 2" xfId="48354"/>
    <cellStyle name="Normal 8 2 2 6 2 2 2" xfId="48355"/>
    <cellStyle name="Normal 8 2 2 6 2 2 2 2" xfId="48356"/>
    <cellStyle name="Normal 8 2 2 6 2 2 3" xfId="48357"/>
    <cellStyle name="Normal 8 2 2 6 2 3" xfId="48358"/>
    <cellStyle name="Normal 8 2 2 6 2 3 2" xfId="48359"/>
    <cellStyle name="Normal 8 2 2 6 2 4" xfId="48360"/>
    <cellStyle name="Normal 8 2 2 6 3" xfId="48361"/>
    <cellStyle name="Normal 8 2 2 6 3 2" xfId="48362"/>
    <cellStyle name="Normal 8 2 2 6 3 2 2" xfId="48363"/>
    <cellStyle name="Normal 8 2 2 6 3 3" xfId="48364"/>
    <cellStyle name="Normal 8 2 2 6 4" xfId="48365"/>
    <cellStyle name="Normal 8 2 2 6 4 2" xfId="48366"/>
    <cellStyle name="Normal 8 2 2 6 5" xfId="48367"/>
    <cellStyle name="Normal 8 2 2 7" xfId="48368"/>
    <cellStyle name="Normal 8 2 2 7 2" xfId="48369"/>
    <cellStyle name="Normal 8 2 2 7 2 2" xfId="48370"/>
    <cellStyle name="Normal 8 2 2 7 2 2 2" xfId="48371"/>
    <cellStyle name="Normal 8 2 2 7 2 2 2 2" xfId="48372"/>
    <cellStyle name="Normal 8 2 2 7 2 2 3" xfId="48373"/>
    <cellStyle name="Normal 8 2 2 7 2 3" xfId="48374"/>
    <cellStyle name="Normal 8 2 2 7 2 3 2" xfId="48375"/>
    <cellStyle name="Normal 8 2 2 7 2 4" xfId="48376"/>
    <cellStyle name="Normal 8 2 2 7 3" xfId="48377"/>
    <cellStyle name="Normal 8 2 2 7 3 2" xfId="48378"/>
    <cellStyle name="Normal 8 2 2 7 3 2 2" xfId="48379"/>
    <cellStyle name="Normal 8 2 2 7 3 3" xfId="48380"/>
    <cellStyle name="Normal 8 2 2 7 4" xfId="48381"/>
    <cellStyle name="Normal 8 2 2 7 4 2" xfId="48382"/>
    <cellStyle name="Normal 8 2 2 7 5" xfId="48383"/>
    <cellStyle name="Normal 8 2 2 8" xfId="48384"/>
    <cellStyle name="Normal 8 2 2 8 2" xfId="48385"/>
    <cellStyle name="Normal 8 2 2 8 2 2" xfId="48386"/>
    <cellStyle name="Normal 8 2 2 8 2 2 2" xfId="48387"/>
    <cellStyle name="Normal 8 2 2 8 2 3" xfId="48388"/>
    <cellStyle name="Normal 8 2 2 8 3" xfId="48389"/>
    <cellStyle name="Normal 8 2 2 8 3 2" xfId="48390"/>
    <cellStyle name="Normal 8 2 2 8 4" xfId="48391"/>
    <cellStyle name="Normal 8 2 2 9" xfId="48392"/>
    <cellStyle name="Normal 8 2 2 9 2" xfId="48393"/>
    <cellStyle name="Normal 8 2 2 9 2 2" xfId="48394"/>
    <cellStyle name="Normal 8 2 2 9 3" xfId="48395"/>
    <cellStyle name="Normal 8 2 2_Plan Mi Comunidad  (05.04.10) Rv.03" xfId="48396"/>
    <cellStyle name="Normal 8 2 3" xfId="48397"/>
    <cellStyle name="Normal 8 2 3 10" xfId="48398"/>
    <cellStyle name="Normal 8 2 3 10 2" xfId="48399"/>
    <cellStyle name="Normal 8 2 3 11" xfId="48400"/>
    <cellStyle name="Normal 8 2 3 12" xfId="48401"/>
    <cellStyle name="Normal 8 2 3 2" xfId="48402"/>
    <cellStyle name="Normal 8 2 3 2 10" xfId="48403"/>
    <cellStyle name="Normal 8 2 3 2 11" xfId="48404"/>
    <cellStyle name="Normal 8 2 3 2 2" xfId="48405"/>
    <cellStyle name="Normal 8 2 3 2 2 2" xfId="48406"/>
    <cellStyle name="Normal 8 2 3 2 2 2 2" xfId="48407"/>
    <cellStyle name="Normal 8 2 3 2 2 2 2 2" xfId="48408"/>
    <cellStyle name="Normal 8 2 3 2 2 2 2 2 2" xfId="48409"/>
    <cellStyle name="Normal 8 2 3 2 2 2 2 2 2 2" xfId="48410"/>
    <cellStyle name="Normal 8 2 3 2 2 2 2 2 2 2 2" xfId="48411"/>
    <cellStyle name="Normal 8 2 3 2 2 2 2 2 2 3" xfId="48412"/>
    <cellStyle name="Normal 8 2 3 2 2 2 2 2 3" xfId="48413"/>
    <cellStyle name="Normal 8 2 3 2 2 2 2 2 3 2" xfId="48414"/>
    <cellStyle name="Normal 8 2 3 2 2 2 2 2 4" xfId="48415"/>
    <cellStyle name="Normal 8 2 3 2 2 2 2 3" xfId="48416"/>
    <cellStyle name="Normal 8 2 3 2 2 2 2 3 2" xfId="48417"/>
    <cellStyle name="Normal 8 2 3 2 2 2 2 3 2 2" xfId="48418"/>
    <cellStyle name="Normal 8 2 3 2 2 2 2 3 3" xfId="48419"/>
    <cellStyle name="Normal 8 2 3 2 2 2 2 4" xfId="48420"/>
    <cellStyle name="Normal 8 2 3 2 2 2 2 4 2" xfId="48421"/>
    <cellStyle name="Normal 8 2 3 2 2 2 2 5" xfId="48422"/>
    <cellStyle name="Normal 8 2 3 2 2 2 3" xfId="48423"/>
    <cellStyle name="Normal 8 2 3 2 2 2 3 2" xfId="48424"/>
    <cellStyle name="Normal 8 2 3 2 2 2 3 2 2" xfId="48425"/>
    <cellStyle name="Normal 8 2 3 2 2 2 3 2 2 2" xfId="48426"/>
    <cellStyle name="Normal 8 2 3 2 2 2 3 2 2 2 2" xfId="48427"/>
    <cellStyle name="Normal 8 2 3 2 2 2 3 2 2 3" xfId="48428"/>
    <cellStyle name="Normal 8 2 3 2 2 2 3 2 3" xfId="48429"/>
    <cellStyle name="Normal 8 2 3 2 2 2 3 2 3 2" xfId="48430"/>
    <cellStyle name="Normal 8 2 3 2 2 2 3 2 4" xfId="48431"/>
    <cellStyle name="Normal 8 2 3 2 2 2 3 3" xfId="48432"/>
    <cellStyle name="Normal 8 2 3 2 2 2 3 3 2" xfId="48433"/>
    <cellStyle name="Normal 8 2 3 2 2 2 3 3 2 2" xfId="48434"/>
    <cellStyle name="Normal 8 2 3 2 2 2 3 3 3" xfId="48435"/>
    <cellStyle name="Normal 8 2 3 2 2 2 3 4" xfId="48436"/>
    <cellStyle name="Normal 8 2 3 2 2 2 3 4 2" xfId="48437"/>
    <cellStyle name="Normal 8 2 3 2 2 2 3 5" xfId="48438"/>
    <cellStyle name="Normal 8 2 3 2 2 2 4" xfId="48439"/>
    <cellStyle name="Normal 8 2 3 2 2 2 4 2" xfId="48440"/>
    <cellStyle name="Normal 8 2 3 2 2 2 4 2 2" xfId="48441"/>
    <cellStyle name="Normal 8 2 3 2 2 2 4 2 2 2" xfId="48442"/>
    <cellStyle name="Normal 8 2 3 2 2 2 4 2 3" xfId="48443"/>
    <cellStyle name="Normal 8 2 3 2 2 2 4 3" xfId="48444"/>
    <cellStyle name="Normal 8 2 3 2 2 2 4 3 2" xfId="48445"/>
    <cellStyle name="Normal 8 2 3 2 2 2 4 4" xfId="48446"/>
    <cellStyle name="Normal 8 2 3 2 2 2 5" xfId="48447"/>
    <cellStyle name="Normal 8 2 3 2 2 2 5 2" xfId="48448"/>
    <cellStyle name="Normal 8 2 3 2 2 2 5 2 2" xfId="48449"/>
    <cellStyle name="Normal 8 2 3 2 2 2 5 3" xfId="48450"/>
    <cellStyle name="Normal 8 2 3 2 2 2 6" xfId="48451"/>
    <cellStyle name="Normal 8 2 3 2 2 2 6 2" xfId="48452"/>
    <cellStyle name="Normal 8 2 3 2 2 2 7" xfId="48453"/>
    <cellStyle name="Normal 8 2 3 2 2 3" xfId="48454"/>
    <cellStyle name="Normal 8 2 3 2 2 3 2" xfId="48455"/>
    <cellStyle name="Normal 8 2 3 2 2 3 2 2" xfId="48456"/>
    <cellStyle name="Normal 8 2 3 2 2 3 2 2 2" xfId="48457"/>
    <cellStyle name="Normal 8 2 3 2 2 3 2 2 2 2" xfId="48458"/>
    <cellStyle name="Normal 8 2 3 2 2 3 2 2 3" xfId="48459"/>
    <cellStyle name="Normal 8 2 3 2 2 3 2 3" xfId="48460"/>
    <cellStyle name="Normal 8 2 3 2 2 3 2 3 2" xfId="48461"/>
    <cellStyle name="Normal 8 2 3 2 2 3 2 4" xfId="48462"/>
    <cellStyle name="Normal 8 2 3 2 2 3 3" xfId="48463"/>
    <cellStyle name="Normal 8 2 3 2 2 3 3 2" xfId="48464"/>
    <cellStyle name="Normal 8 2 3 2 2 3 3 2 2" xfId="48465"/>
    <cellStyle name="Normal 8 2 3 2 2 3 3 3" xfId="48466"/>
    <cellStyle name="Normal 8 2 3 2 2 3 4" xfId="48467"/>
    <cellStyle name="Normal 8 2 3 2 2 3 4 2" xfId="48468"/>
    <cellStyle name="Normal 8 2 3 2 2 3 5" xfId="48469"/>
    <cellStyle name="Normal 8 2 3 2 2 4" xfId="48470"/>
    <cellStyle name="Normal 8 2 3 2 2 4 2" xfId="48471"/>
    <cellStyle name="Normal 8 2 3 2 2 4 2 2" xfId="48472"/>
    <cellStyle name="Normal 8 2 3 2 2 4 2 2 2" xfId="48473"/>
    <cellStyle name="Normal 8 2 3 2 2 4 2 2 2 2" xfId="48474"/>
    <cellStyle name="Normal 8 2 3 2 2 4 2 2 3" xfId="48475"/>
    <cellStyle name="Normal 8 2 3 2 2 4 2 3" xfId="48476"/>
    <cellStyle name="Normal 8 2 3 2 2 4 2 3 2" xfId="48477"/>
    <cellStyle name="Normal 8 2 3 2 2 4 2 4" xfId="48478"/>
    <cellStyle name="Normal 8 2 3 2 2 4 3" xfId="48479"/>
    <cellStyle name="Normal 8 2 3 2 2 4 3 2" xfId="48480"/>
    <cellStyle name="Normal 8 2 3 2 2 4 3 2 2" xfId="48481"/>
    <cellStyle name="Normal 8 2 3 2 2 4 3 3" xfId="48482"/>
    <cellStyle name="Normal 8 2 3 2 2 4 4" xfId="48483"/>
    <cellStyle name="Normal 8 2 3 2 2 4 4 2" xfId="48484"/>
    <cellStyle name="Normal 8 2 3 2 2 4 5" xfId="48485"/>
    <cellStyle name="Normal 8 2 3 2 2 5" xfId="48486"/>
    <cellStyle name="Normal 8 2 3 2 2 5 2" xfId="48487"/>
    <cellStyle name="Normal 8 2 3 2 2 5 2 2" xfId="48488"/>
    <cellStyle name="Normal 8 2 3 2 2 5 2 2 2" xfId="48489"/>
    <cellStyle name="Normal 8 2 3 2 2 5 2 3" xfId="48490"/>
    <cellStyle name="Normal 8 2 3 2 2 5 3" xfId="48491"/>
    <cellStyle name="Normal 8 2 3 2 2 5 3 2" xfId="48492"/>
    <cellStyle name="Normal 8 2 3 2 2 5 4" xfId="48493"/>
    <cellStyle name="Normal 8 2 3 2 2 6" xfId="48494"/>
    <cellStyle name="Normal 8 2 3 2 2 6 2" xfId="48495"/>
    <cellStyle name="Normal 8 2 3 2 2 6 2 2" xfId="48496"/>
    <cellStyle name="Normal 8 2 3 2 2 6 3" xfId="48497"/>
    <cellStyle name="Normal 8 2 3 2 2 7" xfId="48498"/>
    <cellStyle name="Normal 8 2 3 2 2 7 2" xfId="48499"/>
    <cellStyle name="Normal 8 2 3 2 2 8" xfId="48500"/>
    <cellStyle name="Normal 8 2 3 2 3" xfId="48501"/>
    <cellStyle name="Normal 8 2 3 2 3 2" xfId="48502"/>
    <cellStyle name="Normal 8 2 3 2 3 2 2" xfId="48503"/>
    <cellStyle name="Normal 8 2 3 2 3 2 2 2" xfId="48504"/>
    <cellStyle name="Normal 8 2 3 2 3 2 2 2 2" xfId="48505"/>
    <cellStyle name="Normal 8 2 3 2 3 2 2 2 2 2" xfId="48506"/>
    <cellStyle name="Normal 8 2 3 2 3 2 2 2 3" xfId="48507"/>
    <cellStyle name="Normal 8 2 3 2 3 2 2 3" xfId="48508"/>
    <cellStyle name="Normal 8 2 3 2 3 2 2 3 2" xfId="48509"/>
    <cellStyle name="Normal 8 2 3 2 3 2 2 4" xfId="48510"/>
    <cellStyle name="Normal 8 2 3 2 3 2 3" xfId="48511"/>
    <cellStyle name="Normal 8 2 3 2 3 2 3 2" xfId="48512"/>
    <cellStyle name="Normal 8 2 3 2 3 2 3 2 2" xfId="48513"/>
    <cellStyle name="Normal 8 2 3 2 3 2 3 3" xfId="48514"/>
    <cellStyle name="Normal 8 2 3 2 3 2 4" xfId="48515"/>
    <cellStyle name="Normal 8 2 3 2 3 2 4 2" xfId="48516"/>
    <cellStyle name="Normal 8 2 3 2 3 2 5" xfId="48517"/>
    <cellStyle name="Normal 8 2 3 2 3 3" xfId="48518"/>
    <cellStyle name="Normal 8 2 3 2 3 3 2" xfId="48519"/>
    <cellStyle name="Normal 8 2 3 2 3 3 2 2" xfId="48520"/>
    <cellStyle name="Normal 8 2 3 2 3 3 2 2 2" xfId="48521"/>
    <cellStyle name="Normal 8 2 3 2 3 3 2 2 2 2" xfId="48522"/>
    <cellStyle name="Normal 8 2 3 2 3 3 2 2 3" xfId="48523"/>
    <cellStyle name="Normal 8 2 3 2 3 3 2 3" xfId="48524"/>
    <cellStyle name="Normal 8 2 3 2 3 3 2 3 2" xfId="48525"/>
    <cellStyle name="Normal 8 2 3 2 3 3 2 4" xfId="48526"/>
    <cellStyle name="Normal 8 2 3 2 3 3 3" xfId="48527"/>
    <cellStyle name="Normal 8 2 3 2 3 3 3 2" xfId="48528"/>
    <cellStyle name="Normal 8 2 3 2 3 3 3 2 2" xfId="48529"/>
    <cellStyle name="Normal 8 2 3 2 3 3 3 3" xfId="48530"/>
    <cellStyle name="Normal 8 2 3 2 3 3 4" xfId="48531"/>
    <cellStyle name="Normal 8 2 3 2 3 3 4 2" xfId="48532"/>
    <cellStyle name="Normal 8 2 3 2 3 3 5" xfId="48533"/>
    <cellStyle name="Normal 8 2 3 2 3 4" xfId="48534"/>
    <cellStyle name="Normal 8 2 3 2 3 4 2" xfId="48535"/>
    <cellStyle name="Normal 8 2 3 2 3 4 2 2" xfId="48536"/>
    <cellStyle name="Normal 8 2 3 2 3 4 2 2 2" xfId="48537"/>
    <cellStyle name="Normal 8 2 3 2 3 4 2 3" xfId="48538"/>
    <cellStyle name="Normal 8 2 3 2 3 4 3" xfId="48539"/>
    <cellStyle name="Normal 8 2 3 2 3 4 3 2" xfId="48540"/>
    <cellStyle name="Normal 8 2 3 2 3 4 4" xfId="48541"/>
    <cellStyle name="Normal 8 2 3 2 3 5" xfId="48542"/>
    <cellStyle name="Normal 8 2 3 2 3 5 2" xfId="48543"/>
    <cellStyle name="Normal 8 2 3 2 3 5 2 2" xfId="48544"/>
    <cellStyle name="Normal 8 2 3 2 3 5 3" xfId="48545"/>
    <cellStyle name="Normal 8 2 3 2 3 6" xfId="48546"/>
    <cellStyle name="Normal 8 2 3 2 3 6 2" xfId="48547"/>
    <cellStyle name="Normal 8 2 3 2 3 7" xfId="48548"/>
    <cellStyle name="Normal 8 2 3 2 4" xfId="48549"/>
    <cellStyle name="Normal 8 2 3 2 4 2" xfId="48550"/>
    <cellStyle name="Normal 8 2 3 2 4 2 2" xfId="48551"/>
    <cellStyle name="Normal 8 2 3 2 4 2 2 2" xfId="48552"/>
    <cellStyle name="Normal 8 2 3 2 4 2 2 2 2" xfId="48553"/>
    <cellStyle name="Normal 8 2 3 2 4 2 2 3" xfId="48554"/>
    <cellStyle name="Normal 8 2 3 2 4 2 3" xfId="48555"/>
    <cellStyle name="Normal 8 2 3 2 4 2 3 2" xfId="48556"/>
    <cellStyle name="Normal 8 2 3 2 4 2 4" xfId="48557"/>
    <cellStyle name="Normal 8 2 3 2 4 3" xfId="48558"/>
    <cellStyle name="Normal 8 2 3 2 4 3 2" xfId="48559"/>
    <cellStyle name="Normal 8 2 3 2 4 3 2 2" xfId="48560"/>
    <cellStyle name="Normal 8 2 3 2 4 3 3" xfId="48561"/>
    <cellStyle name="Normal 8 2 3 2 4 4" xfId="48562"/>
    <cellStyle name="Normal 8 2 3 2 4 4 2" xfId="48563"/>
    <cellStyle name="Normal 8 2 3 2 4 5" xfId="48564"/>
    <cellStyle name="Normal 8 2 3 2 5" xfId="48565"/>
    <cellStyle name="Normal 8 2 3 2 5 2" xfId="48566"/>
    <cellStyle name="Normal 8 2 3 2 5 2 2" xfId="48567"/>
    <cellStyle name="Normal 8 2 3 2 5 2 2 2" xfId="48568"/>
    <cellStyle name="Normal 8 2 3 2 5 2 2 2 2" xfId="48569"/>
    <cellStyle name="Normal 8 2 3 2 5 2 2 3" xfId="48570"/>
    <cellStyle name="Normal 8 2 3 2 5 2 3" xfId="48571"/>
    <cellStyle name="Normal 8 2 3 2 5 2 3 2" xfId="48572"/>
    <cellStyle name="Normal 8 2 3 2 5 2 4" xfId="48573"/>
    <cellStyle name="Normal 8 2 3 2 5 3" xfId="48574"/>
    <cellStyle name="Normal 8 2 3 2 5 3 2" xfId="48575"/>
    <cellStyle name="Normal 8 2 3 2 5 3 2 2" xfId="48576"/>
    <cellStyle name="Normal 8 2 3 2 5 3 3" xfId="48577"/>
    <cellStyle name="Normal 8 2 3 2 5 4" xfId="48578"/>
    <cellStyle name="Normal 8 2 3 2 5 4 2" xfId="48579"/>
    <cellStyle name="Normal 8 2 3 2 5 5" xfId="48580"/>
    <cellStyle name="Normal 8 2 3 2 6" xfId="48581"/>
    <cellStyle name="Normal 8 2 3 2 6 2" xfId="48582"/>
    <cellStyle name="Normal 8 2 3 2 6 2 2" xfId="48583"/>
    <cellStyle name="Normal 8 2 3 2 6 2 2 2" xfId="48584"/>
    <cellStyle name="Normal 8 2 3 2 6 2 3" xfId="48585"/>
    <cellStyle name="Normal 8 2 3 2 6 3" xfId="48586"/>
    <cellStyle name="Normal 8 2 3 2 6 3 2" xfId="48587"/>
    <cellStyle name="Normal 8 2 3 2 6 4" xfId="48588"/>
    <cellStyle name="Normal 8 2 3 2 7" xfId="48589"/>
    <cellStyle name="Normal 8 2 3 2 7 2" xfId="48590"/>
    <cellStyle name="Normal 8 2 3 2 7 2 2" xfId="48591"/>
    <cellStyle name="Normal 8 2 3 2 7 3" xfId="48592"/>
    <cellStyle name="Normal 8 2 3 2 8" xfId="48593"/>
    <cellStyle name="Normal 8 2 3 2 8 2" xfId="48594"/>
    <cellStyle name="Normal 8 2 3 2 9" xfId="48595"/>
    <cellStyle name="Normal 8 2 3 2 9 2" xfId="48596"/>
    <cellStyle name="Normal 8 2 3 3" xfId="48597"/>
    <cellStyle name="Normal 8 2 3 3 2" xfId="48598"/>
    <cellStyle name="Normal 8 2 3 3 2 2" xfId="48599"/>
    <cellStyle name="Normal 8 2 3 3 2 2 2" xfId="48600"/>
    <cellStyle name="Normal 8 2 3 3 2 2 2 2" xfId="48601"/>
    <cellStyle name="Normal 8 2 3 3 2 2 2 2 2" xfId="48602"/>
    <cellStyle name="Normal 8 2 3 3 2 2 2 2 2 2" xfId="48603"/>
    <cellStyle name="Normal 8 2 3 3 2 2 2 2 3" xfId="48604"/>
    <cellStyle name="Normal 8 2 3 3 2 2 2 3" xfId="48605"/>
    <cellStyle name="Normal 8 2 3 3 2 2 2 3 2" xfId="48606"/>
    <cellStyle name="Normal 8 2 3 3 2 2 2 4" xfId="48607"/>
    <cellStyle name="Normal 8 2 3 3 2 2 3" xfId="48608"/>
    <cellStyle name="Normal 8 2 3 3 2 2 3 2" xfId="48609"/>
    <cellStyle name="Normal 8 2 3 3 2 2 3 2 2" xfId="48610"/>
    <cellStyle name="Normal 8 2 3 3 2 2 3 3" xfId="48611"/>
    <cellStyle name="Normal 8 2 3 3 2 2 4" xfId="48612"/>
    <cellStyle name="Normal 8 2 3 3 2 2 4 2" xfId="48613"/>
    <cellStyle name="Normal 8 2 3 3 2 2 5" xfId="48614"/>
    <cellStyle name="Normal 8 2 3 3 2 3" xfId="48615"/>
    <cellStyle name="Normal 8 2 3 3 2 3 2" xfId="48616"/>
    <cellStyle name="Normal 8 2 3 3 2 3 2 2" xfId="48617"/>
    <cellStyle name="Normal 8 2 3 3 2 3 2 2 2" xfId="48618"/>
    <cellStyle name="Normal 8 2 3 3 2 3 2 2 2 2" xfId="48619"/>
    <cellStyle name="Normal 8 2 3 3 2 3 2 2 3" xfId="48620"/>
    <cellStyle name="Normal 8 2 3 3 2 3 2 3" xfId="48621"/>
    <cellStyle name="Normal 8 2 3 3 2 3 2 3 2" xfId="48622"/>
    <cellStyle name="Normal 8 2 3 3 2 3 2 4" xfId="48623"/>
    <cellStyle name="Normal 8 2 3 3 2 3 3" xfId="48624"/>
    <cellStyle name="Normal 8 2 3 3 2 3 3 2" xfId="48625"/>
    <cellStyle name="Normal 8 2 3 3 2 3 3 2 2" xfId="48626"/>
    <cellStyle name="Normal 8 2 3 3 2 3 3 3" xfId="48627"/>
    <cellStyle name="Normal 8 2 3 3 2 3 4" xfId="48628"/>
    <cellStyle name="Normal 8 2 3 3 2 3 4 2" xfId="48629"/>
    <cellStyle name="Normal 8 2 3 3 2 3 5" xfId="48630"/>
    <cellStyle name="Normal 8 2 3 3 2 4" xfId="48631"/>
    <cellStyle name="Normal 8 2 3 3 2 4 2" xfId="48632"/>
    <cellStyle name="Normal 8 2 3 3 2 4 2 2" xfId="48633"/>
    <cellStyle name="Normal 8 2 3 3 2 4 2 2 2" xfId="48634"/>
    <cellStyle name="Normal 8 2 3 3 2 4 2 3" xfId="48635"/>
    <cellStyle name="Normal 8 2 3 3 2 4 3" xfId="48636"/>
    <cellStyle name="Normal 8 2 3 3 2 4 3 2" xfId="48637"/>
    <cellStyle name="Normal 8 2 3 3 2 4 4" xfId="48638"/>
    <cellStyle name="Normal 8 2 3 3 2 5" xfId="48639"/>
    <cellStyle name="Normal 8 2 3 3 2 5 2" xfId="48640"/>
    <cellStyle name="Normal 8 2 3 3 2 5 2 2" xfId="48641"/>
    <cellStyle name="Normal 8 2 3 3 2 5 3" xfId="48642"/>
    <cellStyle name="Normal 8 2 3 3 2 6" xfId="48643"/>
    <cellStyle name="Normal 8 2 3 3 2 6 2" xfId="48644"/>
    <cellStyle name="Normal 8 2 3 3 2 7" xfId="48645"/>
    <cellStyle name="Normal 8 2 3 3 3" xfId="48646"/>
    <cellStyle name="Normal 8 2 3 3 3 2" xfId="48647"/>
    <cellStyle name="Normal 8 2 3 3 3 2 2" xfId="48648"/>
    <cellStyle name="Normal 8 2 3 3 3 2 2 2" xfId="48649"/>
    <cellStyle name="Normal 8 2 3 3 3 2 2 2 2" xfId="48650"/>
    <cellStyle name="Normal 8 2 3 3 3 2 2 3" xfId="48651"/>
    <cellStyle name="Normal 8 2 3 3 3 2 3" xfId="48652"/>
    <cellStyle name="Normal 8 2 3 3 3 2 3 2" xfId="48653"/>
    <cellStyle name="Normal 8 2 3 3 3 2 4" xfId="48654"/>
    <cellStyle name="Normal 8 2 3 3 3 3" xfId="48655"/>
    <cellStyle name="Normal 8 2 3 3 3 3 2" xfId="48656"/>
    <cellStyle name="Normal 8 2 3 3 3 3 2 2" xfId="48657"/>
    <cellStyle name="Normal 8 2 3 3 3 3 3" xfId="48658"/>
    <cellStyle name="Normal 8 2 3 3 3 4" xfId="48659"/>
    <cellStyle name="Normal 8 2 3 3 3 4 2" xfId="48660"/>
    <cellStyle name="Normal 8 2 3 3 3 5" xfId="48661"/>
    <cellStyle name="Normal 8 2 3 3 4" xfId="48662"/>
    <cellStyle name="Normal 8 2 3 3 4 2" xfId="48663"/>
    <cellStyle name="Normal 8 2 3 3 4 2 2" xfId="48664"/>
    <cellStyle name="Normal 8 2 3 3 4 2 2 2" xfId="48665"/>
    <cellStyle name="Normal 8 2 3 3 4 2 2 2 2" xfId="48666"/>
    <cellStyle name="Normal 8 2 3 3 4 2 2 3" xfId="48667"/>
    <cellStyle name="Normal 8 2 3 3 4 2 3" xfId="48668"/>
    <cellStyle name="Normal 8 2 3 3 4 2 3 2" xfId="48669"/>
    <cellStyle name="Normal 8 2 3 3 4 2 4" xfId="48670"/>
    <cellStyle name="Normal 8 2 3 3 4 3" xfId="48671"/>
    <cellStyle name="Normal 8 2 3 3 4 3 2" xfId="48672"/>
    <cellStyle name="Normal 8 2 3 3 4 3 2 2" xfId="48673"/>
    <cellStyle name="Normal 8 2 3 3 4 3 3" xfId="48674"/>
    <cellStyle name="Normal 8 2 3 3 4 4" xfId="48675"/>
    <cellStyle name="Normal 8 2 3 3 4 4 2" xfId="48676"/>
    <cellStyle name="Normal 8 2 3 3 4 5" xfId="48677"/>
    <cellStyle name="Normal 8 2 3 3 5" xfId="48678"/>
    <cellStyle name="Normal 8 2 3 3 5 2" xfId="48679"/>
    <cellStyle name="Normal 8 2 3 3 5 2 2" xfId="48680"/>
    <cellStyle name="Normal 8 2 3 3 5 2 2 2" xfId="48681"/>
    <cellStyle name="Normal 8 2 3 3 5 2 3" xfId="48682"/>
    <cellStyle name="Normal 8 2 3 3 5 3" xfId="48683"/>
    <cellStyle name="Normal 8 2 3 3 5 3 2" xfId="48684"/>
    <cellStyle name="Normal 8 2 3 3 5 4" xfId="48685"/>
    <cellStyle name="Normal 8 2 3 3 6" xfId="48686"/>
    <cellStyle name="Normal 8 2 3 3 6 2" xfId="48687"/>
    <cellStyle name="Normal 8 2 3 3 6 2 2" xfId="48688"/>
    <cellStyle name="Normal 8 2 3 3 6 3" xfId="48689"/>
    <cellStyle name="Normal 8 2 3 3 7" xfId="48690"/>
    <cellStyle name="Normal 8 2 3 3 7 2" xfId="48691"/>
    <cellStyle name="Normal 8 2 3 3 8" xfId="48692"/>
    <cellStyle name="Normal 8 2 3 4" xfId="48693"/>
    <cellStyle name="Normal 8 2 3 4 2" xfId="48694"/>
    <cellStyle name="Normal 8 2 3 4 2 2" xfId="48695"/>
    <cellStyle name="Normal 8 2 3 4 2 2 2" xfId="48696"/>
    <cellStyle name="Normal 8 2 3 4 2 2 2 2" xfId="48697"/>
    <cellStyle name="Normal 8 2 3 4 2 2 2 2 2" xfId="48698"/>
    <cellStyle name="Normal 8 2 3 4 2 2 2 3" xfId="48699"/>
    <cellStyle name="Normal 8 2 3 4 2 2 3" xfId="48700"/>
    <cellStyle name="Normal 8 2 3 4 2 2 3 2" xfId="48701"/>
    <cellStyle name="Normal 8 2 3 4 2 2 4" xfId="48702"/>
    <cellStyle name="Normal 8 2 3 4 2 3" xfId="48703"/>
    <cellStyle name="Normal 8 2 3 4 2 3 2" xfId="48704"/>
    <cellStyle name="Normal 8 2 3 4 2 3 2 2" xfId="48705"/>
    <cellStyle name="Normal 8 2 3 4 2 3 3" xfId="48706"/>
    <cellStyle name="Normal 8 2 3 4 2 4" xfId="48707"/>
    <cellStyle name="Normal 8 2 3 4 2 4 2" xfId="48708"/>
    <cellStyle name="Normal 8 2 3 4 2 5" xfId="48709"/>
    <cellStyle name="Normal 8 2 3 4 3" xfId="48710"/>
    <cellStyle name="Normal 8 2 3 4 3 2" xfId="48711"/>
    <cellStyle name="Normal 8 2 3 4 3 2 2" xfId="48712"/>
    <cellStyle name="Normal 8 2 3 4 3 2 2 2" xfId="48713"/>
    <cellStyle name="Normal 8 2 3 4 3 2 2 2 2" xfId="48714"/>
    <cellStyle name="Normal 8 2 3 4 3 2 2 3" xfId="48715"/>
    <cellStyle name="Normal 8 2 3 4 3 2 3" xfId="48716"/>
    <cellStyle name="Normal 8 2 3 4 3 2 3 2" xfId="48717"/>
    <cellStyle name="Normal 8 2 3 4 3 2 4" xfId="48718"/>
    <cellStyle name="Normal 8 2 3 4 3 3" xfId="48719"/>
    <cellStyle name="Normal 8 2 3 4 3 3 2" xfId="48720"/>
    <cellStyle name="Normal 8 2 3 4 3 3 2 2" xfId="48721"/>
    <cellStyle name="Normal 8 2 3 4 3 3 3" xfId="48722"/>
    <cellStyle name="Normal 8 2 3 4 3 4" xfId="48723"/>
    <cellStyle name="Normal 8 2 3 4 3 4 2" xfId="48724"/>
    <cellStyle name="Normal 8 2 3 4 3 5" xfId="48725"/>
    <cellStyle name="Normal 8 2 3 4 4" xfId="48726"/>
    <cellStyle name="Normal 8 2 3 4 4 2" xfId="48727"/>
    <cellStyle name="Normal 8 2 3 4 4 2 2" xfId="48728"/>
    <cellStyle name="Normal 8 2 3 4 4 2 2 2" xfId="48729"/>
    <cellStyle name="Normal 8 2 3 4 4 2 3" xfId="48730"/>
    <cellStyle name="Normal 8 2 3 4 4 3" xfId="48731"/>
    <cellStyle name="Normal 8 2 3 4 4 3 2" xfId="48732"/>
    <cellStyle name="Normal 8 2 3 4 4 4" xfId="48733"/>
    <cellStyle name="Normal 8 2 3 4 5" xfId="48734"/>
    <cellStyle name="Normal 8 2 3 4 5 2" xfId="48735"/>
    <cellStyle name="Normal 8 2 3 4 5 2 2" xfId="48736"/>
    <cellStyle name="Normal 8 2 3 4 5 3" xfId="48737"/>
    <cellStyle name="Normal 8 2 3 4 6" xfId="48738"/>
    <cellStyle name="Normal 8 2 3 4 6 2" xfId="48739"/>
    <cellStyle name="Normal 8 2 3 4 7" xfId="48740"/>
    <cellStyle name="Normal 8 2 3 5" xfId="48741"/>
    <cellStyle name="Normal 8 2 3 5 2" xfId="48742"/>
    <cellStyle name="Normal 8 2 3 5 2 2" xfId="48743"/>
    <cellStyle name="Normal 8 2 3 5 2 2 2" xfId="48744"/>
    <cellStyle name="Normal 8 2 3 5 2 2 2 2" xfId="48745"/>
    <cellStyle name="Normal 8 2 3 5 2 2 3" xfId="48746"/>
    <cellStyle name="Normal 8 2 3 5 2 3" xfId="48747"/>
    <cellStyle name="Normal 8 2 3 5 2 3 2" xfId="48748"/>
    <cellStyle name="Normal 8 2 3 5 2 4" xfId="48749"/>
    <cellStyle name="Normal 8 2 3 5 3" xfId="48750"/>
    <cellStyle name="Normal 8 2 3 5 3 2" xfId="48751"/>
    <cellStyle name="Normal 8 2 3 5 3 2 2" xfId="48752"/>
    <cellStyle name="Normal 8 2 3 5 3 3" xfId="48753"/>
    <cellStyle name="Normal 8 2 3 5 4" xfId="48754"/>
    <cellStyle name="Normal 8 2 3 5 4 2" xfId="48755"/>
    <cellStyle name="Normal 8 2 3 5 5" xfId="48756"/>
    <cellStyle name="Normal 8 2 3 6" xfId="48757"/>
    <cellStyle name="Normal 8 2 3 6 2" xfId="48758"/>
    <cellStyle name="Normal 8 2 3 6 2 2" xfId="48759"/>
    <cellStyle name="Normal 8 2 3 6 2 2 2" xfId="48760"/>
    <cellStyle name="Normal 8 2 3 6 2 2 2 2" xfId="48761"/>
    <cellStyle name="Normal 8 2 3 6 2 2 3" xfId="48762"/>
    <cellStyle name="Normal 8 2 3 6 2 3" xfId="48763"/>
    <cellStyle name="Normal 8 2 3 6 2 3 2" xfId="48764"/>
    <cellStyle name="Normal 8 2 3 6 2 4" xfId="48765"/>
    <cellStyle name="Normal 8 2 3 6 3" xfId="48766"/>
    <cellStyle name="Normal 8 2 3 6 3 2" xfId="48767"/>
    <cellStyle name="Normal 8 2 3 6 3 2 2" xfId="48768"/>
    <cellStyle name="Normal 8 2 3 6 3 3" xfId="48769"/>
    <cellStyle name="Normal 8 2 3 6 4" xfId="48770"/>
    <cellStyle name="Normal 8 2 3 6 4 2" xfId="48771"/>
    <cellStyle name="Normal 8 2 3 6 5" xfId="48772"/>
    <cellStyle name="Normal 8 2 3 7" xfId="48773"/>
    <cellStyle name="Normal 8 2 3 7 2" xfId="48774"/>
    <cellStyle name="Normal 8 2 3 7 2 2" xfId="48775"/>
    <cellStyle name="Normal 8 2 3 7 2 2 2" xfId="48776"/>
    <cellStyle name="Normal 8 2 3 7 2 3" xfId="48777"/>
    <cellStyle name="Normal 8 2 3 7 3" xfId="48778"/>
    <cellStyle name="Normal 8 2 3 7 3 2" xfId="48779"/>
    <cellStyle name="Normal 8 2 3 7 4" xfId="48780"/>
    <cellStyle name="Normal 8 2 3 8" xfId="48781"/>
    <cellStyle name="Normal 8 2 3 8 2" xfId="48782"/>
    <cellStyle name="Normal 8 2 3 8 2 2" xfId="48783"/>
    <cellStyle name="Normal 8 2 3 8 3" xfId="48784"/>
    <cellStyle name="Normal 8 2 3 9" xfId="48785"/>
    <cellStyle name="Normal 8 2 3 9 2" xfId="48786"/>
    <cellStyle name="Normal 8 2 3_Plan Mi Comunidad  (05.04.10) Rv.03" xfId="48787"/>
    <cellStyle name="Normal 8 2 4" xfId="48788"/>
    <cellStyle name="Normal 8 2 4 10" xfId="48789"/>
    <cellStyle name="Normal 8 2 4 11" xfId="48790"/>
    <cellStyle name="Normal 8 2 4 2" xfId="48791"/>
    <cellStyle name="Normal 8 2 4 2 2" xfId="48792"/>
    <cellStyle name="Normal 8 2 4 2 2 2" xfId="48793"/>
    <cellStyle name="Normal 8 2 4 2 2 2 2" xfId="48794"/>
    <cellStyle name="Normal 8 2 4 2 2 2 2 2" xfId="48795"/>
    <cellStyle name="Normal 8 2 4 2 2 2 2 2 2" xfId="48796"/>
    <cellStyle name="Normal 8 2 4 2 2 2 2 2 2 2" xfId="48797"/>
    <cellStyle name="Normal 8 2 4 2 2 2 2 2 3" xfId="48798"/>
    <cellStyle name="Normal 8 2 4 2 2 2 2 3" xfId="48799"/>
    <cellStyle name="Normal 8 2 4 2 2 2 2 3 2" xfId="48800"/>
    <cellStyle name="Normal 8 2 4 2 2 2 2 4" xfId="48801"/>
    <cellStyle name="Normal 8 2 4 2 2 2 3" xfId="48802"/>
    <cellStyle name="Normal 8 2 4 2 2 2 3 2" xfId="48803"/>
    <cellStyle name="Normal 8 2 4 2 2 2 3 2 2" xfId="48804"/>
    <cellStyle name="Normal 8 2 4 2 2 2 3 3" xfId="48805"/>
    <cellStyle name="Normal 8 2 4 2 2 2 4" xfId="48806"/>
    <cellStyle name="Normal 8 2 4 2 2 2 4 2" xfId="48807"/>
    <cellStyle name="Normal 8 2 4 2 2 2 5" xfId="48808"/>
    <cellStyle name="Normal 8 2 4 2 2 3" xfId="48809"/>
    <cellStyle name="Normal 8 2 4 2 2 3 2" xfId="48810"/>
    <cellStyle name="Normal 8 2 4 2 2 3 2 2" xfId="48811"/>
    <cellStyle name="Normal 8 2 4 2 2 3 2 2 2" xfId="48812"/>
    <cellStyle name="Normal 8 2 4 2 2 3 2 2 2 2" xfId="48813"/>
    <cellStyle name="Normal 8 2 4 2 2 3 2 2 3" xfId="48814"/>
    <cellStyle name="Normal 8 2 4 2 2 3 2 3" xfId="48815"/>
    <cellStyle name="Normal 8 2 4 2 2 3 2 3 2" xfId="48816"/>
    <cellStyle name="Normal 8 2 4 2 2 3 2 4" xfId="48817"/>
    <cellStyle name="Normal 8 2 4 2 2 3 3" xfId="48818"/>
    <cellStyle name="Normal 8 2 4 2 2 3 3 2" xfId="48819"/>
    <cellStyle name="Normal 8 2 4 2 2 3 3 2 2" xfId="48820"/>
    <cellStyle name="Normal 8 2 4 2 2 3 3 3" xfId="48821"/>
    <cellStyle name="Normal 8 2 4 2 2 3 4" xfId="48822"/>
    <cellStyle name="Normal 8 2 4 2 2 3 4 2" xfId="48823"/>
    <cellStyle name="Normal 8 2 4 2 2 3 5" xfId="48824"/>
    <cellStyle name="Normal 8 2 4 2 2 4" xfId="48825"/>
    <cellStyle name="Normal 8 2 4 2 2 4 2" xfId="48826"/>
    <cellStyle name="Normal 8 2 4 2 2 4 2 2" xfId="48827"/>
    <cellStyle name="Normal 8 2 4 2 2 4 2 2 2" xfId="48828"/>
    <cellStyle name="Normal 8 2 4 2 2 4 2 3" xfId="48829"/>
    <cellStyle name="Normal 8 2 4 2 2 4 3" xfId="48830"/>
    <cellStyle name="Normal 8 2 4 2 2 4 3 2" xfId="48831"/>
    <cellStyle name="Normal 8 2 4 2 2 4 4" xfId="48832"/>
    <cellStyle name="Normal 8 2 4 2 2 5" xfId="48833"/>
    <cellStyle name="Normal 8 2 4 2 2 5 2" xfId="48834"/>
    <cellStyle name="Normal 8 2 4 2 2 5 2 2" xfId="48835"/>
    <cellStyle name="Normal 8 2 4 2 2 5 3" xfId="48836"/>
    <cellStyle name="Normal 8 2 4 2 2 6" xfId="48837"/>
    <cellStyle name="Normal 8 2 4 2 2 6 2" xfId="48838"/>
    <cellStyle name="Normal 8 2 4 2 2 7" xfId="48839"/>
    <cellStyle name="Normal 8 2 4 2 3" xfId="48840"/>
    <cellStyle name="Normal 8 2 4 2 3 2" xfId="48841"/>
    <cellStyle name="Normal 8 2 4 2 3 2 2" xfId="48842"/>
    <cellStyle name="Normal 8 2 4 2 3 2 2 2" xfId="48843"/>
    <cellStyle name="Normal 8 2 4 2 3 2 2 2 2" xfId="48844"/>
    <cellStyle name="Normal 8 2 4 2 3 2 2 3" xfId="48845"/>
    <cellStyle name="Normal 8 2 4 2 3 2 3" xfId="48846"/>
    <cellStyle name="Normal 8 2 4 2 3 2 3 2" xfId="48847"/>
    <cellStyle name="Normal 8 2 4 2 3 2 4" xfId="48848"/>
    <cellStyle name="Normal 8 2 4 2 3 3" xfId="48849"/>
    <cellStyle name="Normal 8 2 4 2 3 3 2" xfId="48850"/>
    <cellStyle name="Normal 8 2 4 2 3 3 2 2" xfId="48851"/>
    <cellStyle name="Normal 8 2 4 2 3 3 3" xfId="48852"/>
    <cellStyle name="Normal 8 2 4 2 3 4" xfId="48853"/>
    <cellStyle name="Normal 8 2 4 2 3 4 2" xfId="48854"/>
    <cellStyle name="Normal 8 2 4 2 3 5" xfId="48855"/>
    <cellStyle name="Normal 8 2 4 2 4" xfId="48856"/>
    <cellStyle name="Normal 8 2 4 2 4 2" xfId="48857"/>
    <cellStyle name="Normal 8 2 4 2 4 2 2" xfId="48858"/>
    <cellStyle name="Normal 8 2 4 2 4 2 2 2" xfId="48859"/>
    <cellStyle name="Normal 8 2 4 2 4 2 2 2 2" xfId="48860"/>
    <cellStyle name="Normal 8 2 4 2 4 2 2 3" xfId="48861"/>
    <cellStyle name="Normal 8 2 4 2 4 2 3" xfId="48862"/>
    <cellStyle name="Normal 8 2 4 2 4 2 3 2" xfId="48863"/>
    <cellStyle name="Normal 8 2 4 2 4 2 4" xfId="48864"/>
    <cellStyle name="Normal 8 2 4 2 4 3" xfId="48865"/>
    <cellStyle name="Normal 8 2 4 2 4 3 2" xfId="48866"/>
    <cellStyle name="Normal 8 2 4 2 4 3 2 2" xfId="48867"/>
    <cellStyle name="Normal 8 2 4 2 4 3 3" xfId="48868"/>
    <cellStyle name="Normal 8 2 4 2 4 4" xfId="48869"/>
    <cellStyle name="Normal 8 2 4 2 4 4 2" xfId="48870"/>
    <cellStyle name="Normal 8 2 4 2 4 5" xfId="48871"/>
    <cellStyle name="Normal 8 2 4 2 5" xfId="48872"/>
    <cellStyle name="Normal 8 2 4 2 5 2" xfId="48873"/>
    <cellStyle name="Normal 8 2 4 2 5 2 2" xfId="48874"/>
    <cellStyle name="Normal 8 2 4 2 5 2 2 2" xfId="48875"/>
    <cellStyle name="Normal 8 2 4 2 5 2 3" xfId="48876"/>
    <cellStyle name="Normal 8 2 4 2 5 3" xfId="48877"/>
    <cellStyle name="Normal 8 2 4 2 5 3 2" xfId="48878"/>
    <cellStyle name="Normal 8 2 4 2 5 4" xfId="48879"/>
    <cellStyle name="Normal 8 2 4 2 6" xfId="48880"/>
    <cellStyle name="Normal 8 2 4 2 6 2" xfId="48881"/>
    <cellStyle name="Normal 8 2 4 2 6 2 2" xfId="48882"/>
    <cellStyle name="Normal 8 2 4 2 6 3" xfId="48883"/>
    <cellStyle name="Normal 8 2 4 2 7" xfId="48884"/>
    <cellStyle name="Normal 8 2 4 2 7 2" xfId="48885"/>
    <cellStyle name="Normal 8 2 4 2 8" xfId="48886"/>
    <cellStyle name="Normal 8 2 4 3" xfId="48887"/>
    <cellStyle name="Normal 8 2 4 3 2" xfId="48888"/>
    <cellStyle name="Normal 8 2 4 3 2 2" xfId="48889"/>
    <cellStyle name="Normal 8 2 4 3 2 2 2" xfId="48890"/>
    <cellStyle name="Normal 8 2 4 3 2 2 2 2" xfId="48891"/>
    <cellStyle name="Normal 8 2 4 3 2 2 2 2 2" xfId="48892"/>
    <cellStyle name="Normal 8 2 4 3 2 2 2 3" xfId="48893"/>
    <cellStyle name="Normal 8 2 4 3 2 2 3" xfId="48894"/>
    <cellStyle name="Normal 8 2 4 3 2 2 3 2" xfId="48895"/>
    <cellStyle name="Normal 8 2 4 3 2 2 4" xfId="48896"/>
    <cellStyle name="Normal 8 2 4 3 2 3" xfId="48897"/>
    <cellStyle name="Normal 8 2 4 3 2 3 2" xfId="48898"/>
    <cellStyle name="Normal 8 2 4 3 2 3 2 2" xfId="48899"/>
    <cellStyle name="Normal 8 2 4 3 2 3 3" xfId="48900"/>
    <cellStyle name="Normal 8 2 4 3 2 4" xfId="48901"/>
    <cellStyle name="Normal 8 2 4 3 2 4 2" xfId="48902"/>
    <cellStyle name="Normal 8 2 4 3 2 5" xfId="48903"/>
    <cellStyle name="Normal 8 2 4 3 3" xfId="48904"/>
    <cellStyle name="Normal 8 2 4 3 3 2" xfId="48905"/>
    <cellStyle name="Normal 8 2 4 3 3 2 2" xfId="48906"/>
    <cellStyle name="Normal 8 2 4 3 3 2 2 2" xfId="48907"/>
    <cellStyle name="Normal 8 2 4 3 3 2 2 2 2" xfId="48908"/>
    <cellStyle name="Normal 8 2 4 3 3 2 2 3" xfId="48909"/>
    <cellStyle name="Normal 8 2 4 3 3 2 3" xfId="48910"/>
    <cellStyle name="Normal 8 2 4 3 3 2 3 2" xfId="48911"/>
    <cellStyle name="Normal 8 2 4 3 3 2 4" xfId="48912"/>
    <cellStyle name="Normal 8 2 4 3 3 3" xfId="48913"/>
    <cellStyle name="Normal 8 2 4 3 3 3 2" xfId="48914"/>
    <cellStyle name="Normal 8 2 4 3 3 3 2 2" xfId="48915"/>
    <cellStyle name="Normal 8 2 4 3 3 3 3" xfId="48916"/>
    <cellStyle name="Normal 8 2 4 3 3 4" xfId="48917"/>
    <cellStyle name="Normal 8 2 4 3 3 4 2" xfId="48918"/>
    <cellStyle name="Normal 8 2 4 3 3 5" xfId="48919"/>
    <cellStyle name="Normal 8 2 4 3 4" xfId="48920"/>
    <cellStyle name="Normal 8 2 4 3 4 2" xfId="48921"/>
    <cellStyle name="Normal 8 2 4 3 4 2 2" xfId="48922"/>
    <cellStyle name="Normal 8 2 4 3 4 2 2 2" xfId="48923"/>
    <cellStyle name="Normal 8 2 4 3 4 2 3" xfId="48924"/>
    <cellStyle name="Normal 8 2 4 3 4 3" xfId="48925"/>
    <cellStyle name="Normal 8 2 4 3 4 3 2" xfId="48926"/>
    <cellStyle name="Normal 8 2 4 3 4 4" xfId="48927"/>
    <cellStyle name="Normal 8 2 4 3 5" xfId="48928"/>
    <cellStyle name="Normal 8 2 4 3 5 2" xfId="48929"/>
    <cellStyle name="Normal 8 2 4 3 5 2 2" xfId="48930"/>
    <cellStyle name="Normal 8 2 4 3 5 3" xfId="48931"/>
    <cellStyle name="Normal 8 2 4 3 6" xfId="48932"/>
    <cellStyle name="Normal 8 2 4 3 6 2" xfId="48933"/>
    <cellStyle name="Normal 8 2 4 3 7" xfId="48934"/>
    <cellStyle name="Normal 8 2 4 4" xfId="48935"/>
    <cellStyle name="Normal 8 2 4 4 2" xfId="48936"/>
    <cellStyle name="Normal 8 2 4 4 2 2" xfId="48937"/>
    <cellStyle name="Normal 8 2 4 4 2 2 2" xfId="48938"/>
    <cellStyle name="Normal 8 2 4 4 2 2 2 2" xfId="48939"/>
    <cellStyle name="Normal 8 2 4 4 2 2 3" xfId="48940"/>
    <cellStyle name="Normal 8 2 4 4 2 3" xfId="48941"/>
    <cellStyle name="Normal 8 2 4 4 2 3 2" xfId="48942"/>
    <cellStyle name="Normal 8 2 4 4 2 4" xfId="48943"/>
    <cellStyle name="Normal 8 2 4 4 3" xfId="48944"/>
    <cellStyle name="Normal 8 2 4 4 3 2" xfId="48945"/>
    <cellStyle name="Normal 8 2 4 4 3 2 2" xfId="48946"/>
    <cellStyle name="Normal 8 2 4 4 3 3" xfId="48947"/>
    <cellStyle name="Normal 8 2 4 4 4" xfId="48948"/>
    <cellStyle name="Normal 8 2 4 4 4 2" xfId="48949"/>
    <cellStyle name="Normal 8 2 4 4 5" xfId="48950"/>
    <cellStyle name="Normal 8 2 4 5" xfId="48951"/>
    <cellStyle name="Normal 8 2 4 5 2" xfId="48952"/>
    <cellStyle name="Normal 8 2 4 5 2 2" xfId="48953"/>
    <cellStyle name="Normal 8 2 4 5 2 2 2" xfId="48954"/>
    <cellStyle name="Normal 8 2 4 5 2 2 2 2" xfId="48955"/>
    <cellStyle name="Normal 8 2 4 5 2 2 3" xfId="48956"/>
    <cellStyle name="Normal 8 2 4 5 2 3" xfId="48957"/>
    <cellStyle name="Normal 8 2 4 5 2 3 2" xfId="48958"/>
    <cellStyle name="Normal 8 2 4 5 2 4" xfId="48959"/>
    <cellStyle name="Normal 8 2 4 5 3" xfId="48960"/>
    <cellStyle name="Normal 8 2 4 5 3 2" xfId="48961"/>
    <cellStyle name="Normal 8 2 4 5 3 2 2" xfId="48962"/>
    <cellStyle name="Normal 8 2 4 5 3 3" xfId="48963"/>
    <cellStyle name="Normal 8 2 4 5 4" xfId="48964"/>
    <cellStyle name="Normal 8 2 4 5 4 2" xfId="48965"/>
    <cellStyle name="Normal 8 2 4 5 5" xfId="48966"/>
    <cellStyle name="Normal 8 2 4 6" xfId="48967"/>
    <cellStyle name="Normal 8 2 4 6 2" xfId="48968"/>
    <cellStyle name="Normal 8 2 4 6 2 2" xfId="48969"/>
    <cellStyle name="Normal 8 2 4 6 2 2 2" xfId="48970"/>
    <cellStyle name="Normal 8 2 4 6 2 3" xfId="48971"/>
    <cellStyle name="Normal 8 2 4 6 3" xfId="48972"/>
    <cellStyle name="Normal 8 2 4 6 3 2" xfId="48973"/>
    <cellStyle name="Normal 8 2 4 6 4" xfId="48974"/>
    <cellStyle name="Normal 8 2 4 7" xfId="48975"/>
    <cellStyle name="Normal 8 2 4 7 2" xfId="48976"/>
    <cellStyle name="Normal 8 2 4 7 2 2" xfId="48977"/>
    <cellStyle name="Normal 8 2 4 7 3" xfId="48978"/>
    <cellStyle name="Normal 8 2 4 8" xfId="48979"/>
    <cellStyle name="Normal 8 2 4 8 2" xfId="48980"/>
    <cellStyle name="Normal 8 2 4 9" xfId="48981"/>
    <cellStyle name="Normal 8 2 4 9 2" xfId="48982"/>
    <cellStyle name="Normal 8 2 5" xfId="48983"/>
    <cellStyle name="Normal 8 2 5 2" xfId="48984"/>
    <cellStyle name="Normal 8 2 5 2 2" xfId="48985"/>
    <cellStyle name="Normal 8 2 5 2 2 2" xfId="48986"/>
    <cellStyle name="Normal 8 2 5 2 2 2 2" xfId="48987"/>
    <cellStyle name="Normal 8 2 5 2 2 2 2 2" xfId="48988"/>
    <cellStyle name="Normal 8 2 5 2 2 2 2 2 2" xfId="48989"/>
    <cellStyle name="Normal 8 2 5 2 2 2 2 3" xfId="48990"/>
    <cellStyle name="Normal 8 2 5 2 2 2 3" xfId="48991"/>
    <cellStyle name="Normal 8 2 5 2 2 2 3 2" xfId="48992"/>
    <cellStyle name="Normal 8 2 5 2 2 2 4" xfId="48993"/>
    <cellStyle name="Normal 8 2 5 2 2 3" xfId="48994"/>
    <cellStyle name="Normal 8 2 5 2 2 3 2" xfId="48995"/>
    <cellStyle name="Normal 8 2 5 2 2 3 2 2" xfId="48996"/>
    <cellStyle name="Normal 8 2 5 2 2 3 3" xfId="48997"/>
    <cellStyle name="Normal 8 2 5 2 2 4" xfId="48998"/>
    <cellStyle name="Normal 8 2 5 2 2 4 2" xfId="48999"/>
    <cellStyle name="Normal 8 2 5 2 2 5" xfId="49000"/>
    <cellStyle name="Normal 8 2 5 2 3" xfId="49001"/>
    <cellStyle name="Normal 8 2 5 2 3 2" xfId="49002"/>
    <cellStyle name="Normal 8 2 5 2 3 2 2" xfId="49003"/>
    <cellStyle name="Normal 8 2 5 2 3 2 2 2" xfId="49004"/>
    <cellStyle name="Normal 8 2 5 2 3 2 2 2 2" xfId="49005"/>
    <cellStyle name="Normal 8 2 5 2 3 2 2 3" xfId="49006"/>
    <cellStyle name="Normal 8 2 5 2 3 2 3" xfId="49007"/>
    <cellStyle name="Normal 8 2 5 2 3 2 3 2" xfId="49008"/>
    <cellStyle name="Normal 8 2 5 2 3 2 4" xfId="49009"/>
    <cellStyle name="Normal 8 2 5 2 3 3" xfId="49010"/>
    <cellStyle name="Normal 8 2 5 2 3 3 2" xfId="49011"/>
    <cellStyle name="Normal 8 2 5 2 3 3 2 2" xfId="49012"/>
    <cellStyle name="Normal 8 2 5 2 3 3 3" xfId="49013"/>
    <cellStyle name="Normal 8 2 5 2 3 4" xfId="49014"/>
    <cellStyle name="Normal 8 2 5 2 3 4 2" xfId="49015"/>
    <cellStyle name="Normal 8 2 5 2 3 5" xfId="49016"/>
    <cellStyle name="Normal 8 2 5 2 4" xfId="49017"/>
    <cellStyle name="Normal 8 2 5 2 4 2" xfId="49018"/>
    <cellStyle name="Normal 8 2 5 2 4 2 2" xfId="49019"/>
    <cellStyle name="Normal 8 2 5 2 4 2 2 2" xfId="49020"/>
    <cellStyle name="Normal 8 2 5 2 4 2 3" xfId="49021"/>
    <cellStyle name="Normal 8 2 5 2 4 3" xfId="49022"/>
    <cellStyle name="Normal 8 2 5 2 4 3 2" xfId="49023"/>
    <cellStyle name="Normal 8 2 5 2 4 4" xfId="49024"/>
    <cellStyle name="Normal 8 2 5 2 5" xfId="49025"/>
    <cellStyle name="Normal 8 2 5 2 5 2" xfId="49026"/>
    <cellStyle name="Normal 8 2 5 2 5 2 2" xfId="49027"/>
    <cellStyle name="Normal 8 2 5 2 5 3" xfId="49028"/>
    <cellStyle name="Normal 8 2 5 2 6" xfId="49029"/>
    <cellStyle name="Normal 8 2 5 2 6 2" xfId="49030"/>
    <cellStyle name="Normal 8 2 5 2 7" xfId="49031"/>
    <cellStyle name="Normal 8 2 5 3" xfId="49032"/>
    <cellStyle name="Normal 8 2 5 3 2" xfId="49033"/>
    <cellStyle name="Normal 8 2 5 3 2 2" xfId="49034"/>
    <cellStyle name="Normal 8 2 5 3 2 2 2" xfId="49035"/>
    <cellStyle name="Normal 8 2 5 3 2 2 2 2" xfId="49036"/>
    <cellStyle name="Normal 8 2 5 3 2 2 3" xfId="49037"/>
    <cellStyle name="Normal 8 2 5 3 2 3" xfId="49038"/>
    <cellStyle name="Normal 8 2 5 3 2 3 2" xfId="49039"/>
    <cellStyle name="Normal 8 2 5 3 2 4" xfId="49040"/>
    <cellStyle name="Normal 8 2 5 3 3" xfId="49041"/>
    <cellStyle name="Normal 8 2 5 3 3 2" xfId="49042"/>
    <cellStyle name="Normal 8 2 5 3 3 2 2" xfId="49043"/>
    <cellStyle name="Normal 8 2 5 3 3 3" xfId="49044"/>
    <cellStyle name="Normal 8 2 5 3 4" xfId="49045"/>
    <cellStyle name="Normal 8 2 5 3 4 2" xfId="49046"/>
    <cellStyle name="Normal 8 2 5 3 5" xfId="49047"/>
    <cellStyle name="Normal 8 2 5 4" xfId="49048"/>
    <cellStyle name="Normal 8 2 5 4 2" xfId="49049"/>
    <cellStyle name="Normal 8 2 5 4 2 2" xfId="49050"/>
    <cellStyle name="Normal 8 2 5 4 2 2 2" xfId="49051"/>
    <cellStyle name="Normal 8 2 5 4 2 2 2 2" xfId="49052"/>
    <cellStyle name="Normal 8 2 5 4 2 2 3" xfId="49053"/>
    <cellStyle name="Normal 8 2 5 4 2 3" xfId="49054"/>
    <cellStyle name="Normal 8 2 5 4 2 3 2" xfId="49055"/>
    <cellStyle name="Normal 8 2 5 4 2 4" xfId="49056"/>
    <cellStyle name="Normal 8 2 5 4 3" xfId="49057"/>
    <cellStyle name="Normal 8 2 5 4 3 2" xfId="49058"/>
    <cellStyle name="Normal 8 2 5 4 3 2 2" xfId="49059"/>
    <cellStyle name="Normal 8 2 5 4 3 3" xfId="49060"/>
    <cellStyle name="Normal 8 2 5 4 4" xfId="49061"/>
    <cellStyle name="Normal 8 2 5 4 4 2" xfId="49062"/>
    <cellStyle name="Normal 8 2 5 4 5" xfId="49063"/>
    <cellStyle name="Normal 8 2 5 5" xfId="49064"/>
    <cellStyle name="Normal 8 2 5 5 2" xfId="49065"/>
    <cellStyle name="Normal 8 2 5 5 2 2" xfId="49066"/>
    <cellStyle name="Normal 8 2 5 5 2 2 2" xfId="49067"/>
    <cellStyle name="Normal 8 2 5 5 2 3" xfId="49068"/>
    <cellStyle name="Normal 8 2 5 5 3" xfId="49069"/>
    <cellStyle name="Normal 8 2 5 5 3 2" xfId="49070"/>
    <cellStyle name="Normal 8 2 5 5 4" xfId="49071"/>
    <cellStyle name="Normal 8 2 5 6" xfId="49072"/>
    <cellStyle name="Normal 8 2 5 6 2" xfId="49073"/>
    <cellStyle name="Normal 8 2 5 6 2 2" xfId="49074"/>
    <cellStyle name="Normal 8 2 5 6 3" xfId="49075"/>
    <cellStyle name="Normal 8 2 5 7" xfId="49076"/>
    <cellStyle name="Normal 8 2 5 7 2" xfId="49077"/>
    <cellStyle name="Normal 8 2 5 8" xfId="49078"/>
    <cellStyle name="Normal 8 2 6" xfId="49079"/>
    <cellStyle name="Normal 8 2 6 2" xfId="49080"/>
    <cellStyle name="Normal 8 2 6 2 2" xfId="49081"/>
    <cellStyle name="Normal 8 2 6 2 2 2" xfId="49082"/>
    <cellStyle name="Normal 8 2 6 2 2 2 2" xfId="49083"/>
    <cellStyle name="Normal 8 2 6 2 2 2 2 2" xfId="49084"/>
    <cellStyle name="Normal 8 2 6 2 2 2 3" xfId="49085"/>
    <cellStyle name="Normal 8 2 6 2 2 3" xfId="49086"/>
    <cellStyle name="Normal 8 2 6 2 2 3 2" xfId="49087"/>
    <cellStyle name="Normal 8 2 6 2 2 4" xfId="49088"/>
    <cellStyle name="Normal 8 2 6 2 3" xfId="49089"/>
    <cellStyle name="Normal 8 2 6 2 3 2" xfId="49090"/>
    <cellStyle name="Normal 8 2 6 2 3 2 2" xfId="49091"/>
    <cellStyle name="Normal 8 2 6 2 3 3" xfId="49092"/>
    <cellStyle name="Normal 8 2 6 2 4" xfId="49093"/>
    <cellStyle name="Normal 8 2 6 2 4 2" xfId="49094"/>
    <cellStyle name="Normal 8 2 6 2 5" xfId="49095"/>
    <cellStyle name="Normal 8 2 6 3" xfId="49096"/>
    <cellStyle name="Normal 8 2 6 3 2" xfId="49097"/>
    <cellStyle name="Normal 8 2 6 3 2 2" xfId="49098"/>
    <cellStyle name="Normal 8 2 6 3 2 2 2" xfId="49099"/>
    <cellStyle name="Normal 8 2 6 3 2 2 2 2" xfId="49100"/>
    <cellStyle name="Normal 8 2 6 3 2 2 3" xfId="49101"/>
    <cellStyle name="Normal 8 2 6 3 2 3" xfId="49102"/>
    <cellStyle name="Normal 8 2 6 3 2 3 2" xfId="49103"/>
    <cellStyle name="Normal 8 2 6 3 2 4" xfId="49104"/>
    <cellStyle name="Normal 8 2 6 3 3" xfId="49105"/>
    <cellStyle name="Normal 8 2 6 3 3 2" xfId="49106"/>
    <cellStyle name="Normal 8 2 6 3 3 2 2" xfId="49107"/>
    <cellStyle name="Normal 8 2 6 3 3 3" xfId="49108"/>
    <cellStyle name="Normal 8 2 6 3 4" xfId="49109"/>
    <cellStyle name="Normal 8 2 6 3 4 2" xfId="49110"/>
    <cellStyle name="Normal 8 2 6 3 5" xfId="49111"/>
    <cellStyle name="Normal 8 2 6 4" xfId="49112"/>
    <cellStyle name="Normal 8 2 6 4 2" xfId="49113"/>
    <cellStyle name="Normal 8 2 6 4 2 2" xfId="49114"/>
    <cellStyle name="Normal 8 2 6 4 2 2 2" xfId="49115"/>
    <cellStyle name="Normal 8 2 6 4 2 3" xfId="49116"/>
    <cellStyle name="Normal 8 2 6 4 3" xfId="49117"/>
    <cellStyle name="Normal 8 2 6 4 3 2" xfId="49118"/>
    <cellStyle name="Normal 8 2 6 4 4" xfId="49119"/>
    <cellStyle name="Normal 8 2 6 5" xfId="49120"/>
    <cellStyle name="Normal 8 2 6 5 2" xfId="49121"/>
    <cellStyle name="Normal 8 2 6 5 2 2" xfId="49122"/>
    <cellStyle name="Normal 8 2 6 5 3" xfId="49123"/>
    <cellStyle name="Normal 8 2 6 6" xfId="49124"/>
    <cellStyle name="Normal 8 2 6 6 2" xfId="49125"/>
    <cellStyle name="Normal 8 2 6 7" xfId="49126"/>
    <cellStyle name="Normal 8 2 7" xfId="49127"/>
    <cellStyle name="Normal 8 2 8" xfId="49128"/>
    <cellStyle name="Normal 8 2 8 2" xfId="49129"/>
    <cellStyle name="Normal 8 2 8 2 2" xfId="49130"/>
    <cellStyle name="Normal 8 2 8 2 2 2" xfId="49131"/>
    <cellStyle name="Normal 8 2 8 2 2 2 2" xfId="49132"/>
    <cellStyle name="Normal 8 2 8 2 2 3" xfId="49133"/>
    <cellStyle name="Normal 8 2 8 2 3" xfId="49134"/>
    <cellStyle name="Normal 8 2 8 2 3 2" xfId="49135"/>
    <cellStyle name="Normal 8 2 8 2 4" xfId="49136"/>
    <cellStyle name="Normal 8 2 8 3" xfId="49137"/>
    <cellStyle name="Normal 8 2 8 3 2" xfId="49138"/>
    <cellStyle name="Normal 8 2 8 3 2 2" xfId="49139"/>
    <cellStyle name="Normal 8 2 8 3 3" xfId="49140"/>
    <cellStyle name="Normal 8 2 8 4" xfId="49141"/>
    <cellStyle name="Normal 8 2 8 4 2" xfId="49142"/>
    <cellStyle name="Normal 8 2 8 5" xfId="49143"/>
    <cellStyle name="Normal 8 2 9" xfId="49144"/>
    <cellStyle name="Normal 8 2 9 2" xfId="49145"/>
    <cellStyle name="Normal 8 2 9 2 2" xfId="49146"/>
    <cellStyle name="Normal 8 2 9 2 2 2" xfId="49147"/>
    <cellStyle name="Normal 8 2 9 2 2 2 2" xfId="49148"/>
    <cellStyle name="Normal 8 2 9 2 2 3" xfId="49149"/>
    <cellStyle name="Normal 8 2 9 2 3" xfId="49150"/>
    <cellStyle name="Normal 8 2 9 2 3 2" xfId="49151"/>
    <cellStyle name="Normal 8 2 9 2 4" xfId="49152"/>
    <cellStyle name="Normal 8 2 9 3" xfId="49153"/>
    <cellStyle name="Normal 8 2 9 3 2" xfId="49154"/>
    <cellStyle name="Normal 8 2 9 3 2 2" xfId="49155"/>
    <cellStyle name="Normal 8 2 9 3 3" xfId="49156"/>
    <cellStyle name="Normal 8 2 9 4" xfId="49157"/>
    <cellStyle name="Normal 8 2 9 4 2" xfId="49158"/>
    <cellStyle name="Normal 8 2 9 5" xfId="49159"/>
    <cellStyle name="Normal 8 2_comunidad" xfId="49160"/>
    <cellStyle name="Normal 8 20" xfId="49161"/>
    <cellStyle name="Normal 8 3" xfId="157"/>
    <cellStyle name="Normal 8 3 10" xfId="49163"/>
    <cellStyle name="Normal 8 3 10 2" xfId="49164"/>
    <cellStyle name="Normal 8 3 11" xfId="49165"/>
    <cellStyle name="Normal 8 3 11 2" xfId="49166"/>
    <cellStyle name="Normal 8 3 12" xfId="49167"/>
    <cellStyle name="Normal 8 3 13" xfId="49168"/>
    <cellStyle name="Normal 8 3 14" xfId="49162"/>
    <cellStyle name="Normal 8 3 2" xfId="49169"/>
    <cellStyle name="Normal 8 3 2 10" xfId="49170"/>
    <cellStyle name="Normal 8 3 2 10 2" xfId="49171"/>
    <cellStyle name="Normal 8 3 2 11" xfId="49172"/>
    <cellStyle name="Normal 8 3 2 12" xfId="49173"/>
    <cellStyle name="Normal 8 3 2 2" xfId="49174"/>
    <cellStyle name="Normal 8 3 2 2 10" xfId="49175"/>
    <cellStyle name="Normal 8 3 2 2 11" xfId="49176"/>
    <cellStyle name="Normal 8 3 2 2 2" xfId="49177"/>
    <cellStyle name="Normal 8 3 2 2 2 2" xfId="49178"/>
    <cellStyle name="Normal 8 3 2 2 2 2 2" xfId="49179"/>
    <cellStyle name="Normal 8 3 2 2 2 2 2 2" xfId="49180"/>
    <cellStyle name="Normal 8 3 2 2 2 2 2 2 2" xfId="49181"/>
    <cellStyle name="Normal 8 3 2 2 2 2 2 2 2 2" xfId="49182"/>
    <cellStyle name="Normal 8 3 2 2 2 2 2 2 2 2 2" xfId="49183"/>
    <cellStyle name="Normal 8 3 2 2 2 2 2 2 2 3" xfId="49184"/>
    <cellStyle name="Normal 8 3 2 2 2 2 2 2 3" xfId="49185"/>
    <cellStyle name="Normal 8 3 2 2 2 2 2 2 3 2" xfId="49186"/>
    <cellStyle name="Normal 8 3 2 2 2 2 2 2 4" xfId="49187"/>
    <cellStyle name="Normal 8 3 2 2 2 2 2 3" xfId="49188"/>
    <cellStyle name="Normal 8 3 2 2 2 2 2 3 2" xfId="49189"/>
    <cellStyle name="Normal 8 3 2 2 2 2 2 3 2 2" xfId="49190"/>
    <cellStyle name="Normal 8 3 2 2 2 2 2 3 3" xfId="49191"/>
    <cellStyle name="Normal 8 3 2 2 2 2 2 4" xfId="49192"/>
    <cellStyle name="Normal 8 3 2 2 2 2 2 4 2" xfId="49193"/>
    <cellStyle name="Normal 8 3 2 2 2 2 2 5" xfId="49194"/>
    <cellStyle name="Normal 8 3 2 2 2 2 3" xfId="49195"/>
    <cellStyle name="Normal 8 3 2 2 2 2 3 2" xfId="49196"/>
    <cellStyle name="Normal 8 3 2 2 2 2 3 2 2" xfId="49197"/>
    <cellStyle name="Normal 8 3 2 2 2 2 3 2 2 2" xfId="49198"/>
    <cellStyle name="Normal 8 3 2 2 2 2 3 2 2 2 2" xfId="49199"/>
    <cellStyle name="Normal 8 3 2 2 2 2 3 2 2 3" xfId="49200"/>
    <cellStyle name="Normal 8 3 2 2 2 2 3 2 3" xfId="49201"/>
    <cellStyle name="Normal 8 3 2 2 2 2 3 2 3 2" xfId="49202"/>
    <cellStyle name="Normal 8 3 2 2 2 2 3 2 4" xfId="49203"/>
    <cellStyle name="Normal 8 3 2 2 2 2 3 3" xfId="49204"/>
    <cellStyle name="Normal 8 3 2 2 2 2 3 3 2" xfId="49205"/>
    <cellStyle name="Normal 8 3 2 2 2 2 3 3 2 2" xfId="49206"/>
    <cellStyle name="Normal 8 3 2 2 2 2 3 3 3" xfId="49207"/>
    <cellStyle name="Normal 8 3 2 2 2 2 3 4" xfId="49208"/>
    <cellStyle name="Normal 8 3 2 2 2 2 3 4 2" xfId="49209"/>
    <cellStyle name="Normal 8 3 2 2 2 2 3 5" xfId="49210"/>
    <cellStyle name="Normal 8 3 2 2 2 2 4" xfId="49211"/>
    <cellStyle name="Normal 8 3 2 2 2 2 4 2" xfId="49212"/>
    <cellStyle name="Normal 8 3 2 2 2 2 4 2 2" xfId="49213"/>
    <cellStyle name="Normal 8 3 2 2 2 2 4 2 2 2" xfId="49214"/>
    <cellStyle name="Normal 8 3 2 2 2 2 4 2 3" xfId="49215"/>
    <cellStyle name="Normal 8 3 2 2 2 2 4 3" xfId="49216"/>
    <cellStyle name="Normal 8 3 2 2 2 2 4 3 2" xfId="49217"/>
    <cellStyle name="Normal 8 3 2 2 2 2 4 4" xfId="49218"/>
    <cellStyle name="Normal 8 3 2 2 2 2 5" xfId="49219"/>
    <cellStyle name="Normal 8 3 2 2 2 2 5 2" xfId="49220"/>
    <cellStyle name="Normal 8 3 2 2 2 2 5 2 2" xfId="49221"/>
    <cellStyle name="Normal 8 3 2 2 2 2 5 3" xfId="49222"/>
    <cellStyle name="Normal 8 3 2 2 2 2 6" xfId="49223"/>
    <cellStyle name="Normal 8 3 2 2 2 2 6 2" xfId="49224"/>
    <cellStyle name="Normal 8 3 2 2 2 2 7" xfId="49225"/>
    <cellStyle name="Normal 8 3 2 2 2 3" xfId="49226"/>
    <cellStyle name="Normal 8 3 2 2 2 3 2" xfId="49227"/>
    <cellStyle name="Normal 8 3 2 2 2 3 2 2" xfId="49228"/>
    <cellStyle name="Normal 8 3 2 2 2 3 2 2 2" xfId="49229"/>
    <cellStyle name="Normal 8 3 2 2 2 3 2 2 2 2" xfId="49230"/>
    <cellStyle name="Normal 8 3 2 2 2 3 2 2 3" xfId="49231"/>
    <cellStyle name="Normal 8 3 2 2 2 3 2 3" xfId="49232"/>
    <cellStyle name="Normal 8 3 2 2 2 3 2 3 2" xfId="49233"/>
    <cellStyle name="Normal 8 3 2 2 2 3 2 4" xfId="49234"/>
    <cellStyle name="Normal 8 3 2 2 2 3 3" xfId="49235"/>
    <cellStyle name="Normal 8 3 2 2 2 3 3 2" xfId="49236"/>
    <cellStyle name="Normal 8 3 2 2 2 3 3 2 2" xfId="49237"/>
    <cellStyle name="Normal 8 3 2 2 2 3 3 3" xfId="49238"/>
    <cellStyle name="Normal 8 3 2 2 2 3 4" xfId="49239"/>
    <cellStyle name="Normal 8 3 2 2 2 3 4 2" xfId="49240"/>
    <cellStyle name="Normal 8 3 2 2 2 3 5" xfId="49241"/>
    <cellStyle name="Normal 8 3 2 2 2 4" xfId="49242"/>
    <cellStyle name="Normal 8 3 2 2 2 4 2" xfId="49243"/>
    <cellStyle name="Normal 8 3 2 2 2 4 2 2" xfId="49244"/>
    <cellStyle name="Normal 8 3 2 2 2 4 2 2 2" xfId="49245"/>
    <cellStyle name="Normal 8 3 2 2 2 4 2 2 2 2" xfId="49246"/>
    <cellStyle name="Normal 8 3 2 2 2 4 2 2 3" xfId="49247"/>
    <cellStyle name="Normal 8 3 2 2 2 4 2 3" xfId="49248"/>
    <cellStyle name="Normal 8 3 2 2 2 4 2 3 2" xfId="49249"/>
    <cellStyle name="Normal 8 3 2 2 2 4 2 4" xfId="49250"/>
    <cellStyle name="Normal 8 3 2 2 2 4 3" xfId="49251"/>
    <cellStyle name="Normal 8 3 2 2 2 4 3 2" xfId="49252"/>
    <cellStyle name="Normal 8 3 2 2 2 4 3 2 2" xfId="49253"/>
    <cellStyle name="Normal 8 3 2 2 2 4 3 3" xfId="49254"/>
    <cellStyle name="Normal 8 3 2 2 2 4 4" xfId="49255"/>
    <cellStyle name="Normal 8 3 2 2 2 4 4 2" xfId="49256"/>
    <cellStyle name="Normal 8 3 2 2 2 4 5" xfId="49257"/>
    <cellStyle name="Normal 8 3 2 2 2 5" xfId="49258"/>
    <cellStyle name="Normal 8 3 2 2 2 5 2" xfId="49259"/>
    <cellStyle name="Normal 8 3 2 2 2 5 2 2" xfId="49260"/>
    <cellStyle name="Normal 8 3 2 2 2 5 2 2 2" xfId="49261"/>
    <cellStyle name="Normal 8 3 2 2 2 5 2 3" xfId="49262"/>
    <cellStyle name="Normal 8 3 2 2 2 5 3" xfId="49263"/>
    <cellStyle name="Normal 8 3 2 2 2 5 3 2" xfId="49264"/>
    <cellStyle name="Normal 8 3 2 2 2 5 4" xfId="49265"/>
    <cellStyle name="Normal 8 3 2 2 2 6" xfId="49266"/>
    <cellStyle name="Normal 8 3 2 2 2 6 2" xfId="49267"/>
    <cellStyle name="Normal 8 3 2 2 2 6 2 2" xfId="49268"/>
    <cellStyle name="Normal 8 3 2 2 2 6 3" xfId="49269"/>
    <cellStyle name="Normal 8 3 2 2 2 7" xfId="49270"/>
    <cellStyle name="Normal 8 3 2 2 2 7 2" xfId="49271"/>
    <cellStyle name="Normal 8 3 2 2 2 8" xfId="49272"/>
    <cellStyle name="Normal 8 3 2 2 3" xfId="49273"/>
    <cellStyle name="Normal 8 3 2 2 3 2" xfId="49274"/>
    <cellStyle name="Normal 8 3 2 2 3 2 2" xfId="49275"/>
    <cellStyle name="Normal 8 3 2 2 3 2 2 2" xfId="49276"/>
    <cellStyle name="Normal 8 3 2 2 3 2 2 2 2" xfId="49277"/>
    <cellStyle name="Normal 8 3 2 2 3 2 2 2 2 2" xfId="49278"/>
    <cellStyle name="Normal 8 3 2 2 3 2 2 2 3" xfId="49279"/>
    <cellStyle name="Normal 8 3 2 2 3 2 2 3" xfId="49280"/>
    <cellStyle name="Normal 8 3 2 2 3 2 2 3 2" xfId="49281"/>
    <cellStyle name="Normal 8 3 2 2 3 2 2 4" xfId="49282"/>
    <cellStyle name="Normal 8 3 2 2 3 2 3" xfId="49283"/>
    <cellStyle name="Normal 8 3 2 2 3 2 3 2" xfId="49284"/>
    <cellStyle name="Normal 8 3 2 2 3 2 3 2 2" xfId="49285"/>
    <cellStyle name="Normal 8 3 2 2 3 2 3 3" xfId="49286"/>
    <cellStyle name="Normal 8 3 2 2 3 2 4" xfId="49287"/>
    <cellStyle name="Normal 8 3 2 2 3 2 4 2" xfId="49288"/>
    <cellStyle name="Normal 8 3 2 2 3 2 5" xfId="49289"/>
    <cellStyle name="Normal 8 3 2 2 3 3" xfId="49290"/>
    <cellStyle name="Normal 8 3 2 2 3 3 2" xfId="49291"/>
    <cellStyle name="Normal 8 3 2 2 3 3 2 2" xfId="49292"/>
    <cellStyle name="Normal 8 3 2 2 3 3 2 2 2" xfId="49293"/>
    <cellStyle name="Normal 8 3 2 2 3 3 2 2 2 2" xfId="49294"/>
    <cellStyle name="Normal 8 3 2 2 3 3 2 2 3" xfId="49295"/>
    <cellStyle name="Normal 8 3 2 2 3 3 2 3" xfId="49296"/>
    <cellStyle name="Normal 8 3 2 2 3 3 2 3 2" xfId="49297"/>
    <cellStyle name="Normal 8 3 2 2 3 3 2 4" xfId="49298"/>
    <cellStyle name="Normal 8 3 2 2 3 3 3" xfId="49299"/>
    <cellStyle name="Normal 8 3 2 2 3 3 3 2" xfId="49300"/>
    <cellStyle name="Normal 8 3 2 2 3 3 3 2 2" xfId="49301"/>
    <cellStyle name="Normal 8 3 2 2 3 3 3 3" xfId="49302"/>
    <cellStyle name="Normal 8 3 2 2 3 3 4" xfId="49303"/>
    <cellStyle name="Normal 8 3 2 2 3 3 4 2" xfId="49304"/>
    <cellStyle name="Normal 8 3 2 2 3 3 5" xfId="49305"/>
    <cellStyle name="Normal 8 3 2 2 3 4" xfId="49306"/>
    <cellStyle name="Normal 8 3 2 2 3 4 2" xfId="49307"/>
    <cellStyle name="Normal 8 3 2 2 3 4 2 2" xfId="49308"/>
    <cellStyle name="Normal 8 3 2 2 3 4 2 2 2" xfId="49309"/>
    <cellStyle name="Normal 8 3 2 2 3 4 2 3" xfId="49310"/>
    <cellStyle name="Normal 8 3 2 2 3 4 3" xfId="49311"/>
    <cellStyle name="Normal 8 3 2 2 3 4 3 2" xfId="49312"/>
    <cellStyle name="Normal 8 3 2 2 3 4 4" xfId="49313"/>
    <cellStyle name="Normal 8 3 2 2 3 5" xfId="49314"/>
    <cellStyle name="Normal 8 3 2 2 3 5 2" xfId="49315"/>
    <cellStyle name="Normal 8 3 2 2 3 5 2 2" xfId="49316"/>
    <cellStyle name="Normal 8 3 2 2 3 5 3" xfId="49317"/>
    <cellStyle name="Normal 8 3 2 2 3 6" xfId="49318"/>
    <cellStyle name="Normal 8 3 2 2 3 6 2" xfId="49319"/>
    <cellStyle name="Normal 8 3 2 2 3 7" xfId="49320"/>
    <cellStyle name="Normal 8 3 2 2 4" xfId="49321"/>
    <cellStyle name="Normal 8 3 2 2 4 2" xfId="49322"/>
    <cellStyle name="Normal 8 3 2 2 4 2 2" xfId="49323"/>
    <cellStyle name="Normal 8 3 2 2 4 2 2 2" xfId="49324"/>
    <cellStyle name="Normal 8 3 2 2 4 2 2 2 2" xfId="49325"/>
    <cellStyle name="Normal 8 3 2 2 4 2 2 3" xfId="49326"/>
    <cellStyle name="Normal 8 3 2 2 4 2 3" xfId="49327"/>
    <cellStyle name="Normal 8 3 2 2 4 2 3 2" xfId="49328"/>
    <cellStyle name="Normal 8 3 2 2 4 2 4" xfId="49329"/>
    <cellStyle name="Normal 8 3 2 2 4 3" xfId="49330"/>
    <cellStyle name="Normal 8 3 2 2 4 3 2" xfId="49331"/>
    <cellStyle name="Normal 8 3 2 2 4 3 2 2" xfId="49332"/>
    <cellStyle name="Normal 8 3 2 2 4 3 3" xfId="49333"/>
    <cellStyle name="Normal 8 3 2 2 4 4" xfId="49334"/>
    <cellStyle name="Normal 8 3 2 2 4 4 2" xfId="49335"/>
    <cellStyle name="Normal 8 3 2 2 4 5" xfId="49336"/>
    <cellStyle name="Normal 8 3 2 2 5" xfId="49337"/>
    <cellStyle name="Normal 8 3 2 2 5 2" xfId="49338"/>
    <cellStyle name="Normal 8 3 2 2 5 2 2" xfId="49339"/>
    <cellStyle name="Normal 8 3 2 2 5 2 2 2" xfId="49340"/>
    <cellStyle name="Normal 8 3 2 2 5 2 2 2 2" xfId="49341"/>
    <cellStyle name="Normal 8 3 2 2 5 2 2 3" xfId="49342"/>
    <cellStyle name="Normal 8 3 2 2 5 2 3" xfId="49343"/>
    <cellStyle name="Normal 8 3 2 2 5 2 3 2" xfId="49344"/>
    <cellStyle name="Normal 8 3 2 2 5 2 4" xfId="49345"/>
    <cellStyle name="Normal 8 3 2 2 5 3" xfId="49346"/>
    <cellStyle name="Normal 8 3 2 2 5 3 2" xfId="49347"/>
    <cellStyle name="Normal 8 3 2 2 5 3 2 2" xfId="49348"/>
    <cellStyle name="Normal 8 3 2 2 5 3 3" xfId="49349"/>
    <cellStyle name="Normal 8 3 2 2 5 4" xfId="49350"/>
    <cellStyle name="Normal 8 3 2 2 5 4 2" xfId="49351"/>
    <cellStyle name="Normal 8 3 2 2 5 5" xfId="49352"/>
    <cellStyle name="Normal 8 3 2 2 6" xfId="49353"/>
    <cellStyle name="Normal 8 3 2 2 6 2" xfId="49354"/>
    <cellStyle name="Normal 8 3 2 2 6 2 2" xfId="49355"/>
    <cellStyle name="Normal 8 3 2 2 6 2 2 2" xfId="49356"/>
    <cellStyle name="Normal 8 3 2 2 6 2 3" xfId="49357"/>
    <cellStyle name="Normal 8 3 2 2 6 3" xfId="49358"/>
    <cellStyle name="Normal 8 3 2 2 6 3 2" xfId="49359"/>
    <cellStyle name="Normal 8 3 2 2 6 4" xfId="49360"/>
    <cellStyle name="Normal 8 3 2 2 7" xfId="49361"/>
    <cellStyle name="Normal 8 3 2 2 7 2" xfId="49362"/>
    <cellStyle name="Normal 8 3 2 2 7 2 2" xfId="49363"/>
    <cellStyle name="Normal 8 3 2 2 7 3" xfId="49364"/>
    <cellStyle name="Normal 8 3 2 2 8" xfId="49365"/>
    <cellStyle name="Normal 8 3 2 2 8 2" xfId="49366"/>
    <cellStyle name="Normal 8 3 2 2 9" xfId="49367"/>
    <cellStyle name="Normal 8 3 2 2 9 2" xfId="49368"/>
    <cellStyle name="Normal 8 3 2 3" xfId="49369"/>
    <cellStyle name="Normal 8 3 2 3 2" xfId="49370"/>
    <cellStyle name="Normal 8 3 2 3 2 2" xfId="49371"/>
    <cellStyle name="Normal 8 3 2 3 2 2 2" xfId="49372"/>
    <cellStyle name="Normal 8 3 2 3 2 2 2 2" xfId="49373"/>
    <cellStyle name="Normal 8 3 2 3 2 2 2 2 2" xfId="49374"/>
    <cellStyle name="Normal 8 3 2 3 2 2 2 2 2 2" xfId="49375"/>
    <cellStyle name="Normal 8 3 2 3 2 2 2 2 3" xfId="49376"/>
    <cellStyle name="Normal 8 3 2 3 2 2 2 3" xfId="49377"/>
    <cellStyle name="Normal 8 3 2 3 2 2 2 3 2" xfId="49378"/>
    <cellStyle name="Normal 8 3 2 3 2 2 2 4" xfId="49379"/>
    <cellStyle name="Normal 8 3 2 3 2 2 3" xfId="49380"/>
    <cellStyle name="Normal 8 3 2 3 2 2 3 2" xfId="49381"/>
    <cellStyle name="Normal 8 3 2 3 2 2 3 2 2" xfId="49382"/>
    <cellStyle name="Normal 8 3 2 3 2 2 3 3" xfId="49383"/>
    <cellStyle name="Normal 8 3 2 3 2 2 4" xfId="49384"/>
    <cellStyle name="Normal 8 3 2 3 2 2 4 2" xfId="49385"/>
    <cellStyle name="Normal 8 3 2 3 2 2 5" xfId="49386"/>
    <cellStyle name="Normal 8 3 2 3 2 3" xfId="49387"/>
    <cellStyle name="Normal 8 3 2 3 2 3 2" xfId="49388"/>
    <cellStyle name="Normal 8 3 2 3 2 3 2 2" xfId="49389"/>
    <cellStyle name="Normal 8 3 2 3 2 3 2 2 2" xfId="49390"/>
    <cellStyle name="Normal 8 3 2 3 2 3 2 2 2 2" xfId="49391"/>
    <cellStyle name="Normal 8 3 2 3 2 3 2 2 3" xfId="49392"/>
    <cellStyle name="Normal 8 3 2 3 2 3 2 3" xfId="49393"/>
    <cellStyle name="Normal 8 3 2 3 2 3 2 3 2" xfId="49394"/>
    <cellStyle name="Normal 8 3 2 3 2 3 2 4" xfId="49395"/>
    <cellStyle name="Normal 8 3 2 3 2 3 3" xfId="49396"/>
    <cellStyle name="Normal 8 3 2 3 2 3 3 2" xfId="49397"/>
    <cellStyle name="Normal 8 3 2 3 2 3 3 2 2" xfId="49398"/>
    <cellStyle name="Normal 8 3 2 3 2 3 3 3" xfId="49399"/>
    <cellStyle name="Normal 8 3 2 3 2 3 4" xfId="49400"/>
    <cellStyle name="Normal 8 3 2 3 2 3 4 2" xfId="49401"/>
    <cellStyle name="Normal 8 3 2 3 2 3 5" xfId="49402"/>
    <cellStyle name="Normal 8 3 2 3 2 4" xfId="49403"/>
    <cellStyle name="Normal 8 3 2 3 2 4 2" xfId="49404"/>
    <cellStyle name="Normal 8 3 2 3 2 4 2 2" xfId="49405"/>
    <cellStyle name="Normal 8 3 2 3 2 4 2 2 2" xfId="49406"/>
    <cellStyle name="Normal 8 3 2 3 2 4 2 3" xfId="49407"/>
    <cellStyle name="Normal 8 3 2 3 2 4 3" xfId="49408"/>
    <cellStyle name="Normal 8 3 2 3 2 4 3 2" xfId="49409"/>
    <cellStyle name="Normal 8 3 2 3 2 4 4" xfId="49410"/>
    <cellStyle name="Normal 8 3 2 3 2 5" xfId="49411"/>
    <cellStyle name="Normal 8 3 2 3 2 5 2" xfId="49412"/>
    <cellStyle name="Normal 8 3 2 3 2 5 2 2" xfId="49413"/>
    <cellStyle name="Normal 8 3 2 3 2 5 3" xfId="49414"/>
    <cellStyle name="Normal 8 3 2 3 2 6" xfId="49415"/>
    <cellStyle name="Normal 8 3 2 3 2 6 2" xfId="49416"/>
    <cellStyle name="Normal 8 3 2 3 2 7" xfId="49417"/>
    <cellStyle name="Normal 8 3 2 3 3" xfId="49418"/>
    <cellStyle name="Normal 8 3 2 3 3 2" xfId="49419"/>
    <cellStyle name="Normal 8 3 2 3 3 2 2" xfId="49420"/>
    <cellStyle name="Normal 8 3 2 3 3 2 2 2" xfId="49421"/>
    <cellStyle name="Normal 8 3 2 3 3 2 2 2 2" xfId="49422"/>
    <cellStyle name="Normal 8 3 2 3 3 2 2 3" xfId="49423"/>
    <cellStyle name="Normal 8 3 2 3 3 2 3" xfId="49424"/>
    <cellStyle name="Normal 8 3 2 3 3 2 3 2" xfId="49425"/>
    <cellStyle name="Normal 8 3 2 3 3 2 4" xfId="49426"/>
    <cellStyle name="Normal 8 3 2 3 3 3" xfId="49427"/>
    <cellStyle name="Normal 8 3 2 3 3 3 2" xfId="49428"/>
    <cellStyle name="Normal 8 3 2 3 3 3 2 2" xfId="49429"/>
    <cellStyle name="Normal 8 3 2 3 3 3 3" xfId="49430"/>
    <cellStyle name="Normal 8 3 2 3 3 4" xfId="49431"/>
    <cellStyle name="Normal 8 3 2 3 3 4 2" xfId="49432"/>
    <cellStyle name="Normal 8 3 2 3 3 5" xfId="49433"/>
    <cellStyle name="Normal 8 3 2 3 4" xfId="49434"/>
    <cellStyle name="Normal 8 3 2 3 4 2" xfId="49435"/>
    <cellStyle name="Normal 8 3 2 3 4 2 2" xfId="49436"/>
    <cellStyle name="Normal 8 3 2 3 4 2 2 2" xfId="49437"/>
    <cellStyle name="Normal 8 3 2 3 4 2 2 2 2" xfId="49438"/>
    <cellStyle name="Normal 8 3 2 3 4 2 2 3" xfId="49439"/>
    <cellStyle name="Normal 8 3 2 3 4 2 3" xfId="49440"/>
    <cellStyle name="Normal 8 3 2 3 4 2 3 2" xfId="49441"/>
    <cellStyle name="Normal 8 3 2 3 4 2 4" xfId="49442"/>
    <cellStyle name="Normal 8 3 2 3 4 3" xfId="49443"/>
    <cellStyle name="Normal 8 3 2 3 4 3 2" xfId="49444"/>
    <cellStyle name="Normal 8 3 2 3 4 3 2 2" xfId="49445"/>
    <cellStyle name="Normal 8 3 2 3 4 3 3" xfId="49446"/>
    <cellStyle name="Normal 8 3 2 3 4 4" xfId="49447"/>
    <cellStyle name="Normal 8 3 2 3 4 4 2" xfId="49448"/>
    <cellStyle name="Normal 8 3 2 3 4 5" xfId="49449"/>
    <cellStyle name="Normal 8 3 2 3 5" xfId="49450"/>
    <cellStyle name="Normal 8 3 2 3 5 2" xfId="49451"/>
    <cellStyle name="Normal 8 3 2 3 5 2 2" xfId="49452"/>
    <cellStyle name="Normal 8 3 2 3 5 2 2 2" xfId="49453"/>
    <cellStyle name="Normal 8 3 2 3 5 2 3" xfId="49454"/>
    <cellStyle name="Normal 8 3 2 3 5 3" xfId="49455"/>
    <cellStyle name="Normal 8 3 2 3 5 3 2" xfId="49456"/>
    <cellStyle name="Normal 8 3 2 3 5 4" xfId="49457"/>
    <cellStyle name="Normal 8 3 2 3 6" xfId="49458"/>
    <cellStyle name="Normal 8 3 2 3 6 2" xfId="49459"/>
    <cellStyle name="Normal 8 3 2 3 6 2 2" xfId="49460"/>
    <cellStyle name="Normal 8 3 2 3 6 3" xfId="49461"/>
    <cellStyle name="Normal 8 3 2 3 7" xfId="49462"/>
    <cellStyle name="Normal 8 3 2 3 7 2" xfId="49463"/>
    <cellStyle name="Normal 8 3 2 3 8" xfId="49464"/>
    <cellStyle name="Normal 8 3 2 4" xfId="49465"/>
    <cellStyle name="Normal 8 3 2 4 2" xfId="49466"/>
    <cellStyle name="Normal 8 3 2 4 2 2" xfId="49467"/>
    <cellStyle name="Normal 8 3 2 4 2 2 2" xfId="49468"/>
    <cellStyle name="Normal 8 3 2 4 2 2 2 2" xfId="49469"/>
    <cellStyle name="Normal 8 3 2 4 2 2 2 2 2" xfId="49470"/>
    <cellStyle name="Normal 8 3 2 4 2 2 2 3" xfId="49471"/>
    <cellStyle name="Normal 8 3 2 4 2 2 3" xfId="49472"/>
    <cellStyle name="Normal 8 3 2 4 2 2 3 2" xfId="49473"/>
    <cellStyle name="Normal 8 3 2 4 2 2 4" xfId="49474"/>
    <cellStyle name="Normal 8 3 2 4 2 3" xfId="49475"/>
    <cellStyle name="Normal 8 3 2 4 2 3 2" xfId="49476"/>
    <cellStyle name="Normal 8 3 2 4 2 3 2 2" xfId="49477"/>
    <cellStyle name="Normal 8 3 2 4 2 3 3" xfId="49478"/>
    <cellStyle name="Normal 8 3 2 4 2 4" xfId="49479"/>
    <cellStyle name="Normal 8 3 2 4 2 4 2" xfId="49480"/>
    <cellStyle name="Normal 8 3 2 4 2 5" xfId="49481"/>
    <cellStyle name="Normal 8 3 2 4 3" xfId="49482"/>
    <cellStyle name="Normal 8 3 2 4 3 2" xfId="49483"/>
    <cellStyle name="Normal 8 3 2 4 3 2 2" xfId="49484"/>
    <cellStyle name="Normal 8 3 2 4 3 2 2 2" xfId="49485"/>
    <cellStyle name="Normal 8 3 2 4 3 2 2 2 2" xfId="49486"/>
    <cellStyle name="Normal 8 3 2 4 3 2 2 3" xfId="49487"/>
    <cellStyle name="Normal 8 3 2 4 3 2 3" xfId="49488"/>
    <cellStyle name="Normal 8 3 2 4 3 2 3 2" xfId="49489"/>
    <cellStyle name="Normal 8 3 2 4 3 2 4" xfId="49490"/>
    <cellStyle name="Normal 8 3 2 4 3 3" xfId="49491"/>
    <cellStyle name="Normal 8 3 2 4 3 3 2" xfId="49492"/>
    <cellStyle name="Normal 8 3 2 4 3 3 2 2" xfId="49493"/>
    <cellStyle name="Normal 8 3 2 4 3 3 3" xfId="49494"/>
    <cellStyle name="Normal 8 3 2 4 3 4" xfId="49495"/>
    <cellStyle name="Normal 8 3 2 4 3 4 2" xfId="49496"/>
    <cellStyle name="Normal 8 3 2 4 3 5" xfId="49497"/>
    <cellStyle name="Normal 8 3 2 4 4" xfId="49498"/>
    <cellStyle name="Normal 8 3 2 4 4 2" xfId="49499"/>
    <cellStyle name="Normal 8 3 2 4 4 2 2" xfId="49500"/>
    <cellStyle name="Normal 8 3 2 4 4 2 2 2" xfId="49501"/>
    <cellStyle name="Normal 8 3 2 4 4 2 3" xfId="49502"/>
    <cellStyle name="Normal 8 3 2 4 4 3" xfId="49503"/>
    <cellStyle name="Normal 8 3 2 4 4 3 2" xfId="49504"/>
    <cellStyle name="Normal 8 3 2 4 4 4" xfId="49505"/>
    <cellStyle name="Normal 8 3 2 4 5" xfId="49506"/>
    <cellStyle name="Normal 8 3 2 4 5 2" xfId="49507"/>
    <cellStyle name="Normal 8 3 2 4 5 2 2" xfId="49508"/>
    <cellStyle name="Normal 8 3 2 4 5 3" xfId="49509"/>
    <cellStyle name="Normal 8 3 2 4 6" xfId="49510"/>
    <cellStyle name="Normal 8 3 2 4 6 2" xfId="49511"/>
    <cellStyle name="Normal 8 3 2 4 7" xfId="49512"/>
    <cellStyle name="Normal 8 3 2 5" xfId="49513"/>
    <cellStyle name="Normal 8 3 2 5 2" xfId="49514"/>
    <cellStyle name="Normal 8 3 2 5 2 2" xfId="49515"/>
    <cellStyle name="Normal 8 3 2 5 2 2 2" xfId="49516"/>
    <cellStyle name="Normal 8 3 2 5 2 2 2 2" xfId="49517"/>
    <cellStyle name="Normal 8 3 2 5 2 2 3" xfId="49518"/>
    <cellStyle name="Normal 8 3 2 5 2 3" xfId="49519"/>
    <cellStyle name="Normal 8 3 2 5 2 3 2" xfId="49520"/>
    <cellStyle name="Normal 8 3 2 5 2 4" xfId="49521"/>
    <cellStyle name="Normal 8 3 2 5 3" xfId="49522"/>
    <cellStyle name="Normal 8 3 2 5 3 2" xfId="49523"/>
    <cellStyle name="Normal 8 3 2 5 3 2 2" xfId="49524"/>
    <cellStyle name="Normal 8 3 2 5 3 3" xfId="49525"/>
    <cellStyle name="Normal 8 3 2 5 4" xfId="49526"/>
    <cellStyle name="Normal 8 3 2 5 4 2" xfId="49527"/>
    <cellStyle name="Normal 8 3 2 5 5" xfId="49528"/>
    <cellStyle name="Normal 8 3 2 6" xfId="49529"/>
    <cellStyle name="Normal 8 3 2 6 2" xfId="49530"/>
    <cellStyle name="Normal 8 3 2 6 2 2" xfId="49531"/>
    <cellStyle name="Normal 8 3 2 6 2 2 2" xfId="49532"/>
    <cellStyle name="Normal 8 3 2 6 2 2 2 2" xfId="49533"/>
    <cellStyle name="Normal 8 3 2 6 2 2 3" xfId="49534"/>
    <cellStyle name="Normal 8 3 2 6 2 3" xfId="49535"/>
    <cellStyle name="Normal 8 3 2 6 2 3 2" xfId="49536"/>
    <cellStyle name="Normal 8 3 2 6 2 4" xfId="49537"/>
    <cellStyle name="Normal 8 3 2 6 3" xfId="49538"/>
    <cellStyle name="Normal 8 3 2 6 3 2" xfId="49539"/>
    <cellStyle name="Normal 8 3 2 6 3 2 2" xfId="49540"/>
    <cellStyle name="Normal 8 3 2 6 3 3" xfId="49541"/>
    <cellStyle name="Normal 8 3 2 6 4" xfId="49542"/>
    <cellStyle name="Normal 8 3 2 6 4 2" xfId="49543"/>
    <cellStyle name="Normal 8 3 2 6 5" xfId="49544"/>
    <cellStyle name="Normal 8 3 2 7" xfId="49545"/>
    <cellStyle name="Normal 8 3 2 7 2" xfId="49546"/>
    <cellStyle name="Normal 8 3 2 7 2 2" xfId="49547"/>
    <cellStyle name="Normal 8 3 2 7 2 2 2" xfId="49548"/>
    <cellStyle name="Normal 8 3 2 7 2 3" xfId="49549"/>
    <cellStyle name="Normal 8 3 2 7 3" xfId="49550"/>
    <cellStyle name="Normal 8 3 2 7 3 2" xfId="49551"/>
    <cellStyle name="Normal 8 3 2 7 4" xfId="49552"/>
    <cellStyle name="Normal 8 3 2 8" xfId="49553"/>
    <cellStyle name="Normal 8 3 2 8 2" xfId="49554"/>
    <cellStyle name="Normal 8 3 2 8 2 2" xfId="49555"/>
    <cellStyle name="Normal 8 3 2 8 3" xfId="49556"/>
    <cellStyle name="Normal 8 3 2 9" xfId="49557"/>
    <cellStyle name="Normal 8 3 2 9 2" xfId="49558"/>
    <cellStyle name="Normal 8 3 2_Plan Mi Comunidad  (05.04.10) Rv.03" xfId="49559"/>
    <cellStyle name="Normal 8 3 3" xfId="49560"/>
    <cellStyle name="Normal 8 3 3 10" xfId="49561"/>
    <cellStyle name="Normal 8 3 3 11" xfId="49562"/>
    <cellStyle name="Normal 8 3 3 2" xfId="49563"/>
    <cellStyle name="Normal 8 3 3 2 2" xfId="49564"/>
    <cellStyle name="Normal 8 3 3 2 2 2" xfId="49565"/>
    <cellStyle name="Normal 8 3 3 2 2 2 2" xfId="49566"/>
    <cellStyle name="Normal 8 3 3 2 2 2 2 2" xfId="49567"/>
    <cellStyle name="Normal 8 3 3 2 2 2 2 2 2" xfId="49568"/>
    <cellStyle name="Normal 8 3 3 2 2 2 2 2 2 2" xfId="49569"/>
    <cellStyle name="Normal 8 3 3 2 2 2 2 2 3" xfId="49570"/>
    <cellStyle name="Normal 8 3 3 2 2 2 2 3" xfId="49571"/>
    <cellStyle name="Normal 8 3 3 2 2 2 2 3 2" xfId="49572"/>
    <cellStyle name="Normal 8 3 3 2 2 2 2 4" xfId="49573"/>
    <cellStyle name="Normal 8 3 3 2 2 2 3" xfId="49574"/>
    <cellStyle name="Normal 8 3 3 2 2 2 3 2" xfId="49575"/>
    <cellStyle name="Normal 8 3 3 2 2 2 3 2 2" xfId="49576"/>
    <cellStyle name="Normal 8 3 3 2 2 2 3 3" xfId="49577"/>
    <cellStyle name="Normal 8 3 3 2 2 2 4" xfId="49578"/>
    <cellStyle name="Normal 8 3 3 2 2 2 4 2" xfId="49579"/>
    <cellStyle name="Normal 8 3 3 2 2 2 5" xfId="49580"/>
    <cellStyle name="Normal 8 3 3 2 2 3" xfId="49581"/>
    <cellStyle name="Normal 8 3 3 2 2 3 2" xfId="49582"/>
    <cellStyle name="Normal 8 3 3 2 2 3 2 2" xfId="49583"/>
    <cellStyle name="Normal 8 3 3 2 2 3 2 2 2" xfId="49584"/>
    <cellStyle name="Normal 8 3 3 2 2 3 2 2 2 2" xfId="49585"/>
    <cellStyle name="Normal 8 3 3 2 2 3 2 2 3" xfId="49586"/>
    <cellStyle name="Normal 8 3 3 2 2 3 2 3" xfId="49587"/>
    <cellStyle name="Normal 8 3 3 2 2 3 2 3 2" xfId="49588"/>
    <cellStyle name="Normal 8 3 3 2 2 3 2 4" xfId="49589"/>
    <cellStyle name="Normal 8 3 3 2 2 3 3" xfId="49590"/>
    <cellStyle name="Normal 8 3 3 2 2 3 3 2" xfId="49591"/>
    <cellStyle name="Normal 8 3 3 2 2 3 3 2 2" xfId="49592"/>
    <cellStyle name="Normal 8 3 3 2 2 3 3 3" xfId="49593"/>
    <cellStyle name="Normal 8 3 3 2 2 3 4" xfId="49594"/>
    <cellStyle name="Normal 8 3 3 2 2 3 4 2" xfId="49595"/>
    <cellStyle name="Normal 8 3 3 2 2 3 5" xfId="49596"/>
    <cellStyle name="Normal 8 3 3 2 2 4" xfId="49597"/>
    <cellStyle name="Normal 8 3 3 2 2 4 2" xfId="49598"/>
    <cellStyle name="Normal 8 3 3 2 2 4 2 2" xfId="49599"/>
    <cellStyle name="Normal 8 3 3 2 2 4 2 2 2" xfId="49600"/>
    <cellStyle name="Normal 8 3 3 2 2 4 2 3" xfId="49601"/>
    <cellStyle name="Normal 8 3 3 2 2 4 3" xfId="49602"/>
    <cellStyle name="Normal 8 3 3 2 2 4 3 2" xfId="49603"/>
    <cellStyle name="Normal 8 3 3 2 2 4 4" xfId="49604"/>
    <cellStyle name="Normal 8 3 3 2 2 5" xfId="49605"/>
    <cellStyle name="Normal 8 3 3 2 2 5 2" xfId="49606"/>
    <cellStyle name="Normal 8 3 3 2 2 5 2 2" xfId="49607"/>
    <cellStyle name="Normal 8 3 3 2 2 5 3" xfId="49608"/>
    <cellStyle name="Normal 8 3 3 2 2 6" xfId="49609"/>
    <cellStyle name="Normal 8 3 3 2 2 6 2" xfId="49610"/>
    <cellStyle name="Normal 8 3 3 2 2 7" xfId="49611"/>
    <cellStyle name="Normal 8 3 3 2 3" xfId="49612"/>
    <cellStyle name="Normal 8 3 3 2 3 2" xfId="49613"/>
    <cellStyle name="Normal 8 3 3 2 3 2 2" xfId="49614"/>
    <cellStyle name="Normal 8 3 3 2 3 2 2 2" xfId="49615"/>
    <cellStyle name="Normal 8 3 3 2 3 2 2 2 2" xfId="49616"/>
    <cellStyle name="Normal 8 3 3 2 3 2 2 3" xfId="49617"/>
    <cellStyle name="Normal 8 3 3 2 3 2 3" xfId="49618"/>
    <cellStyle name="Normal 8 3 3 2 3 2 3 2" xfId="49619"/>
    <cellStyle name="Normal 8 3 3 2 3 2 4" xfId="49620"/>
    <cellStyle name="Normal 8 3 3 2 3 3" xfId="49621"/>
    <cellStyle name="Normal 8 3 3 2 3 3 2" xfId="49622"/>
    <cellStyle name="Normal 8 3 3 2 3 3 2 2" xfId="49623"/>
    <cellStyle name="Normal 8 3 3 2 3 3 3" xfId="49624"/>
    <cellStyle name="Normal 8 3 3 2 3 4" xfId="49625"/>
    <cellStyle name="Normal 8 3 3 2 3 4 2" xfId="49626"/>
    <cellStyle name="Normal 8 3 3 2 3 5" xfId="49627"/>
    <cellStyle name="Normal 8 3 3 2 4" xfId="49628"/>
    <cellStyle name="Normal 8 3 3 2 4 2" xfId="49629"/>
    <cellStyle name="Normal 8 3 3 2 4 2 2" xfId="49630"/>
    <cellStyle name="Normal 8 3 3 2 4 2 2 2" xfId="49631"/>
    <cellStyle name="Normal 8 3 3 2 4 2 2 2 2" xfId="49632"/>
    <cellStyle name="Normal 8 3 3 2 4 2 2 3" xfId="49633"/>
    <cellStyle name="Normal 8 3 3 2 4 2 3" xfId="49634"/>
    <cellStyle name="Normal 8 3 3 2 4 2 3 2" xfId="49635"/>
    <cellStyle name="Normal 8 3 3 2 4 2 4" xfId="49636"/>
    <cellStyle name="Normal 8 3 3 2 4 3" xfId="49637"/>
    <cellStyle name="Normal 8 3 3 2 4 3 2" xfId="49638"/>
    <cellStyle name="Normal 8 3 3 2 4 3 2 2" xfId="49639"/>
    <cellStyle name="Normal 8 3 3 2 4 3 3" xfId="49640"/>
    <cellStyle name="Normal 8 3 3 2 4 4" xfId="49641"/>
    <cellStyle name="Normal 8 3 3 2 4 4 2" xfId="49642"/>
    <cellStyle name="Normal 8 3 3 2 4 5" xfId="49643"/>
    <cellStyle name="Normal 8 3 3 2 5" xfId="49644"/>
    <cellStyle name="Normal 8 3 3 2 5 2" xfId="49645"/>
    <cellStyle name="Normal 8 3 3 2 5 2 2" xfId="49646"/>
    <cellStyle name="Normal 8 3 3 2 5 2 2 2" xfId="49647"/>
    <cellStyle name="Normal 8 3 3 2 5 2 3" xfId="49648"/>
    <cellStyle name="Normal 8 3 3 2 5 3" xfId="49649"/>
    <cellStyle name="Normal 8 3 3 2 5 3 2" xfId="49650"/>
    <cellStyle name="Normal 8 3 3 2 5 4" xfId="49651"/>
    <cellStyle name="Normal 8 3 3 2 6" xfId="49652"/>
    <cellStyle name="Normal 8 3 3 2 6 2" xfId="49653"/>
    <cellStyle name="Normal 8 3 3 2 6 2 2" xfId="49654"/>
    <cellStyle name="Normal 8 3 3 2 6 3" xfId="49655"/>
    <cellStyle name="Normal 8 3 3 2 7" xfId="49656"/>
    <cellStyle name="Normal 8 3 3 2 7 2" xfId="49657"/>
    <cellStyle name="Normal 8 3 3 2 8" xfId="49658"/>
    <cellStyle name="Normal 8 3 3 2 9" xfId="49659"/>
    <cellStyle name="Normal 8 3 3 3" xfId="49660"/>
    <cellStyle name="Normal 8 3 3 3 2" xfId="49661"/>
    <cellStyle name="Normal 8 3 3 3 2 2" xfId="49662"/>
    <cellStyle name="Normal 8 3 3 3 2 2 2" xfId="49663"/>
    <cellStyle name="Normal 8 3 3 3 2 2 2 2" xfId="49664"/>
    <cellStyle name="Normal 8 3 3 3 2 2 2 2 2" xfId="49665"/>
    <cellStyle name="Normal 8 3 3 3 2 2 2 3" xfId="49666"/>
    <cellStyle name="Normal 8 3 3 3 2 2 3" xfId="49667"/>
    <cellStyle name="Normal 8 3 3 3 2 2 3 2" xfId="49668"/>
    <cellStyle name="Normal 8 3 3 3 2 2 4" xfId="49669"/>
    <cellStyle name="Normal 8 3 3 3 2 3" xfId="49670"/>
    <cellStyle name="Normal 8 3 3 3 2 3 2" xfId="49671"/>
    <cellStyle name="Normal 8 3 3 3 2 3 2 2" xfId="49672"/>
    <cellStyle name="Normal 8 3 3 3 2 3 3" xfId="49673"/>
    <cellStyle name="Normal 8 3 3 3 2 4" xfId="49674"/>
    <cellStyle name="Normal 8 3 3 3 2 4 2" xfId="49675"/>
    <cellStyle name="Normal 8 3 3 3 2 5" xfId="49676"/>
    <cellStyle name="Normal 8 3 3 3 3" xfId="49677"/>
    <cellStyle name="Normal 8 3 3 3 3 2" xfId="49678"/>
    <cellStyle name="Normal 8 3 3 3 3 2 2" xfId="49679"/>
    <cellStyle name="Normal 8 3 3 3 3 2 2 2" xfId="49680"/>
    <cellStyle name="Normal 8 3 3 3 3 2 2 2 2" xfId="49681"/>
    <cellStyle name="Normal 8 3 3 3 3 2 2 3" xfId="49682"/>
    <cellStyle name="Normal 8 3 3 3 3 2 3" xfId="49683"/>
    <cellStyle name="Normal 8 3 3 3 3 2 3 2" xfId="49684"/>
    <cellStyle name="Normal 8 3 3 3 3 2 4" xfId="49685"/>
    <cellStyle name="Normal 8 3 3 3 3 3" xfId="49686"/>
    <cellStyle name="Normal 8 3 3 3 3 3 2" xfId="49687"/>
    <cellStyle name="Normal 8 3 3 3 3 3 2 2" xfId="49688"/>
    <cellStyle name="Normal 8 3 3 3 3 3 3" xfId="49689"/>
    <cellStyle name="Normal 8 3 3 3 3 4" xfId="49690"/>
    <cellStyle name="Normal 8 3 3 3 3 4 2" xfId="49691"/>
    <cellStyle name="Normal 8 3 3 3 3 5" xfId="49692"/>
    <cellStyle name="Normal 8 3 3 3 4" xfId="49693"/>
    <cellStyle name="Normal 8 3 3 3 4 2" xfId="49694"/>
    <cellStyle name="Normal 8 3 3 3 4 2 2" xfId="49695"/>
    <cellStyle name="Normal 8 3 3 3 4 2 2 2" xfId="49696"/>
    <cellStyle name="Normal 8 3 3 3 4 2 3" xfId="49697"/>
    <cellStyle name="Normal 8 3 3 3 4 3" xfId="49698"/>
    <cellStyle name="Normal 8 3 3 3 4 3 2" xfId="49699"/>
    <cellStyle name="Normal 8 3 3 3 4 4" xfId="49700"/>
    <cellStyle name="Normal 8 3 3 3 5" xfId="49701"/>
    <cellStyle name="Normal 8 3 3 3 5 2" xfId="49702"/>
    <cellStyle name="Normal 8 3 3 3 5 2 2" xfId="49703"/>
    <cellStyle name="Normal 8 3 3 3 5 3" xfId="49704"/>
    <cellStyle name="Normal 8 3 3 3 6" xfId="49705"/>
    <cellStyle name="Normal 8 3 3 3 6 2" xfId="49706"/>
    <cellStyle name="Normal 8 3 3 3 7" xfId="49707"/>
    <cellStyle name="Normal 8 3 3 4" xfId="49708"/>
    <cellStyle name="Normal 8 3 3 4 2" xfId="49709"/>
    <cellStyle name="Normal 8 3 3 4 2 2" xfId="49710"/>
    <cellStyle name="Normal 8 3 3 4 2 2 2" xfId="49711"/>
    <cellStyle name="Normal 8 3 3 4 2 2 2 2" xfId="49712"/>
    <cellStyle name="Normal 8 3 3 4 2 2 3" xfId="49713"/>
    <cellStyle name="Normal 8 3 3 4 2 3" xfId="49714"/>
    <cellStyle name="Normal 8 3 3 4 2 3 2" xfId="49715"/>
    <cellStyle name="Normal 8 3 3 4 2 4" xfId="49716"/>
    <cellStyle name="Normal 8 3 3 4 3" xfId="49717"/>
    <cellStyle name="Normal 8 3 3 4 3 2" xfId="49718"/>
    <cellStyle name="Normal 8 3 3 4 3 2 2" xfId="49719"/>
    <cellStyle name="Normal 8 3 3 4 3 3" xfId="49720"/>
    <cellStyle name="Normal 8 3 3 4 4" xfId="49721"/>
    <cellStyle name="Normal 8 3 3 4 4 2" xfId="49722"/>
    <cellStyle name="Normal 8 3 3 4 5" xfId="49723"/>
    <cellStyle name="Normal 8 3 3 5" xfId="49724"/>
    <cellStyle name="Normal 8 3 3 5 2" xfId="49725"/>
    <cellStyle name="Normal 8 3 3 5 2 2" xfId="49726"/>
    <cellStyle name="Normal 8 3 3 5 2 2 2" xfId="49727"/>
    <cellStyle name="Normal 8 3 3 5 2 2 2 2" xfId="49728"/>
    <cellStyle name="Normal 8 3 3 5 2 2 3" xfId="49729"/>
    <cellStyle name="Normal 8 3 3 5 2 3" xfId="49730"/>
    <cellStyle name="Normal 8 3 3 5 2 3 2" xfId="49731"/>
    <cellStyle name="Normal 8 3 3 5 2 4" xfId="49732"/>
    <cellStyle name="Normal 8 3 3 5 3" xfId="49733"/>
    <cellStyle name="Normal 8 3 3 5 3 2" xfId="49734"/>
    <cellStyle name="Normal 8 3 3 5 3 2 2" xfId="49735"/>
    <cellStyle name="Normal 8 3 3 5 3 3" xfId="49736"/>
    <cellStyle name="Normal 8 3 3 5 4" xfId="49737"/>
    <cellStyle name="Normal 8 3 3 5 4 2" xfId="49738"/>
    <cellStyle name="Normal 8 3 3 5 5" xfId="49739"/>
    <cellStyle name="Normal 8 3 3 6" xfId="49740"/>
    <cellStyle name="Normal 8 3 3 6 2" xfId="49741"/>
    <cellStyle name="Normal 8 3 3 6 2 2" xfId="49742"/>
    <cellStyle name="Normal 8 3 3 6 2 2 2" xfId="49743"/>
    <cellStyle name="Normal 8 3 3 6 2 3" xfId="49744"/>
    <cellStyle name="Normal 8 3 3 6 3" xfId="49745"/>
    <cellStyle name="Normal 8 3 3 6 3 2" xfId="49746"/>
    <cellStyle name="Normal 8 3 3 6 4" xfId="49747"/>
    <cellStyle name="Normal 8 3 3 7" xfId="49748"/>
    <cellStyle name="Normal 8 3 3 7 2" xfId="49749"/>
    <cellStyle name="Normal 8 3 3 7 2 2" xfId="49750"/>
    <cellStyle name="Normal 8 3 3 7 3" xfId="49751"/>
    <cellStyle name="Normal 8 3 3 8" xfId="49752"/>
    <cellStyle name="Normal 8 3 3 8 2" xfId="49753"/>
    <cellStyle name="Normal 8 3 3 9" xfId="49754"/>
    <cellStyle name="Normal 8 3 3 9 2" xfId="49755"/>
    <cellStyle name="Normal 8 3 3_Plan Mi Comunidad  (05.04.10) Rv.03" xfId="49756"/>
    <cellStyle name="Normal 8 3 4" xfId="49757"/>
    <cellStyle name="Normal 8 3 4 2" xfId="49758"/>
    <cellStyle name="Normal 8 3 4 2 2" xfId="49759"/>
    <cellStyle name="Normal 8 3 4 2 2 2" xfId="49760"/>
    <cellStyle name="Normal 8 3 4 2 2 2 2" xfId="49761"/>
    <cellStyle name="Normal 8 3 4 2 2 2 2 2" xfId="49762"/>
    <cellStyle name="Normal 8 3 4 2 2 2 2 2 2" xfId="49763"/>
    <cellStyle name="Normal 8 3 4 2 2 2 2 3" xfId="49764"/>
    <cellStyle name="Normal 8 3 4 2 2 2 3" xfId="49765"/>
    <cellStyle name="Normal 8 3 4 2 2 2 3 2" xfId="49766"/>
    <cellStyle name="Normal 8 3 4 2 2 2 4" xfId="49767"/>
    <cellStyle name="Normal 8 3 4 2 2 3" xfId="49768"/>
    <cellStyle name="Normal 8 3 4 2 2 3 2" xfId="49769"/>
    <cellStyle name="Normal 8 3 4 2 2 3 2 2" xfId="49770"/>
    <cellStyle name="Normal 8 3 4 2 2 3 3" xfId="49771"/>
    <cellStyle name="Normal 8 3 4 2 2 4" xfId="49772"/>
    <cellStyle name="Normal 8 3 4 2 2 4 2" xfId="49773"/>
    <cellStyle name="Normal 8 3 4 2 2 5" xfId="49774"/>
    <cellStyle name="Normal 8 3 4 2 3" xfId="49775"/>
    <cellStyle name="Normal 8 3 4 2 3 2" xfId="49776"/>
    <cellStyle name="Normal 8 3 4 2 3 2 2" xfId="49777"/>
    <cellStyle name="Normal 8 3 4 2 3 2 2 2" xfId="49778"/>
    <cellStyle name="Normal 8 3 4 2 3 2 2 2 2" xfId="49779"/>
    <cellStyle name="Normal 8 3 4 2 3 2 2 3" xfId="49780"/>
    <cellStyle name="Normal 8 3 4 2 3 2 3" xfId="49781"/>
    <cellStyle name="Normal 8 3 4 2 3 2 3 2" xfId="49782"/>
    <cellStyle name="Normal 8 3 4 2 3 2 4" xfId="49783"/>
    <cellStyle name="Normal 8 3 4 2 3 3" xfId="49784"/>
    <cellStyle name="Normal 8 3 4 2 3 3 2" xfId="49785"/>
    <cellStyle name="Normal 8 3 4 2 3 3 2 2" xfId="49786"/>
    <cellStyle name="Normal 8 3 4 2 3 3 3" xfId="49787"/>
    <cellStyle name="Normal 8 3 4 2 3 4" xfId="49788"/>
    <cellStyle name="Normal 8 3 4 2 3 4 2" xfId="49789"/>
    <cellStyle name="Normal 8 3 4 2 3 5" xfId="49790"/>
    <cellStyle name="Normal 8 3 4 2 4" xfId="49791"/>
    <cellStyle name="Normal 8 3 4 2 4 2" xfId="49792"/>
    <cellStyle name="Normal 8 3 4 2 4 2 2" xfId="49793"/>
    <cellStyle name="Normal 8 3 4 2 4 2 2 2" xfId="49794"/>
    <cellStyle name="Normal 8 3 4 2 4 2 3" xfId="49795"/>
    <cellStyle name="Normal 8 3 4 2 4 3" xfId="49796"/>
    <cellStyle name="Normal 8 3 4 2 4 3 2" xfId="49797"/>
    <cellStyle name="Normal 8 3 4 2 4 4" xfId="49798"/>
    <cellStyle name="Normal 8 3 4 2 5" xfId="49799"/>
    <cellStyle name="Normal 8 3 4 2 5 2" xfId="49800"/>
    <cellStyle name="Normal 8 3 4 2 5 2 2" xfId="49801"/>
    <cellStyle name="Normal 8 3 4 2 5 3" xfId="49802"/>
    <cellStyle name="Normal 8 3 4 2 6" xfId="49803"/>
    <cellStyle name="Normal 8 3 4 2 6 2" xfId="49804"/>
    <cellStyle name="Normal 8 3 4 2 7" xfId="49805"/>
    <cellStyle name="Normal 8 3 4 3" xfId="49806"/>
    <cellStyle name="Normal 8 3 4 3 2" xfId="49807"/>
    <cellStyle name="Normal 8 3 4 3 2 2" xfId="49808"/>
    <cellStyle name="Normal 8 3 4 3 2 2 2" xfId="49809"/>
    <cellStyle name="Normal 8 3 4 3 2 2 2 2" xfId="49810"/>
    <cellStyle name="Normal 8 3 4 3 2 2 3" xfId="49811"/>
    <cellStyle name="Normal 8 3 4 3 2 3" xfId="49812"/>
    <cellStyle name="Normal 8 3 4 3 2 3 2" xfId="49813"/>
    <cellStyle name="Normal 8 3 4 3 2 4" xfId="49814"/>
    <cellStyle name="Normal 8 3 4 3 3" xfId="49815"/>
    <cellStyle name="Normal 8 3 4 3 3 2" xfId="49816"/>
    <cellStyle name="Normal 8 3 4 3 3 2 2" xfId="49817"/>
    <cellStyle name="Normal 8 3 4 3 3 3" xfId="49818"/>
    <cellStyle name="Normal 8 3 4 3 4" xfId="49819"/>
    <cellStyle name="Normal 8 3 4 3 4 2" xfId="49820"/>
    <cellStyle name="Normal 8 3 4 3 5" xfId="49821"/>
    <cellStyle name="Normal 8 3 4 4" xfId="49822"/>
    <cellStyle name="Normal 8 3 4 4 2" xfId="49823"/>
    <cellStyle name="Normal 8 3 4 4 2 2" xfId="49824"/>
    <cellStyle name="Normal 8 3 4 4 2 2 2" xfId="49825"/>
    <cellStyle name="Normal 8 3 4 4 2 2 2 2" xfId="49826"/>
    <cellStyle name="Normal 8 3 4 4 2 2 3" xfId="49827"/>
    <cellStyle name="Normal 8 3 4 4 2 3" xfId="49828"/>
    <cellStyle name="Normal 8 3 4 4 2 3 2" xfId="49829"/>
    <cellStyle name="Normal 8 3 4 4 2 4" xfId="49830"/>
    <cellStyle name="Normal 8 3 4 4 3" xfId="49831"/>
    <cellStyle name="Normal 8 3 4 4 3 2" xfId="49832"/>
    <cellStyle name="Normal 8 3 4 4 3 2 2" xfId="49833"/>
    <cellStyle name="Normal 8 3 4 4 3 3" xfId="49834"/>
    <cellStyle name="Normal 8 3 4 4 4" xfId="49835"/>
    <cellStyle name="Normal 8 3 4 4 4 2" xfId="49836"/>
    <cellStyle name="Normal 8 3 4 4 5" xfId="49837"/>
    <cellStyle name="Normal 8 3 4 5" xfId="49838"/>
    <cellStyle name="Normal 8 3 4 5 2" xfId="49839"/>
    <cellStyle name="Normal 8 3 4 5 2 2" xfId="49840"/>
    <cellStyle name="Normal 8 3 4 5 2 2 2" xfId="49841"/>
    <cellStyle name="Normal 8 3 4 5 2 3" xfId="49842"/>
    <cellStyle name="Normal 8 3 4 5 3" xfId="49843"/>
    <cellStyle name="Normal 8 3 4 5 3 2" xfId="49844"/>
    <cellStyle name="Normal 8 3 4 5 4" xfId="49845"/>
    <cellStyle name="Normal 8 3 4 6" xfId="49846"/>
    <cellStyle name="Normal 8 3 4 6 2" xfId="49847"/>
    <cellStyle name="Normal 8 3 4 6 2 2" xfId="49848"/>
    <cellStyle name="Normal 8 3 4 6 3" xfId="49849"/>
    <cellStyle name="Normal 8 3 4 7" xfId="49850"/>
    <cellStyle name="Normal 8 3 4 7 2" xfId="49851"/>
    <cellStyle name="Normal 8 3 4 8" xfId="49852"/>
    <cellStyle name="Normal 8 3 4 9" xfId="49853"/>
    <cellStyle name="Normal 8 3 5" xfId="49854"/>
    <cellStyle name="Normal 8 3 5 2" xfId="49855"/>
    <cellStyle name="Normal 8 3 5 2 2" xfId="49856"/>
    <cellStyle name="Normal 8 3 5 2 2 2" xfId="49857"/>
    <cellStyle name="Normal 8 3 5 2 2 2 2" xfId="49858"/>
    <cellStyle name="Normal 8 3 5 2 2 2 2 2" xfId="49859"/>
    <cellStyle name="Normal 8 3 5 2 2 2 3" xfId="49860"/>
    <cellStyle name="Normal 8 3 5 2 2 3" xfId="49861"/>
    <cellStyle name="Normal 8 3 5 2 2 3 2" xfId="49862"/>
    <cellStyle name="Normal 8 3 5 2 2 4" xfId="49863"/>
    <cellStyle name="Normal 8 3 5 2 3" xfId="49864"/>
    <cellStyle name="Normal 8 3 5 2 3 2" xfId="49865"/>
    <cellStyle name="Normal 8 3 5 2 3 2 2" xfId="49866"/>
    <cellStyle name="Normal 8 3 5 2 3 3" xfId="49867"/>
    <cellStyle name="Normal 8 3 5 2 4" xfId="49868"/>
    <cellStyle name="Normal 8 3 5 2 4 2" xfId="49869"/>
    <cellStyle name="Normal 8 3 5 2 5" xfId="49870"/>
    <cellStyle name="Normal 8 3 5 3" xfId="49871"/>
    <cellStyle name="Normal 8 3 5 3 2" xfId="49872"/>
    <cellStyle name="Normal 8 3 5 3 2 2" xfId="49873"/>
    <cellStyle name="Normal 8 3 5 3 2 2 2" xfId="49874"/>
    <cellStyle name="Normal 8 3 5 3 2 2 2 2" xfId="49875"/>
    <cellStyle name="Normal 8 3 5 3 2 2 3" xfId="49876"/>
    <cellStyle name="Normal 8 3 5 3 2 3" xfId="49877"/>
    <cellStyle name="Normal 8 3 5 3 2 3 2" xfId="49878"/>
    <cellStyle name="Normal 8 3 5 3 2 4" xfId="49879"/>
    <cellStyle name="Normal 8 3 5 3 3" xfId="49880"/>
    <cellStyle name="Normal 8 3 5 3 3 2" xfId="49881"/>
    <cellStyle name="Normal 8 3 5 3 3 2 2" xfId="49882"/>
    <cellStyle name="Normal 8 3 5 3 3 3" xfId="49883"/>
    <cellStyle name="Normal 8 3 5 3 4" xfId="49884"/>
    <cellStyle name="Normal 8 3 5 3 4 2" xfId="49885"/>
    <cellStyle name="Normal 8 3 5 3 5" xfId="49886"/>
    <cellStyle name="Normal 8 3 5 4" xfId="49887"/>
    <cellStyle name="Normal 8 3 5 4 2" xfId="49888"/>
    <cellStyle name="Normal 8 3 5 4 2 2" xfId="49889"/>
    <cellStyle name="Normal 8 3 5 4 2 2 2" xfId="49890"/>
    <cellStyle name="Normal 8 3 5 4 2 3" xfId="49891"/>
    <cellStyle name="Normal 8 3 5 4 3" xfId="49892"/>
    <cellStyle name="Normal 8 3 5 4 3 2" xfId="49893"/>
    <cellStyle name="Normal 8 3 5 4 4" xfId="49894"/>
    <cellStyle name="Normal 8 3 5 5" xfId="49895"/>
    <cellStyle name="Normal 8 3 5 5 2" xfId="49896"/>
    <cellStyle name="Normal 8 3 5 5 2 2" xfId="49897"/>
    <cellStyle name="Normal 8 3 5 5 3" xfId="49898"/>
    <cellStyle name="Normal 8 3 5 6" xfId="49899"/>
    <cellStyle name="Normal 8 3 5 6 2" xfId="49900"/>
    <cellStyle name="Normal 8 3 5 7" xfId="49901"/>
    <cellStyle name="Normal 8 3 6" xfId="49902"/>
    <cellStyle name="Normal 8 3 6 2" xfId="49903"/>
    <cellStyle name="Normal 8 3 6 2 2" xfId="49904"/>
    <cellStyle name="Normal 8 3 6 2 2 2" xfId="49905"/>
    <cellStyle name="Normal 8 3 6 2 2 2 2" xfId="49906"/>
    <cellStyle name="Normal 8 3 6 2 2 3" xfId="49907"/>
    <cellStyle name="Normal 8 3 6 2 3" xfId="49908"/>
    <cellStyle name="Normal 8 3 6 2 3 2" xfId="49909"/>
    <cellStyle name="Normal 8 3 6 2 4" xfId="49910"/>
    <cellStyle name="Normal 8 3 6 3" xfId="49911"/>
    <cellStyle name="Normal 8 3 6 3 2" xfId="49912"/>
    <cellStyle name="Normal 8 3 6 3 2 2" xfId="49913"/>
    <cellStyle name="Normal 8 3 6 3 3" xfId="49914"/>
    <cellStyle name="Normal 8 3 6 4" xfId="49915"/>
    <cellStyle name="Normal 8 3 6 4 2" xfId="49916"/>
    <cellStyle name="Normal 8 3 6 5" xfId="49917"/>
    <cellStyle name="Normal 8 3 7" xfId="49918"/>
    <cellStyle name="Normal 8 3 7 2" xfId="49919"/>
    <cellStyle name="Normal 8 3 7 2 2" xfId="49920"/>
    <cellStyle name="Normal 8 3 7 2 2 2" xfId="49921"/>
    <cellStyle name="Normal 8 3 7 2 2 2 2" xfId="49922"/>
    <cellStyle name="Normal 8 3 7 2 2 3" xfId="49923"/>
    <cellStyle name="Normal 8 3 7 2 3" xfId="49924"/>
    <cellStyle name="Normal 8 3 7 2 3 2" xfId="49925"/>
    <cellStyle name="Normal 8 3 7 2 4" xfId="49926"/>
    <cellStyle name="Normal 8 3 7 3" xfId="49927"/>
    <cellStyle name="Normal 8 3 7 3 2" xfId="49928"/>
    <cellStyle name="Normal 8 3 7 3 2 2" xfId="49929"/>
    <cellStyle name="Normal 8 3 7 3 3" xfId="49930"/>
    <cellStyle name="Normal 8 3 7 4" xfId="49931"/>
    <cellStyle name="Normal 8 3 7 4 2" xfId="49932"/>
    <cellStyle name="Normal 8 3 7 5" xfId="49933"/>
    <cellStyle name="Normal 8 3 8" xfId="49934"/>
    <cellStyle name="Normal 8 3 8 2" xfId="49935"/>
    <cellStyle name="Normal 8 3 8 2 2" xfId="49936"/>
    <cellStyle name="Normal 8 3 8 2 2 2" xfId="49937"/>
    <cellStyle name="Normal 8 3 8 2 3" xfId="49938"/>
    <cellStyle name="Normal 8 3 8 3" xfId="49939"/>
    <cellStyle name="Normal 8 3 8 3 2" xfId="49940"/>
    <cellStyle name="Normal 8 3 8 4" xfId="49941"/>
    <cellStyle name="Normal 8 3 9" xfId="49942"/>
    <cellStyle name="Normal 8 3 9 2" xfId="49943"/>
    <cellStyle name="Normal 8 3 9 2 2" xfId="49944"/>
    <cellStyle name="Normal 8 3 9 3" xfId="49945"/>
    <cellStyle name="Normal 8 3_innovacion (15.02) Provincias" xfId="49946"/>
    <cellStyle name="Normal 8 4" xfId="49947"/>
    <cellStyle name="Normal 8 4 10" xfId="49948"/>
    <cellStyle name="Normal 8 4 10 2" xfId="49949"/>
    <cellStyle name="Normal 8 4 11" xfId="49950"/>
    <cellStyle name="Normal 8 4 12" xfId="49951"/>
    <cellStyle name="Normal 8 4 2" xfId="49952"/>
    <cellStyle name="Normal 8 4 2 10" xfId="49953"/>
    <cellStyle name="Normal 8 4 2 11" xfId="49954"/>
    <cellStyle name="Normal 8 4 2 2" xfId="49955"/>
    <cellStyle name="Normal 8 4 2 2 2" xfId="49956"/>
    <cellStyle name="Normal 8 4 2 2 2 2" xfId="49957"/>
    <cellStyle name="Normal 8 4 2 2 2 2 2" xfId="49958"/>
    <cellStyle name="Normal 8 4 2 2 2 2 2 2" xfId="49959"/>
    <cellStyle name="Normal 8 4 2 2 2 2 2 2 2" xfId="49960"/>
    <cellStyle name="Normal 8 4 2 2 2 2 2 2 2 2" xfId="49961"/>
    <cellStyle name="Normal 8 4 2 2 2 2 2 2 3" xfId="49962"/>
    <cellStyle name="Normal 8 4 2 2 2 2 2 3" xfId="49963"/>
    <cellStyle name="Normal 8 4 2 2 2 2 2 3 2" xfId="49964"/>
    <cellStyle name="Normal 8 4 2 2 2 2 2 4" xfId="49965"/>
    <cellStyle name="Normal 8 4 2 2 2 2 3" xfId="49966"/>
    <cellStyle name="Normal 8 4 2 2 2 2 3 2" xfId="49967"/>
    <cellStyle name="Normal 8 4 2 2 2 2 3 2 2" xfId="49968"/>
    <cellStyle name="Normal 8 4 2 2 2 2 3 3" xfId="49969"/>
    <cellStyle name="Normal 8 4 2 2 2 2 4" xfId="49970"/>
    <cellStyle name="Normal 8 4 2 2 2 2 4 2" xfId="49971"/>
    <cellStyle name="Normal 8 4 2 2 2 2 5" xfId="49972"/>
    <cellStyle name="Normal 8 4 2 2 2 3" xfId="49973"/>
    <cellStyle name="Normal 8 4 2 2 2 3 2" xfId="49974"/>
    <cellStyle name="Normal 8 4 2 2 2 3 2 2" xfId="49975"/>
    <cellStyle name="Normal 8 4 2 2 2 3 2 2 2" xfId="49976"/>
    <cellStyle name="Normal 8 4 2 2 2 3 2 2 2 2" xfId="49977"/>
    <cellStyle name="Normal 8 4 2 2 2 3 2 2 3" xfId="49978"/>
    <cellStyle name="Normal 8 4 2 2 2 3 2 3" xfId="49979"/>
    <cellStyle name="Normal 8 4 2 2 2 3 2 3 2" xfId="49980"/>
    <cellStyle name="Normal 8 4 2 2 2 3 2 4" xfId="49981"/>
    <cellStyle name="Normal 8 4 2 2 2 3 3" xfId="49982"/>
    <cellStyle name="Normal 8 4 2 2 2 3 3 2" xfId="49983"/>
    <cellStyle name="Normal 8 4 2 2 2 3 3 2 2" xfId="49984"/>
    <cellStyle name="Normal 8 4 2 2 2 3 3 3" xfId="49985"/>
    <cellStyle name="Normal 8 4 2 2 2 3 4" xfId="49986"/>
    <cellStyle name="Normal 8 4 2 2 2 3 4 2" xfId="49987"/>
    <cellStyle name="Normal 8 4 2 2 2 3 5" xfId="49988"/>
    <cellStyle name="Normal 8 4 2 2 2 4" xfId="49989"/>
    <cellStyle name="Normal 8 4 2 2 2 4 2" xfId="49990"/>
    <cellStyle name="Normal 8 4 2 2 2 4 2 2" xfId="49991"/>
    <cellStyle name="Normal 8 4 2 2 2 4 2 2 2" xfId="49992"/>
    <cellStyle name="Normal 8 4 2 2 2 4 2 3" xfId="49993"/>
    <cellStyle name="Normal 8 4 2 2 2 4 3" xfId="49994"/>
    <cellStyle name="Normal 8 4 2 2 2 4 3 2" xfId="49995"/>
    <cellStyle name="Normal 8 4 2 2 2 4 4" xfId="49996"/>
    <cellStyle name="Normal 8 4 2 2 2 5" xfId="49997"/>
    <cellStyle name="Normal 8 4 2 2 2 5 2" xfId="49998"/>
    <cellStyle name="Normal 8 4 2 2 2 5 2 2" xfId="49999"/>
    <cellStyle name="Normal 8 4 2 2 2 5 3" xfId="50000"/>
    <cellStyle name="Normal 8 4 2 2 2 6" xfId="50001"/>
    <cellStyle name="Normal 8 4 2 2 2 6 2" xfId="50002"/>
    <cellStyle name="Normal 8 4 2 2 2 7" xfId="50003"/>
    <cellStyle name="Normal 8 4 2 2 3" xfId="50004"/>
    <cellStyle name="Normal 8 4 2 2 3 2" xfId="50005"/>
    <cellStyle name="Normal 8 4 2 2 3 2 2" xfId="50006"/>
    <cellStyle name="Normal 8 4 2 2 3 2 2 2" xfId="50007"/>
    <cellStyle name="Normal 8 4 2 2 3 2 2 2 2" xfId="50008"/>
    <cellStyle name="Normal 8 4 2 2 3 2 2 3" xfId="50009"/>
    <cellStyle name="Normal 8 4 2 2 3 2 3" xfId="50010"/>
    <cellStyle name="Normal 8 4 2 2 3 2 3 2" xfId="50011"/>
    <cellStyle name="Normal 8 4 2 2 3 2 4" xfId="50012"/>
    <cellStyle name="Normal 8 4 2 2 3 3" xfId="50013"/>
    <cellStyle name="Normal 8 4 2 2 3 3 2" xfId="50014"/>
    <cellStyle name="Normal 8 4 2 2 3 3 2 2" xfId="50015"/>
    <cellStyle name="Normal 8 4 2 2 3 3 3" xfId="50016"/>
    <cellStyle name="Normal 8 4 2 2 3 4" xfId="50017"/>
    <cellStyle name="Normal 8 4 2 2 3 4 2" xfId="50018"/>
    <cellStyle name="Normal 8 4 2 2 3 5" xfId="50019"/>
    <cellStyle name="Normal 8 4 2 2 4" xfId="50020"/>
    <cellStyle name="Normal 8 4 2 2 4 2" xfId="50021"/>
    <cellStyle name="Normal 8 4 2 2 4 2 2" xfId="50022"/>
    <cellStyle name="Normal 8 4 2 2 4 2 2 2" xfId="50023"/>
    <cellStyle name="Normal 8 4 2 2 4 2 2 2 2" xfId="50024"/>
    <cellStyle name="Normal 8 4 2 2 4 2 2 3" xfId="50025"/>
    <cellStyle name="Normal 8 4 2 2 4 2 3" xfId="50026"/>
    <cellStyle name="Normal 8 4 2 2 4 2 3 2" xfId="50027"/>
    <cellStyle name="Normal 8 4 2 2 4 2 4" xfId="50028"/>
    <cellStyle name="Normal 8 4 2 2 4 3" xfId="50029"/>
    <cellStyle name="Normal 8 4 2 2 4 3 2" xfId="50030"/>
    <cellStyle name="Normal 8 4 2 2 4 3 2 2" xfId="50031"/>
    <cellStyle name="Normal 8 4 2 2 4 3 3" xfId="50032"/>
    <cellStyle name="Normal 8 4 2 2 4 4" xfId="50033"/>
    <cellStyle name="Normal 8 4 2 2 4 4 2" xfId="50034"/>
    <cellStyle name="Normal 8 4 2 2 4 5" xfId="50035"/>
    <cellStyle name="Normal 8 4 2 2 5" xfId="50036"/>
    <cellStyle name="Normal 8 4 2 2 5 2" xfId="50037"/>
    <cellStyle name="Normal 8 4 2 2 5 2 2" xfId="50038"/>
    <cellStyle name="Normal 8 4 2 2 5 2 2 2" xfId="50039"/>
    <cellStyle name="Normal 8 4 2 2 5 2 3" xfId="50040"/>
    <cellStyle name="Normal 8 4 2 2 5 3" xfId="50041"/>
    <cellStyle name="Normal 8 4 2 2 5 3 2" xfId="50042"/>
    <cellStyle name="Normal 8 4 2 2 5 4" xfId="50043"/>
    <cellStyle name="Normal 8 4 2 2 6" xfId="50044"/>
    <cellStyle name="Normal 8 4 2 2 6 2" xfId="50045"/>
    <cellStyle name="Normal 8 4 2 2 6 2 2" xfId="50046"/>
    <cellStyle name="Normal 8 4 2 2 6 3" xfId="50047"/>
    <cellStyle name="Normal 8 4 2 2 7" xfId="50048"/>
    <cellStyle name="Normal 8 4 2 2 7 2" xfId="50049"/>
    <cellStyle name="Normal 8 4 2 2 8" xfId="50050"/>
    <cellStyle name="Normal 8 4 2 2 9" xfId="50051"/>
    <cellStyle name="Normal 8 4 2 3" xfId="50052"/>
    <cellStyle name="Normal 8 4 2 3 2" xfId="50053"/>
    <cellStyle name="Normal 8 4 2 3 2 2" xfId="50054"/>
    <cellStyle name="Normal 8 4 2 3 2 2 2" xfId="50055"/>
    <cellStyle name="Normal 8 4 2 3 2 2 2 2" xfId="50056"/>
    <cellStyle name="Normal 8 4 2 3 2 2 2 2 2" xfId="50057"/>
    <cellStyle name="Normal 8 4 2 3 2 2 2 3" xfId="50058"/>
    <cellStyle name="Normal 8 4 2 3 2 2 3" xfId="50059"/>
    <cellStyle name="Normal 8 4 2 3 2 2 3 2" xfId="50060"/>
    <cellStyle name="Normal 8 4 2 3 2 2 4" xfId="50061"/>
    <cellStyle name="Normal 8 4 2 3 2 3" xfId="50062"/>
    <cellStyle name="Normal 8 4 2 3 2 3 2" xfId="50063"/>
    <cellStyle name="Normal 8 4 2 3 2 3 2 2" xfId="50064"/>
    <cellStyle name="Normal 8 4 2 3 2 3 3" xfId="50065"/>
    <cellStyle name="Normal 8 4 2 3 2 4" xfId="50066"/>
    <cellStyle name="Normal 8 4 2 3 2 4 2" xfId="50067"/>
    <cellStyle name="Normal 8 4 2 3 2 5" xfId="50068"/>
    <cellStyle name="Normal 8 4 2 3 3" xfId="50069"/>
    <cellStyle name="Normal 8 4 2 3 3 2" xfId="50070"/>
    <cellStyle name="Normal 8 4 2 3 3 2 2" xfId="50071"/>
    <cellStyle name="Normal 8 4 2 3 3 2 2 2" xfId="50072"/>
    <cellStyle name="Normal 8 4 2 3 3 2 2 2 2" xfId="50073"/>
    <cellStyle name="Normal 8 4 2 3 3 2 2 3" xfId="50074"/>
    <cellStyle name="Normal 8 4 2 3 3 2 3" xfId="50075"/>
    <cellStyle name="Normal 8 4 2 3 3 2 3 2" xfId="50076"/>
    <cellStyle name="Normal 8 4 2 3 3 2 4" xfId="50077"/>
    <cellStyle name="Normal 8 4 2 3 3 3" xfId="50078"/>
    <cellStyle name="Normal 8 4 2 3 3 3 2" xfId="50079"/>
    <cellStyle name="Normal 8 4 2 3 3 3 2 2" xfId="50080"/>
    <cellStyle name="Normal 8 4 2 3 3 3 3" xfId="50081"/>
    <cellStyle name="Normal 8 4 2 3 3 4" xfId="50082"/>
    <cellStyle name="Normal 8 4 2 3 3 4 2" xfId="50083"/>
    <cellStyle name="Normal 8 4 2 3 3 5" xfId="50084"/>
    <cellStyle name="Normal 8 4 2 3 4" xfId="50085"/>
    <cellStyle name="Normal 8 4 2 3 4 2" xfId="50086"/>
    <cellStyle name="Normal 8 4 2 3 4 2 2" xfId="50087"/>
    <cellStyle name="Normal 8 4 2 3 4 2 2 2" xfId="50088"/>
    <cellStyle name="Normal 8 4 2 3 4 2 3" xfId="50089"/>
    <cellStyle name="Normal 8 4 2 3 4 3" xfId="50090"/>
    <cellStyle name="Normal 8 4 2 3 4 3 2" xfId="50091"/>
    <cellStyle name="Normal 8 4 2 3 4 4" xfId="50092"/>
    <cellStyle name="Normal 8 4 2 3 5" xfId="50093"/>
    <cellStyle name="Normal 8 4 2 3 5 2" xfId="50094"/>
    <cellStyle name="Normal 8 4 2 3 5 2 2" xfId="50095"/>
    <cellStyle name="Normal 8 4 2 3 5 3" xfId="50096"/>
    <cellStyle name="Normal 8 4 2 3 6" xfId="50097"/>
    <cellStyle name="Normal 8 4 2 3 6 2" xfId="50098"/>
    <cellStyle name="Normal 8 4 2 3 7" xfId="50099"/>
    <cellStyle name="Normal 8 4 2 4" xfId="50100"/>
    <cellStyle name="Normal 8 4 2 4 2" xfId="50101"/>
    <cellStyle name="Normal 8 4 2 4 2 2" xfId="50102"/>
    <cellStyle name="Normal 8 4 2 4 2 2 2" xfId="50103"/>
    <cellStyle name="Normal 8 4 2 4 2 2 2 2" xfId="50104"/>
    <cellStyle name="Normal 8 4 2 4 2 2 3" xfId="50105"/>
    <cellStyle name="Normal 8 4 2 4 2 3" xfId="50106"/>
    <cellStyle name="Normal 8 4 2 4 2 3 2" xfId="50107"/>
    <cellStyle name="Normal 8 4 2 4 2 4" xfId="50108"/>
    <cellStyle name="Normal 8 4 2 4 3" xfId="50109"/>
    <cellStyle name="Normal 8 4 2 4 3 2" xfId="50110"/>
    <cellStyle name="Normal 8 4 2 4 3 2 2" xfId="50111"/>
    <cellStyle name="Normal 8 4 2 4 3 3" xfId="50112"/>
    <cellStyle name="Normal 8 4 2 4 4" xfId="50113"/>
    <cellStyle name="Normal 8 4 2 4 4 2" xfId="50114"/>
    <cellStyle name="Normal 8 4 2 4 5" xfId="50115"/>
    <cellStyle name="Normal 8 4 2 5" xfId="50116"/>
    <cellStyle name="Normal 8 4 2 5 2" xfId="50117"/>
    <cellStyle name="Normal 8 4 2 5 2 2" xfId="50118"/>
    <cellStyle name="Normal 8 4 2 5 2 2 2" xfId="50119"/>
    <cellStyle name="Normal 8 4 2 5 2 2 2 2" xfId="50120"/>
    <cellStyle name="Normal 8 4 2 5 2 2 3" xfId="50121"/>
    <cellStyle name="Normal 8 4 2 5 2 3" xfId="50122"/>
    <cellStyle name="Normal 8 4 2 5 2 3 2" xfId="50123"/>
    <cellStyle name="Normal 8 4 2 5 2 4" xfId="50124"/>
    <cellStyle name="Normal 8 4 2 5 3" xfId="50125"/>
    <cellStyle name="Normal 8 4 2 5 3 2" xfId="50126"/>
    <cellStyle name="Normal 8 4 2 5 3 2 2" xfId="50127"/>
    <cellStyle name="Normal 8 4 2 5 3 3" xfId="50128"/>
    <cellStyle name="Normal 8 4 2 5 4" xfId="50129"/>
    <cellStyle name="Normal 8 4 2 5 4 2" xfId="50130"/>
    <cellStyle name="Normal 8 4 2 5 5" xfId="50131"/>
    <cellStyle name="Normal 8 4 2 6" xfId="50132"/>
    <cellStyle name="Normal 8 4 2 6 2" xfId="50133"/>
    <cellStyle name="Normal 8 4 2 6 2 2" xfId="50134"/>
    <cellStyle name="Normal 8 4 2 6 2 2 2" xfId="50135"/>
    <cellStyle name="Normal 8 4 2 6 2 3" xfId="50136"/>
    <cellStyle name="Normal 8 4 2 6 3" xfId="50137"/>
    <cellStyle name="Normal 8 4 2 6 3 2" xfId="50138"/>
    <cellStyle name="Normal 8 4 2 6 4" xfId="50139"/>
    <cellStyle name="Normal 8 4 2 7" xfId="50140"/>
    <cellStyle name="Normal 8 4 2 7 2" xfId="50141"/>
    <cellStyle name="Normal 8 4 2 7 2 2" xfId="50142"/>
    <cellStyle name="Normal 8 4 2 7 3" xfId="50143"/>
    <cellStyle name="Normal 8 4 2 8" xfId="50144"/>
    <cellStyle name="Normal 8 4 2 8 2" xfId="50145"/>
    <cellStyle name="Normal 8 4 2 9" xfId="50146"/>
    <cellStyle name="Normal 8 4 2 9 2" xfId="50147"/>
    <cellStyle name="Normal 8 4 2_Plan Mi Comunidad  (05.04.10) Rv.03" xfId="50148"/>
    <cellStyle name="Normal 8 4 3" xfId="50149"/>
    <cellStyle name="Normal 8 4 3 2" xfId="50150"/>
    <cellStyle name="Normal 8 4 3 2 2" xfId="50151"/>
    <cellStyle name="Normal 8 4 3 2 2 2" xfId="50152"/>
    <cellStyle name="Normal 8 4 3 2 2 2 2" xfId="50153"/>
    <cellStyle name="Normal 8 4 3 2 2 2 2 2" xfId="50154"/>
    <cellStyle name="Normal 8 4 3 2 2 2 2 2 2" xfId="50155"/>
    <cellStyle name="Normal 8 4 3 2 2 2 2 3" xfId="50156"/>
    <cellStyle name="Normal 8 4 3 2 2 2 3" xfId="50157"/>
    <cellStyle name="Normal 8 4 3 2 2 2 3 2" xfId="50158"/>
    <cellStyle name="Normal 8 4 3 2 2 2 4" xfId="50159"/>
    <cellStyle name="Normal 8 4 3 2 2 3" xfId="50160"/>
    <cellStyle name="Normal 8 4 3 2 2 3 2" xfId="50161"/>
    <cellStyle name="Normal 8 4 3 2 2 3 2 2" xfId="50162"/>
    <cellStyle name="Normal 8 4 3 2 2 3 3" xfId="50163"/>
    <cellStyle name="Normal 8 4 3 2 2 4" xfId="50164"/>
    <cellStyle name="Normal 8 4 3 2 2 4 2" xfId="50165"/>
    <cellStyle name="Normal 8 4 3 2 2 5" xfId="50166"/>
    <cellStyle name="Normal 8 4 3 2 3" xfId="50167"/>
    <cellStyle name="Normal 8 4 3 2 3 2" xfId="50168"/>
    <cellStyle name="Normal 8 4 3 2 3 2 2" xfId="50169"/>
    <cellStyle name="Normal 8 4 3 2 3 2 2 2" xfId="50170"/>
    <cellStyle name="Normal 8 4 3 2 3 2 2 2 2" xfId="50171"/>
    <cellStyle name="Normal 8 4 3 2 3 2 2 3" xfId="50172"/>
    <cellStyle name="Normal 8 4 3 2 3 2 3" xfId="50173"/>
    <cellStyle name="Normal 8 4 3 2 3 2 3 2" xfId="50174"/>
    <cellStyle name="Normal 8 4 3 2 3 2 4" xfId="50175"/>
    <cellStyle name="Normal 8 4 3 2 3 3" xfId="50176"/>
    <cellStyle name="Normal 8 4 3 2 3 3 2" xfId="50177"/>
    <cellStyle name="Normal 8 4 3 2 3 3 2 2" xfId="50178"/>
    <cellStyle name="Normal 8 4 3 2 3 3 3" xfId="50179"/>
    <cellStyle name="Normal 8 4 3 2 3 4" xfId="50180"/>
    <cellStyle name="Normal 8 4 3 2 3 4 2" xfId="50181"/>
    <cellStyle name="Normal 8 4 3 2 3 5" xfId="50182"/>
    <cellStyle name="Normal 8 4 3 2 4" xfId="50183"/>
    <cellStyle name="Normal 8 4 3 2 4 2" xfId="50184"/>
    <cellStyle name="Normal 8 4 3 2 4 2 2" xfId="50185"/>
    <cellStyle name="Normal 8 4 3 2 4 2 2 2" xfId="50186"/>
    <cellStyle name="Normal 8 4 3 2 4 2 3" xfId="50187"/>
    <cellStyle name="Normal 8 4 3 2 4 3" xfId="50188"/>
    <cellStyle name="Normal 8 4 3 2 4 3 2" xfId="50189"/>
    <cellStyle name="Normal 8 4 3 2 4 4" xfId="50190"/>
    <cellStyle name="Normal 8 4 3 2 5" xfId="50191"/>
    <cellStyle name="Normal 8 4 3 2 5 2" xfId="50192"/>
    <cellStyle name="Normal 8 4 3 2 5 2 2" xfId="50193"/>
    <cellStyle name="Normal 8 4 3 2 5 3" xfId="50194"/>
    <cellStyle name="Normal 8 4 3 2 6" xfId="50195"/>
    <cellStyle name="Normal 8 4 3 2 6 2" xfId="50196"/>
    <cellStyle name="Normal 8 4 3 2 7" xfId="50197"/>
    <cellStyle name="Normal 8 4 3 2 8" xfId="50198"/>
    <cellStyle name="Normal 8 4 3 3" xfId="50199"/>
    <cellStyle name="Normal 8 4 3 3 2" xfId="50200"/>
    <cellStyle name="Normal 8 4 3 3 2 2" xfId="50201"/>
    <cellStyle name="Normal 8 4 3 3 2 2 2" xfId="50202"/>
    <cellStyle name="Normal 8 4 3 3 2 2 2 2" xfId="50203"/>
    <cellStyle name="Normal 8 4 3 3 2 2 3" xfId="50204"/>
    <cellStyle name="Normal 8 4 3 3 2 3" xfId="50205"/>
    <cellStyle name="Normal 8 4 3 3 2 3 2" xfId="50206"/>
    <cellStyle name="Normal 8 4 3 3 2 4" xfId="50207"/>
    <cellStyle name="Normal 8 4 3 3 3" xfId="50208"/>
    <cellStyle name="Normal 8 4 3 3 3 2" xfId="50209"/>
    <cellStyle name="Normal 8 4 3 3 3 2 2" xfId="50210"/>
    <cellStyle name="Normal 8 4 3 3 3 3" xfId="50211"/>
    <cellStyle name="Normal 8 4 3 3 4" xfId="50212"/>
    <cellStyle name="Normal 8 4 3 3 4 2" xfId="50213"/>
    <cellStyle name="Normal 8 4 3 3 5" xfId="50214"/>
    <cellStyle name="Normal 8 4 3 4" xfId="50215"/>
    <cellStyle name="Normal 8 4 3 4 2" xfId="50216"/>
    <cellStyle name="Normal 8 4 3 4 2 2" xfId="50217"/>
    <cellStyle name="Normal 8 4 3 4 2 2 2" xfId="50218"/>
    <cellStyle name="Normal 8 4 3 4 2 2 2 2" xfId="50219"/>
    <cellStyle name="Normal 8 4 3 4 2 2 3" xfId="50220"/>
    <cellStyle name="Normal 8 4 3 4 2 3" xfId="50221"/>
    <cellStyle name="Normal 8 4 3 4 2 3 2" xfId="50222"/>
    <cellStyle name="Normal 8 4 3 4 2 4" xfId="50223"/>
    <cellStyle name="Normal 8 4 3 4 3" xfId="50224"/>
    <cellStyle name="Normal 8 4 3 4 3 2" xfId="50225"/>
    <cellStyle name="Normal 8 4 3 4 3 2 2" xfId="50226"/>
    <cellStyle name="Normal 8 4 3 4 3 3" xfId="50227"/>
    <cellStyle name="Normal 8 4 3 4 4" xfId="50228"/>
    <cellStyle name="Normal 8 4 3 4 4 2" xfId="50229"/>
    <cellStyle name="Normal 8 4 3 4 5" xfId="50230"/>
    <cellStyle name="Normal 8 4 3 5" xfId="50231"/>
    <cellStyle name="Normal 8 4 3 5 2" xfId="50232"/>
    <cellStyle name="Normal 8 4 3 5 2 2" xfId="50233"/>
    <cellStyle name="Normal 8 4 3 5 2 2 2" xfId="50234"/>
    <cellStyle name="Normal 8 4 3 5 2 3" xfId="50235"/>
    <cellStyle name="Normal 8 4 3 5 3" xfId="50236"/>
    <cellStyle name="Normal 8 4 3 5 3 2" xfId="50237"/>
    <cellStyle name="Normal 8 4 3 5 4" xfId="50238"/>
    <cellStyle name="Normal 8 4 3 6" xfId="50239"/>
    <cellStyle name="Normal 8 4 3 6 2" xfId="50240"/>
    <cellStyle name="Normal 8 4 3 6 2 2" xfId="50241"/>
    <cellStyle name="Normal 8 4 3 6 3" xfId="50242"/>
    <cellStyle name="Normal 8 4 3 7" xfId="50243"/>
    <cellStyle name="Normal 8 4 3 7 2" xfId="50244"/>
    <cellStyle name="Normal 8 4 3 8" xfId="50245"/>
    <cellStyle name="Normal 8 4 3 9" xfId="50246"/>
    <cellStyle name="Normal 8 4 3_Plan Mi Comunidad  (05.04.10) Rv.03" xfId="50247"/>
    <cellStyle name="Normal 8 4 4" xfId="50248"/>
    <cellStyle name="Normal 8 4 4 2" xfId="50249"/>
    <cellStyle name="Normal 8 4 4 2 2" xfId="50250"/>
    <cellStyle name="Normal 8 4 4 2 2 2" xfId="50251"/>
    <cellStyle name="Normal 8 4 4 2 2 2 2" xfId="50252"/>
    <cellStyle name="Normal 8 4 4 2 2 2 2 2" xfId="50253"/>
    <cellStyle name="Normal 8 4 4 2 2 2 3" xfId="50254"/>
    <cellStyle name="Normal 8 4 4 2 2 3" xfId="50255"/>
    <cellStyle name="Normal 8 4 4 2 2 3 2" xfId="50256"/>
    <cellStyle name="Normal 8 4 4 2 2 4" xfId="50257"/>
    <cellStyle name="Normal 8 4 4 2 3" xfId="50258"/>
    <cellStyle name="Normal 8 4 4 2 3 2" xfId="50259"/>
    <cellStyle name="Normal 8 4 4 2 3 2 2" xfId="50260"/>
    <cellStyle name="Normal 8 4 4 2 3 3" xfId="50261"/>
    <cellStyle name="Normal 8 4 4 2 4" xfId="50262"/>
    <cellStyle name="Normal 8 4 4 2 4 2" xfId="50263"/>
    <cellStyle name="Normal 8 4 4 2 5" xfId="50264"/>
    <cellStyle name="Normal 8 4 4 3" xfId="50265"/>
    <cellStyle name="Normal 8 4 4 3 2" xfId="50266"/>
    <cellStyle name="Normal 8 4 4 3 2 2" xfId="50267"/>
    <cellStyle name="Normal 8 4 4 3 2 2 2" xfId="50268"/>
    <cellStyle name="Normal 8 4 4 3 2 2 2 2" xfId="50269"/>
    <cellStyle name="Normal 8 4 4 3 2 2 3" xfId="50270"/>
    <cellStyle name="Normal 8 4 4 3 2 3" xfId="50271"/>
    <cellStyle name="Normal 8 4 4 3 2 3 2" xfId="50272"/>
    <cellStyle name="Normal 8 4 4 3 2 4" xfId="50273"/>
    <cellStyle name="Normal 8 4 4 3 3" xfId="50274"/>
    <cellStyle name="Normal 8 4 4 3 3 2" xfId="50275"/>
    <cellStyle name="Normal 8 4 4 3 3 2 2" xfId="50276"/>
    <cellStyle name="Normal 8 4 4 3 3 3" xfId="50277"/>
    <cellStyle name="Normal 8 4 4 3 4" xfId="50278"/>
    <cellStyle name="Normal 8 4 4 3 4 2" xfId="50279"/>
    <cellStyle name="Normal 8 4 4 3 5" xfId="50280"/>
    <cellStyle name="Normal 8 4 4 4" xfId="50281"/>
    <cellStyle name="Normal 8 4 4 4 2" xfId="50282"/>
    <cellStyle name="Normal 8 4 4 4 2 2" xfId="50283"/>
    <cellStyle name="Normal 8 4 4 4 2 2 2" xfId="50284"/>
    <cellStyle name="Normal 8 4 4 4 2 3" xfId="50285"/>
    <cellStyle name="Normal 8 4 4 4 3" xfId="50286"/>
    <cellStyle name="Normal 8 4 4 4 3 2" xfId="50287"/>
    <cellStyle name="Normal 8 4 4 4 4" xfId="50288"/>
    <cellStyle name="Normal 8 4 4 5" xfId="50289"/>
    <cellStyle name="Normal 8 4 4 5 2" xfId="50290"/>
    <cellStyle name="Normal 8 4 4 5 2 2" xfId="50291"/>
    <cellStyle name="Normal 8 4 4 5 3" xfId="50292"/>
    <cellStyle name="Normal 8 4 4 6" xfId="50293"/>
    <cellStyle name="Normal 8 4 4 6 2" xfId="50294"/>
    <cellStyle name="Normal 8 4 4 7" xfId="50295"/>
    <cellStyle name="Normal 8 4 4 8" xfId="50296"/>
    <cellStyle name="Normal 8 4 5" xfId="50297"/>
    <cellStyle name="Normal 8 4 5 2" xfId="50298"/>
    <cellStyle name="Normal 8 4 5 2 2" xfId="50299"/>
    <cellStyle name="Normal 8 4 5 2 2 2" xfId="50300"/>
    <cellStyle name="Normal 8 4 5 2 2 2 2" xfId="50301"/>
    <cellStyle name="Normal 8 4 5 2 2 3" xfId="50302"/>
    <cellStyle name="Normal 8 4 5 2 3" xfId="50303"/>
    <cellStyle name="Normal 8 4 5 2 3 2" xfId="50304"/>
    <cellStyle name="Normal 8 4 5 2 4" xfId="50305"/>
    <cellStyle name="Normal 8 4 5 3" xfId="50306"/>
    <cellStyle name="Normal 8 4 5 3 2" xfId="50307"/>
    <cellStyle name="Normal 8 4 5 3 2 2" xfId="50308"/>
    <cellStyle name="Normal 8 4 5 3 3" xfId="50309"/>
    <cellStyle name="Normal 8 4 5 4" xfId="50310"/>
    <cellStyle name="Normal 8 4 5 4 2" xfId="50311"/>
    <cellStyle name="Normal 8 4 5 5" xfId="50312"/>
    <cellStyle name="Normal 8 4 6" xfId="50313"/>
    <cellStyle name="Normal 8 4 6 2" xfId="50314"/>
    <cellStyle name="Normal 8 4 6 2 2" xfId="50315"/>
    <cellStyle name="Normal 8 4 6 2 2 2" xfId="50316"/>
    <cellStyle name="Normal 8 4 6 2 2 2 2" xfId="50317"/>
    <cellStyle name="Normal 8 4 6 2 2 3" xfId="50318"/>
    <cellStyle name="Normal 8 4 6 2 3" xfId="50319"/>
    <cellStyle name="Normal 8 4 6 2 3 2" xfId="50320"/>
    <cellStyle name="Normal 8 4 6 2 4" xfId="50321"/>
    <cellStyle name="Normal 8 4 6 3" xfId="50322"/>
    <cellStyle name="Normal 8 4 6 3 2" xfId="50323"/>
    <cellStyle name="Normal 8 4 6 3 2 2" xfId="50324"/>
    <cellStyle name="Normal 8 4 6 3 3" xfId="50325"/>
    <cellStyle name="Normal 8 4 6 4" xfId="50326"/>
    <cellStyle name="Normal 8 4 6 4 2" xfId="50327"/>
    <cellStyle name="Normal 8 4 6 5" xfId="50328"/>
    <cellStyle name="Normal 8 4 7" xfId="50329"/>
    <cellStyle name="Normal 8 4 7 2" xfId="50330"/>
    <cellStyle name="Normal 8 4 7 2 2" xfId="50331"/>
    <cellStyle name="Normal 8 4 7 2 2 2" xfId="50332"/>
    <cellStyle name="Normal 8 4 7 2 3" xfId="50333"/>
    <cellStyle name="Normal 8 4 7 3" xfId="50334"/>
    <cellStyle name="Normal 8 4 7 3 2" xfId="50335"/>
    <cellStyle name="Normal 8 4 7 4" xfId="50336"/>
    <cellStyle name="Normal 8 4 8" xfId="50337"/>
    <cellStyle name="Normal 8 4 8 2" xfId="50338"/>
    <cellStyle name="Normal 8 4 8 2 2" xfId="50339"/>
    <cellStyle name="Normal 8 4 8 3" xfId="50340"/>
    <cellStyle name="Normal 8 4 9" xfId="50341"/>
    <cellStyle name="Normal 8 4 9 2" xfId="50342"/>
    <cellStyle name="Normal 8 4_innovacion (15.02) Provincias" xfId="50343"/>
    <cellStyle name="Normal 8 5" xfId="50344"/>
    <cellStyle name="Normal 8 5 10" xfId="50345"/>
    <cellStyle name="Normal 8 5 10 2" xfId="50346"/>
    <cellStyle name="Normal 8 5 11" xfId="50347"/>
    <cellStyle name="Normal 8 5 12" xfId="50348"/>
    <cellStyle name="Normal 8 5 2" xfId="50349"/>
    <cellStyle name="Normal 8 5 2 2" xfId="50350"/>
    <cellStyle name="Normal 8 5 2 2 2" xfId="50351"/>
    <cellStyle name="Normal 8 5 2 2 2 2" xfId="50352"/>
    <cellStyle name="Normal 8 5 2 2 2 2 2" xfId="50353"/>
    <cellStyle name="Normal 8 5 2 2 2 2 2 2" xfId="50354"/>
    <cellStyle name="Normal 8 5 2 2 2 2 2 2 2" xfId="50355"/>
    <cellStyle name="Normal 8 5 2 2 2 2 2 3" xfId="50356"/>
    <cellStyle name="Normal 8 5 2 2 2 2 3" xfId="50357"/>
    <cellStyle name="Normal 8 5 2 2 2 2 3 2" xfId="50358"/>
    <cellStyle name="Normal 8 5 2 2 2 2 4" xfId="50359"/>
    <cellStyle name="Normal 8 5 2 2 2 3" xfId="50360"/>
    <cellStyle name="Normal 8 5 2 2 2 3 2" xfId="50361"/>
    <cellStyle name="Normal 8 5 2 2 2 3 2 2" xfId="50362"/>
    <cellStyle name="Normal 8 5 2 2 2 3 3" xfId="50363"/>
    <cellStyle name="Normal 8 5 2 2 2 4" xfId="50364"/>
    <cellStyle name="Normal 8 5 2 2 2 4 2" xfId="50365"/>
    <cellStyle name="Normal 8 5 2 2 2 5" xfId="50366"/>
    <cellStyle name="Normal 8 5 2 2 3" xfId="50367"/>
    <cellStyle name="Normal 8 5 2 2 3 2" xfId="50368"/>
    <cellStyle name="Normal 8 5 2 2 3 2 2" xfId="50369"/>
    <cellStyle name="Normal 8 5 2 2 3 2 2 2" xfId="50370"/>
    <cellStyle name="Normal 8 5 2 2 3 2 2 2 2" xfId="50371"/>
    <cellStyle name="Normal 8 5 2 2 3 2 2 3" xfId="50372"/>
    <cellStyle name="Normal 8 5 2 2 3 2 3" xfId="50373"/>
    <cellStyle name="Normal 8 5 2 2 3 2 3 2" xfId="50374"/>
    <cellStyle name="Normal 8 5 2 2 3 2 4" xfId="50375"/>
    <cellStyle name="Normal 8 5 2 2 3 3" xfId="50376"/>
    <cellStyle name="Normal 8 5 2 2 3 3 2" xfId="50377"/>
    <cellStyle name="Normal 8 5 2 2 3 3 2 2" xfId="50378"/>
    <cellStyle name="Normal 8 5 2 2 3 3 3" xfId="50379"/>
    <cellStyle name="Normal 8 5 2 2 3 4" xfId="50380"/>
    <cellStyle name="Normal 8 5 2 2 3 4 2" xfId="50381"/>
    <cellStyle name="Normal 8 5 2 2 3 5" xfId="50382"/>
    <cellStyle name="Normal 8 5 2 2 4" xfId="50383"/>
    <cellStyle name="Normal 8 5 2 2 4 2" xfId="50384"/>
    <cellStyle name="Normal 8 5 2 2 4 2 2" xfId="50385"/>
    <cellStyle name="Normal 8 5 2 2 4 2 2 2" xfId="50386"/>
    <cellStyle name="Normal 8 5 2 2 4 2 3" xfId="50387"/>
    <cellStyle name="Normal 8 5 2 2 4 3" xfId="50388"/>
    <cellStyle name="Normal 8 5 2 2 4 3 2" xfId="50389"/>
    <cellStyle name="Normal 8 5 2 2 4 4" xfId="50390"/>
    <cellStyle name="Normal 8 5 2 2 5" xfId="50391"/>
    <cellStyle name="Normal 8 5 2 2 5 2" xfId="50392"/>
    <cellStyle name="Normal 8 5 2 2 5 2 2" xfId="50393"/>
    <cellStyle name="Normal 8 5 2 2 5 3" xfId="50394"/>
    <cellStyle name="Normal 8 5 2 2 6" xfId="50395"/>
    <cellStyle name="Normal 8 5 2 2 6 2" xfId="50396"/>
    <cellStyle name="Normal 8 5 2 2 7" xfId="50397"/>
    <cellStyle name="Normal 8 5 2 3" xfId="50398"/>
    <cellStyle name="Normal 8 5 2 3 2" xfId="50399"/>
    <cellStyle name="Normal 8 5 2 3 2 2" xfId="50400"/>
    <cellStyle name="Normal 8 5 2 3 2 2 2" xfId="50401"/>
    <cellStyle name="Normal 8 5 2 3 2 2 2 2" xfId="50402"/>
    <cellStyle name="Normal 8 5 2 3 2 2 3" xfId="50403"/>
    <cellStyle name="Normal 8 5 2 3 2 3" xfId="50404"/>
    <cellStyle name="Normal 8 5 2 3 2 3 2" xfId="50405"/>
    <cellStyle name="Normal 8 5 2 3 2 4" xfId="50406"/>
    <cellStyle name="Normal 8 5 2 3 3" xfId="50407"/>
    <cellStyle name="Normal 8 5 2 3 3 2" xfId="50408"/>
    <cellStyle name="Normal 8 5 2 3 3 2 2" xfId="50409"/>
    <cellStyle name="Normal 8 5 2 3 3 3" xfId="50410"/>
    <cellStyle name="Normal 8 5 2 3 4" xfId="50411"/>
    <cellStyle name="Normal 8 5 2 3 4 2" xfId="50412"/>
    <cellStyle name="Normal 8 5 2 3 5" xfId="50413"/>
    <cellStyle name="Normal 8 5 2 4" xfId="50414"/>
    <cellStyle name="Normal 8 5 2 4 2" xfId="50415"/>
    <cellStyle name="Normal 8 5 2 4 2 2" xfId="50416"/>
    <cellStyle name="Normal 8 5 2 4 2 2 2" xfId="50417"/>
    <cellStyle name="Normal 8 5 2 4 2 2 2 2" xfId="50418"/>
    <cellStyle name="Normal 8 5 2 4 2 2 3" xfId="50419"/>
    <cellStyle name="Normal 8 5 2 4 2 3" xfId="50420"/>
    <cellStyle name="Normal 8 5 2 4 2 3 2" xfId="50421"/>
    <cellStyle name="Normal 8 5 2 4 2 4" xfId="50422"/>
    <cellStyle name="Normal 8 5 2 4 3" xfId="50423"/>
    <cellStyle name="Normal 8 5 2 4 3 2" xfId="50424"/>
    <cellStyle name="Normal 8 5 2 4 3 2 2" xfId="50425"/>
    <cellStyle name="Normal 8 5 2 4 3 3" xfId="50426"/>
    <cellStyle name="Normal 8 5 2 4 4" xfId="50427"/>
    <cellStyle name="Normal 8 5 2 4 4 2" xfId="50428"/>
    <cellStyle name="Normal 8 5 2 4 5" xfId="50429"/>
    <cellStyle name="Normal 8 5 2 5" xfId="50430"/>
    <cellStyle name="Normal 8 5 2 5 2" xfId="50431"/>
    <cellStyle name="Normal 8 5 2 5 2 2" xfId="50432"/>
    <cellStyle name="Normal 8 5 2 5 2 2 2" xfId="50433"/>
    <cellStyle name="Normal 8 5 2 5 2 3" xfId="50434"/>
    <cellStyle name="Normal 8 5 2 5 3" xfId="50435"/>
    <cellStyle name="Normal 8 5 2 5 3 2" xfId="50436"/>
    <cellStyle name="Normal 8 5 2 5 4" xfId="50437"/>
    <cellStyle name="Normal 8 5 2 6" xfId="50438"/>
    <cellStyle name="Normal 8 5 2 6 2" xfId="50439"/>
    <cellStyle name="Normal 8 5 2 6 2 2" xfId="50440"/>
    <cellStyle name="Normal 8 5 2 6 3" xfId="50441"/>
    <cellStyle name="Normal 8 5 2 7" xfId="50442"/>
    <cellStyle name="Normal 8 5 2 7 2" xfId="50443"/>
    <cellStyle name="Normal 8 5 2 8" xfId="50444"/>
    <cellStyle name="Normal 8 5 2 9" xfId="50445"/>
    <cellStyle name="Normal 8 5 3" xfId="50446"/>
    <cellStyle name="Normal 8 5 3 2" xfId="50447"/>
    <cellStyle name="Normal 8 5 3 2 2" xfId="50448"/>
    <cellStyle name="Normal 8 5 3 2 2 2" xfId="50449"/>
    <cellStyle name="Normal 8 5 3 2 2 2 2" xfId="50450"/>
    <cellStyle name="Normal 8 5 3 2 2 2 2 2" xfId="50451"/>
    <cellStyle name="Normal 8 5 3 2 2 2 3" xfId="50452"/>
    <cellStyle name="Normal 8 5 3 2 2 3" xfId="50453"/>
    <cellStyle name="Normal 8 5 3 2 2 3 2" xfId="50454"/>
    <cellStyle name="Normal 8 5 3 2 2 4" xfId="50455"/>
    <cellStyle name="Normal 8 5 3 2 3" xfId="50456"/>
    <cellStyle name="Normal 8 5 3 2 3 2" xfId="50457"/>
    <cellStyle name="Normal 8 5 3 2 3 2 2" xfId="50458"/>
    <cellStyle name="Normal 8 5 3 2 3 3" xfId="50459"/>
    <cellStyle name="Normal 8 5 3 2 4" xfId="50460"/>
    <cellStyle name="Normal 8 5 3 2 4 2" xfId="50461"/>
    <cellStyle name="Normal 8 5 3 2 5" xfId="50462"/>
    <cellStyle name="Normal 8 5 3 3" xfId="50463"/>
    <cellStyle name="Normal 8 5 3 3 2" xfId="50464"/>
    <cellStyle name="Normal 8 5 3 3 2 2" xfId="50465"/>
    <cellStyle name="Normal 8 5 3 3 2 2 2" xfId="50466"/>
    <cellStyle name="Normal 8 5 3 3 2 2 2 2" xfId="50467"/>
    <cellStyle name="Normal 8 5 3 3 2 2 3" xfId="50468"/>
    <cellStyle name="Normal 8 5 3 3 2 3" xfId="50469"/>
    <cellStyle name="Normal 8 5 3 3 2 3 2" xfId="50470"/>
    <cellStyle name="Normal 8 5 3 3 2 4" xfId="50471"/>
    <cellStyle name="Normal 8 5 3 3 3" xfId="50472"/>
    <cellStyle name="Normal 8 5 3 3 3 2" xfId="50473"/>
    <cellStyle name="Normal 8 5 3 3 3 2 2" xfId="50474"/>
    <cellStyle name="Normal 8 5 3 3 3 3" xfId="50475"/>
    <cellStyle name="Normal 8 5 3 3 4" xfId="50476"/>
    <cellStyle name="Normal 8 5 3 3 4 2" xfId="50477"/>
    <cellStyle name="Normal 8 5 3 3 5" xfId="50478"/>
    <cellStyle name="Normal 8 5 3 4" xfId="50479"/>
    <cellStyle name="Normal 8 5 3 4 2" xfId="50480"/>
    <cellStyle name="Normal 8 5 3 4 2 2" xfId="50481"/>
    <cellStyle name="Normal 8 5 3 4 2 2 2" xfId="50482"/>
    <cellStyle name="Normal 8 5 3 4 2 3" xfId="50483"/>
    <cellStyle name="Normal 8 5 3 4 3" xfId="50484"/>
    <cellStyle name="Normal 8 5 3 4 3 2" xfId="50485"/>
    <cellStyle name="Normal 8 5 3 4 4" xfId="50486"/>
    <cellStyle name="Normal 8 5 3 5" xfId="50487"/>
    <cellStyle name="Normal 8 5 3 5 2" xfId="50488"/>
    <cellStyle name="Normal 8 5 3 5 2 2" xfId="50489"/>
    <cellStyle name="Normal 8 5 3 5 3" xfId="50490"/>
    <cellStyle name="Normal 8 5 3 6" xfId="50491"/>
    <cellStyle name="Normal 8 5 3 6 2" xfId="50492"/>
    <cellStyle name="Normal 8 5 3 7" xfId="50493"/>
    <cellStyle name="Normal 8 5 4" xfId="50494"/>
    <cellStyle name="Normal 8 5 5" xfId="50495"/>
    <cellStyle name="Normal 8 5 5 2" xfId="50496"/>
    <cellStyle name="Normal 8 5 5 2 2" xfId="50497"/>
    <cellStyle name="Normal 8 5 5 2 2 2" xfId="50498"/>
    <cellStyle name="Normal 8 5 5 2 2 2 2" xfId="50499"/>
    <cellStyle name="Normal 8 5 5 2 2 3" xfId="50500"/>
    <cellStyle name="Normal 8 5 5 2 3" xfId="50501"/>
    <cellStyle name="Normal 8 5 5 2 3 2" xfId="50502"/>
    <cellStyle name="Normal 8 5 5 2 4" xfId="50503"/>
    <cellStyle name="Normal 8 5 5 3" xfId="50504"/>
    <cellStyle name="Normal 8 5 5 3 2" xfId="50505"/>
    <cellStyle name="Normal 8 5 5 3 2 2" xfId="50506"/>
    <cellStyle name="Normal 8 5 5 3 3" xfId="50507"/>
    <cellStyle name="Normal 8 5 5 4" xfId="50508"/>
    <cellStyle name="Normal 8 5 5 4 2" xfId="50509"/>
    <cellStyle name="Normal 8 5 5 5" xfId="50510"/>
    <cellStyle name="Normal 8 5 6" xfId="50511"/>
    <cellStyle name="Normal 8 5 6 2" xfId="50512"/>
    <cellStyle name="Normal 8 5 6 2 2" xfId="50513"/>
    <cellStyle name="Normal 8 5 6 2 2 2" xfId="50514"/>
    <cellStyle name="Normal 8 5 6 2 2 2 2" xfId="50515"/>
    <cellStyle name="Normal 8 5 6 2 2 3" xfId="50516"/>
    <cellStyle name="Normal 8 5 6 2 3" xfId="50517"/>
    <cellStyle name="Normal 8 5 6 2 3 2" xfId="50518"/>
    <cellStyle name="Normal 8 5 6 2 4" xfId="50519"/>
    <cellStyle name="Normal 8 5 6 3" xfId="50520"/>
    <cellStyle name="Normal 8 5 6 3 2" xfId="50521"/>
    <cellStyle name="Normal 8 5 6 3 2 2" xfId="50522"/>
    <cellStyle name="Normal 8 5 6 3 3" xfId="50523"/>
    <cellStyle name="Normal 8 5 6 4" xfId="50524"/>
    <cellStyle name="Normal 8 5 6 4 2" xfId="50525"/>
    <cellStyle name="Normal 8 5 6 5" xfId="50526"/>
    <cellStyle name="Normal 8 5 7" xfId="50527"/>
    <cellStyle name="Normal 8 5 7 2" xfId="50528"/>
    <cellStyle name="Normal 8 5 7 2 2" xfId="50529"/>
    <cellStyle name="Normal 8 5 7 2 2 2" xfId="50530"/>
    <cellStyle name="Normal 8 5 7 2 3" xfId="50531"/>
    <cellStyle name="Normal 8 5 7 3" xfId="50532"/>
    <cellStyle name="Normal 8 5 7 3 2" xfId="50533"/>
    <cellStyle name="Normal 8 5 7 4" xfId="50534"/>
    <cellStyle name="Normal 8 5 8" xfId="50535"/>
    <cellStyle name="Normal 8 5 8 2" xfId="50536"/>
    <cellStyle name="Normal 8 5 8 2 2" xfId="50537"/>
    <cellStyle name="Normal 8 5 8 3" xfId="50538"/>
    <cellStyle name="Normal 8 5 9" xfId="50539"/>
    <cellStyle name="Normal 8 5 9 2" xfId="50540"/>
    <cellStyle name="Normal 8 5_Plan Mi Comunidad  (05.04.10) Rv.03" xfId="50541"/>
    <cellStyle name="Normal 8 6" xfId="50542"/>
    <cellStyle name="Normal 8 6 2" xfId="50543"/>
    <cellStyle name="Normal 8 6 2 2" xfId="50544"/>
    <cellStyle name="Normal 8 6 2 2 2" xfId="50545"/>
    <cellStyle name="Normal 8 6 2 2 2 2" xfId="50546"/>
    <cellStyle name="Normal 8 6 2 2 2 2 2" xfId="50547"/>
    <cellStyle name="Normal 8 6 2 2 2 2 2 2" xfId="50548"/>
    <cellStyle name="Normal 8 6 2 2 2 2 3" xfId="50549"/>
    <cellStyle name="Normal 8 6 2 2 2 3" xfId="50550"/>
    <cellStyle name="Normal 8 6 2 2 2 3 2" xfId="50551"/>
    <cellStyle name="Normal 8 6 2 2 2 4" xfId="50552"/>
    <cellStyle name="Normal 8 6 2 2 3" xfId="50553"/>
    <cellStyle name="Normal 8 6 2 2 3 2" xfId="50554"/>
    <cellStyle name="Normal 8 6 2 2 3 2 2" xfId="50555"/>
    <cellStyle name="Normal 8 6 2 2 3 3" xfId="50556"/>
    <cellStyle name="Normal 8 6 2 2 4" xfId="50557"/>
    <cellStyle name="Normal 8 6 2 2 4 2" xfId="50558"/>
    <cellStyle name="Normal 8 6 2 2 5" xfId="50559"/>
    <cellStyle name="Normal 8 6 2 3" xfId="50560"/>
    <cellStyle name="Normal 8 6 2 3 2" xfId="50561"/>
    <cellStyle name="Normal 8 6 2 3 2 2" xfId="50562"/>
    <cellStyle name="Normal 8 6 2 3 2 2 2" xfId="50563"/>
    <cellStyle name="Normal 8 6 2 3 2 2 2 2" xfId="50564"/>
    <cellStyle name="Normal 8 6 2 3 2 2 3" xfId="50565"/>
    <cellStyle name="Normal 8 6 2 3 2 3" xfId="50566"/>
    <cellStyle name="Normal 8 6 2 3 2 3 2" xfId="50567"/>
    <cellStyle name="Normal 8 6 2 3 2 4" xfId="50568"/>
    <cellStyle name="Normal 8 6 2 3 3" xfId="50569"/>
    <cellStyle name="Normal 8 6 2 3 3 2" xfId="50570"/>
    <cellStyle name="Normal 8 6 2 3 3 2 2" xfId="50571"/>
    <cellStyle name="Normal 8 6 2 3 3 3" xfId="50572"/>
    <cellStyle name="Normal 8 6 2 3 4" xfId="50573"/>
    <cellStyle name="Normal 8 6 2 3 4 2" xfId="50574"/>
    <cellStyle name="Normal 8 6 2 3 5" xfId="50575"/>
    <cellStyle name="Normal 8 6 2 4" xfId="50576"/>
    <cellStyle name="Normal 8 6 2 4 2" xfId="50577"/>
    <cellStyle name="Normal 8 6 2 4 2 2" xfId="50578"/>
    <cellStyle name="Normal 8 6 2 4 2 2 2" xfId="50579"/>
    <cellStyle name="Normal 8 6 2 4 2 3" xfId="50580"/>
    <cellStyle name="Normal 8 6 2 4 3" xfId="50581"/>
    <cellStyle name="Normal 8 6 2 4 3 2" xfId="50582"/>
    <cellStyle name="Normal 8 6 2 4 4" xfId="50583"/>
    <cellStyle name="Normal 8 6 2 5" xfId="50584"/>
    <cellStyle name="Normal 8 6 2 5 2" xfId="50585"/>
    <cellStyle name="Normal 8 6 2 5 2 2" xfId="50586"/>
    <cellStyle name="Normal 8 6 2 5 3" xfId="50587"/>
    <cellStyle name="Normal 8 6 2 6" xfId="50588"/>
    <cellStyle name="Normal 8 6 2 6 2" xfId="50589"/>
    <cellStyle name="Normal 8 6 2 7" xfId="50590"/>
    <cellStyle name="Normal 8 6 2 8" xfId="50591"/>
    <cellStyle name="Normal 8 6 3" xfId="50592"/>
    <cellStyle name="Normal 8 6 3 2" xfId="50593"/>
    <cellStyle name="Normal 8 6 3 2 2" xfId="50594"/>
    <cellStyle name="Normal 8 6 3 2 2 2" xfId="50595"/>
    <cellStyle name="Normal 8 6 3 2 2 2 2" xfId="50596"/>
    <cellStyle name="Normal 8 6 3 2 2 3" xfId="50597"/>
    <cellStyle name="Normal 8 6 3 2 3" xfId="50598"/>
    <cellStyle name="Normal 8 6 3 2 3 2" xfId="50599"/>
    <cellStyle name="Normal 8 6 3 2 4" xfId="50600"/>
    <cellStyle name="Normal 8 6 3 3" xfId="50601"/>
    <cellStyle name="Normal 8 6 3 3 2" xfId="50602"/>
    <cellStyle name="Normal 8 6 3 3 2 2" xfId="50603"/>
    <cellStyle name="Normal 8 6 3 3 3" xfId="50604"/>
    <cellStyle name="Normal 8 6 3 4" xfId="50605"/>
    <cellStyle name="Normal 8 6 3 4 2" xfId="50606"/>
    <cellStyle name="Normal 8 6 3 5" xfId="50607"/>
    <cellStyle name="Normal 8 6 4" xfId="50608"/>
    <cellStyle name="Normal 8 6 4 2" xfId="50609"/>
    <cellStyle name="Normal 8 6 4 2 2" xfId="50610"/>
    <cellStyle name="Normal 8 6 4 2 2 2" xfId="50611"/>
    <cellStyle name="Normal 8 6 4 2 2 2 2" xfId="50612"/>
    <cellStyle name="Normal 8 6 4 2 2 3" xfId="50613"/>
    <cellStyle name="Normal 8 6 4 2 3" xfId="50614"/>
    <cellStyle name="Normal 8 6 4 2 3 2" xfId="50615"/>
    <cellStyle name="Normal 8 6 4 2 4" xfId="50616"/>
    <cellStyle name="Normal 8 6 4 3" xfId="50617"/>
    <cellStyle name="Normal 8 6 4 3 2" xfId="50618"/>
    <cellStyle name="Normal 8 6 4 3 2 2" xfId="50619"/>
    <cellStyle name="Normal 8 6 4 3 3" xfId="50620"/>
    <cellStyle name="Normal 8 6 4 4" xfId="50621"/>
    <cellStyle name="Normal 8 6 4 4 2" xfId="50622"/>
    <cellStyle name="Normal 8 6 4 5" xfId="50623"/>
    <cellStyle name="Normal 8 6 5" xfId="50624"/>
    <cellStyle name="Normal 8 6 5 2" xfId="50625"/>
    <cellStyle name="Normal 8 6 5 2 2" xfId="50626"/>
    <cellStyle name="Normal 8 6 5 2 2 2" xfId="50627"/>
    <cellStyle name="Normal 8 6 5 2 3" xfId="50628"/>
    <cellStyle name="Normal 8 6 5 3" xfId="50629"/>
    <cellStyle name="Normal 8 6 5 3 2" xfId="50630"/>
    <cellStyle name="Normal 8 6 5 4" xfId="50631"/>
    <cellStyle name="Normal 8 6 6" xfId="50632"/>
    <cellStyle name="Normal 8 6 6 2" xfId="50633"/>
    <cellStyle name="Normal 8 6 6 2 2" xfId="50634"/>
    <cellStyle name="Normal 8 6 6 3" xfId="50635"/>
    <cellStyle name="Normal 8 6 7" xfId="50636"/>
    <cellStyle name="Normal 8 6 7 2" xfId="50637"/>
    <cellStyle name="Normal 8 6 8" xfId="50638"/>
    <cellStyle name="Normal 8 6 9" xfId="50639"/>
    <cellStyle name="Normal 8 6_Plan Mi Comunidad  (05.04.10) Rv.03" xfId="50640"/>
    <cellStyle name="Normal 8 7" xfId="50641"/>
    <cellStyle name="Normal 8 7 2" xfId="50642"/>
    <cellStyle name="Normal 8 7 2 2" xfId="50643"/>
    <cellStyle name="Normal 8 7 2 2 2" xfId="50644"/>
    <cellStyle name="Normal 8 7 2 2 2 2" xfId="50645"/>
    <cellStyle name="Normal 8 7 2 2 2 2 2" xfId="50646"/>
    <cellStyle name="Normal 8 7 2 2 2 3" xfId="50647"/>
    <cellStyle name="Normal 8 7 2 2 3" xfId="50648"/>
    <cellStyle name="Normal 8 7 2 2 3 2" xfId="50649"/>
    <cellStyle name="Normal 8 7 2 2 4" xfId="50650"/>
    <cellStyle name="Normal 8 7 2 3" xfId="50651"/>
    <cellStyle name="Normal 8 7 2 3 2" xfId="50652"/>
    <cellStyle name="Normal 8 7 2 3 2 2" xfId="50653"/>
    <cellStyle name="Normal 8 7 2 3 3" xfId="50654"/>
    <cellStyle name="Normal 8 7 2 4" xfId="50655"/>
    <cellStyle name="Normal 8 7 2 4 2" xfId="50656"/>
    <cellStyle name="Normal 8 7 2 5" xfId="50657"/>
    <cellStyle name="Normal 8 7 3" xfId="50658"/>
    <cellStyle name="Normal 8 7 3 2" xfId="50659"/>
    <cellStyle name="Normal 8 7 3 2 2" xfId="50660"/>
    <cellStyle name="Normal 8 7 3 2 2 2" xfId="50661"/>
    <cellStyle name="Normal 8 7 3 2 2 2 2" xfId="50662"/>
    <cellStyle name="Normal 8 7 3 2 2 3" xfId="50663"/>
    <cellStyle name="Normal 8 7 3 2 3" xfId="50664"/>
    <cellStyle name="Normal 8 7 3 2 3 2" xfId="50665"/>
    <cellStyle name="Normal 8 7 3 2 4" xfId="50666"/>
    <cellStyle name="Normal 8 7 3 3" xfId="50667"/>
    <cellStyle name="Normal 8 7 3 3 2" xfId="50668"/>
    <cellStyle name="Normal 8 7 3 3 2 2" xfId="50669"/>
    <cellStyle name="Normal 8 7 3 3 3" xfId="50670"/>
    <cellStyle name="Normal 8 7 3 4" xfId="50671"/>
    <cellStyle name="Normal 8 7 3 4 2" xfId="50672"/>
    <cellStyle name="Normal 8 7 3 5" xfId="50673"/>
    <cellStyle name="Normal 8 7 4" xfId="50674"/>
    <cellStyle name="Normal 8 7 4 2" xfId="50675"/>
    <cellStyle name="Normal 8 7 4 2 2" xfId="50676"/>
    <cellStyle name="Normal 8 7 4 2 2 2" xfId="50677"/>
    <cellStyle name="Normal 8 7 4 2 3" xfId="50678"/>
    <cellStyle name="Normal 8 7 4 3" xfId="50679"/>
    <cellStyle name="Normal 8 7 4 3 2" xfId="50680"/>
    <cellStyle name="Normal 8 7 4 4" xfId="50681"/>
    <cellStyle name="Normal 8 7 5" xfId="50682"/>
    <cellStyle name="Normal 8 7 5 2" xfId="50683"/>
    <cellStyle name="Normal 8 7 5 2 2" xfId="50684"/>
    <cellStyle name="Normal 8 7 5 3" xfId="50685"/>
    <cellStyle name="Normal 8 7 6" xfId="50686"/>
    <cellStyle name="Normal 8 7 6 2" xfId="50687"/>
    <cellStyle name="Normal 8 7 7" xfId="50688"/>
    <cellStyle name="Normal 8 7 8" xfId="50689"/>
    <cellStyle name="Normal 8 8" xfId="50690"/>
    <cellStyle name="Normal 8 8 2" xfId="50691"/>
    <cellStyle name="Normal 8 9" xfId="50692"/>
    <cellStyle name="Normal 8 9 2" xfId="50693"/>
    <cellStyle name="Normal 8 9 2 2" xfId="50694"/>
    <cellStyle name="Normal 8 9 2 2 2" xfId="50695"/>
    <cellStyle name="Normal 8 9 2 2 2 2" xfId="50696"/>
    <cellStyle name="Normal 8 9 2 2 3" xfId="50697"/>
    <cellStyle name="Normal 8 9 2 3" xfId="50698"/>
    <cellStyle name="Normal 8 9 2 3 2" xfId="50699"/>
    <cellStyle name="Normal 8 9 2 4" xfId="50700"/>
    <cellStyle name="Normal 8 9 3" xfId="50701"/>
    <cellStyle name="Normal 8 9 3 2" xfId="50702"/>
    <cellStyle name="Normal 8 9 3 2 2" xfId="50703"/>
    <cellStyle name="Normal 8 9 3 3" xfId="50704"/>
    <cellStyle name="Normal 8 9 4" xfId="50705"/>
    <cellStyle name="Normal 8 9 4 2" xfId="50706"/>
    <cellStyle name="Normal 8 9 5" xfId="50707"/>
    <cellStyle name="Normal 8_comunidad" xfId="50708"/>
    <cellStyle name="Normal 80" xfId="50709"/>
    <cellStyle name="Normal 80 10" xfId="50710"/>
    <cellStyle name="Normal 80 10 2" xfId="50711"/>
    <cellStyle name="Normal 80 11" xfId="50712"/>
    <cellStyle name="Normal 80 11 2" xfId="50713"/>
    <cellStyle name="Normal 80 12" xfId="50714"/>
    <cellStyle name="Normal 80 12 2" xfId="50715"/>
    <cellStyle name="Normal 80 13" xfId="50716"/>
    <cellStyle name="Normal 80 13 2" xfId="50717"/>
    <cellStyle name="Normal 80 14" xfId="50718"/>
    <cellStyle name="Normal 80 14 2" xfId="50719"/>
    <cellStyle name="Normal 80 15" xfId="50720"/>
    <cellStyle name="Normal 80 15 2" xfId="50721"/>
    <cellStyle name="Normal 80 16" xfId="50722"/>
    <cellStyle name="Normal 80 16 2" xfId="50723"/>
    <cellStyle name="Normal 80 17" xfId="50724"/>
    <cellStyle name="Normal 80 18" xfId="50725"/>
    <cellStyle name="Normal 80 2" xfId="50726"/>
    <cellStyle name="Normal 80 2 2" xfId="50727"/>
    <cellStyle name="Normal 80 2 3" xfId="50728"/>
    <cellStyle name="Normal 80 3" xfId="50729"/>
    <cellStyle name="Normal 80 3 2" xfId="50730"/>
    <cellStyle name="Normal 80 4" xfId="50731"/>
    <cellStyle name="Normal 80 4 2" xfId="50732"/>
    <cellStyle name="Normal 80 5" xfId="50733"/>
    <cellStyle name="Normal 80 5 2" xfId="50734"/>
    <cellStyle name="Normal 80 6" xfId="50735"/>
    <cellStyle name="Normal 80 6 2" xfId="50736"/>
    <cellStyle name="Normal 80 7" xfId="50737"/>
    <cellStyle name="Normal 80 7 2" xfId="50738"/>
    <cellStyle name="Normal 80 8" xfId="50739"/>
    <cellStyle name="Normal 80 8 2" xfId="50740"/>
    <cellStyle name="Normal 80 9" xfId="50741"/>
    <cellStyle name="Normal 80 9 2" xfId="50742"/>
    <cellStyle name="Normal 81" xfId="50743"/>
    <cellStyle name="Normal 81 10" xfId="50744"/>
    <cellStyle name="Normal 81 10 2" xfId="50745"/>
    <cellStyle name="Normal 81 11" xfId="50746"/>
    <cellStyle name="Normal 81 11 2" xfId="50747"/>
    <cellStyle name="Normal 81 12" xfId="50748"/>
    <cellStyle name="Normal 81 12 2" xfId="50749"/>
    <cellStyle name="Normal 81 13" xfId="50750"/>
    <cellStyle name="Normal 81 13 2" xfId="50751"/>
    <cellStyle name="Normal 81 14" xfId="50752"/>
    <cellStyle name="Normal 81 14 2" xfId="50753"/>
    <cellStyle name="Normal 81 15" xfId="50754"/>
    <cellStyle name="Normal 81 15 2" xfId="50755"/>
    <cellStyle name="Normal 81 16" xfId="50756"/>
    <cellStyle name="Normal 81 16 2" xfId="50757"/>
    <cellStyle name="Normal 81 17" xfId="50758"/>
    <cellStyle name="Normal 81 18" xfId="50759"/>
    <cellStyle name="Normal 81 2" xfId="50760"/>
    <cellStyle name="Normal 81 2 2" xfId="50761"/>
    <cellStyle name="Normal 81 2 3" xfId="50762"/>
    <cellStyle name="Normal 81 3" xfId="50763"/>
    <cellStyle name="Normal 81 3 2" xfId="50764"/>
    <cellStyle name="Normal 81 4" xfId="50765"/>
    <cellStyle name="Normal 81 4 2" xfId="50766"/>
    <cellStyle name="Normal 81 5" xfId="50767"/>
    <cellStyle name="Normal 81 5 2" xfId="50768"/>
    <cellStyle name="Normal 81 6" xfId="50769"/>
    <cellStyle name="Normal 81 6 2" xfId="50770"/>
    <cellStyle name="Normal 81 7" xfId="50771"/>
    <cellStyle name="Normal 81 7 2" xfId="50772"/>
    <cellStyle name="Normal 81 8" xfId="50773"/>
    <cellStyle name="Normal 81 8 2" xfId="50774"/>
    <cellStyle name="Normal 81 9" xfId="50775"/>
    <cellStyle name="Normal 81 9 2" xfId="50776"/>
    <cellStyle name="Normal 82" xfId="50777"/>
    <cellStyle name="Normal 82 10" xfId="50778"/>
    <cellStyle name="Normal 82 10 2" xfId="50779"/>
    <cellStyle name="Normal 82 11" xfId="50780"/>
    <cellStyle name="Normal 82 11 2" xfId="50781"/>
    <cellStyle name="Normal 82 12" xfId="50782"/>
    <cellStyle name="Normal 82 12 2" xfId="50783"/>
    <cellStyle name="Normal 82 13" xfId="50784"/>
    <cellStyle name="Normal 82 13 2" xfId="50785"/>
    <cellStyle name="Normal 82 14" xfId="50786"/>
    <cellStyle name="Normal 82 14 2" xfId="50787"/>
    <cellStyle name="Normal 82 15" xfId="50788"/>
    <cellStyle name="Normal 82 15 2" xfId="50789"/>
    <cellStyle name="Normal 82 16" xfId="50790"/>
    <cellStyle name="Normal 82 16 2" xfId="50791"/>
    <cellStyle name="Normal 82 17" xfId="50792"/>
    <cellStyle name="Normal 82 18" xfId="50793"/>
    <cellStyle name="Normal 82 2" xfId="50794"/>
    <cellStyle name="Normal 82 2 2" xfId="50795"/>
    <cellStyle name="Normal 82 2 3" xfId="50796"/>
    <cellStyle name="Normal 82 3" xfId="50797"/>
    <cellStyle name="Normal 82 3 2" xfId="50798"/>
    <cellStyle name="Normal 82 4" xfId="50799"/>
    <cellStyle name="Normal 82 4 2" xfId="50800"/>
    <cellStyle name="Normal 82 5" xfId="50801"/>
    <cellStyle name="Normal 82 5 2" xfId="50802"/>
    <cellStyle name="Normal 82 6" xfId="50803"/>
    <cellStyle name="Normal 82 6 2" xfId="50804"/>
    <cellStyle name="Normal 82 7" xfId="50805"/>
    <cellStyle name="Normal 82 7 2" xfId="50806"/>
    <cellStyle name="Normal 82 8" xfId="50807"/>
    <cellStyle name="Normal 82 8 2" xfId="50808"/>
    <cellStyle name="Normal 82 9" xfId="50809"/>
    <cellStyle name="Normal 82 9 2" xfId="50810"/>
    <cellStyle name="Normal 83" xfId="50811"/>
    <cellStyle name="Normal 83 10" xfId="50812"/>
    <cellStyle name="Normal 83 10 2" xfId="50813"/>
    <cellStyle name="Normal 83 11" xfId="50814"/>
    <cellStyle name="Normal 83 11 2" xfId="50815"/>
    <cellStyle name="Normal 83 12" xfId="50816"/>
    <cellStyle name="Normal 83 12 2" xfId="50817"/>
    <cellStyle name="Normal 83 13" xfId="50818"/>
    <cellStyle name="Normal 83 13 2" xfId="50819"/>
    <cellStyle name="Normal 83 14" xfId="50820"/>
    <cellStyle name="Normal 83 14 2" xfId="50821"/>
    <cellStyle name="Normal 83 15" xfId="50822"/>
    <cellStyle name="Normal 83 15 2" xfId="50823"/>
    <cellStyle name="Normal 83 16" xfId="50824"/>
    <cellStyle name="Normal 83 16 2" xfId="50825"/>
    <cellStyle name="Normal 83 17" xfId="50826"/>
    <cellStyle name="Normal 83 18" xfId="50827"/>
    <cellStyle name="Normal 83 2" xfId="50828"/>
    <cellStyle name="Normal 83 2 2" xfId="50829"/>
    <cellStyle name="Normal 83 3" xfId="50830"/>
    <cellStyle name="Normal 83 3 2" xfId="50831"/>
    <cellStyle name="Normal 83 4" xfId="50832"/>
    <cellStyle name="Normal 83 4 2" xfId="50833"/>
    <cellStyle name="Normal 83 5" xfId="50834"/>
    <cellStyle name="Normal 83 5 2" xfId="50835"/>
    <cellStyle name="Normal 83 6" xfId="50836"/>
    <cellStyle name="Normal 83 6 2" xfId="50837"/>
    <cellStyle name="Normal 83 7" xfId="50838"/>
    <cellStyle name="Normal 83 7 2" xfId="50839"/>
    <cellStyle name="Normal 83 8" xfId="50840"/>
    <cellStyle name="Normal 83 8 2" xfId="50841"/>
    <cellStyle name="Normal 83 9" xfId="50842"/>
    <cellStyle name="Normal 83 9 2" xfId="50843"/>
    <cellStyle name="Normal 84" xfId="50844"/>
    <cellStyle name="Normal 84 10" xfId="50845"/>
    <cellStyle name="Normal 84 10 2" xfId="50846"/>
    <cellStyle name="Normal 84 11" xfId="50847"/>
    <cellStyle name="Normal 84 11 2" xfId="50848"/>
    <cellStyle name="Normal 84 12" xfId="50849"/>
    <cellStyle name="Normal 84 12 2" xfId="50850"/>
    <cellStyle name="Normal 84 13" xfId="50851"/>
    <cellStyle name="Normal 84 13 2" xfId="50852"/>
    <cellStyle name="Normal 84 14" xfId="50853"/>
    <cellStyle name="Normal 84 14 2" xfId="50854"/>
    <cellStyle name="Normal 84 15" xfId="50855"/>
    <cellStyle name="Normal 84 15 2" xfId="50856"/>
    <cellStyle name="Normal 84 16" xfId="50857"/>
    <cellStyle name="Normal 84 16 2" xfId="50858"/>
    <cellStyle name="Normal 84 17" xfId="50859"/>
    <cellStyle name="Normal 84 18" xfId="50860"/>
    <cellStyle name="Normal 84 2" xfId="50861"/>
    <cellStyle name="Normal 84 2 2" xfId="50862"/>
    <cellStyle name="Normal 84 3" xfId="50863"/>
    <cellStyle name="Normal 84 3 2" xfId="50864"/>
    <cellStyle name="Normal 84 4" xfId="50865"/>
    <cellStyle name="Normal 84 4 2" xfId="50866"/>
    <cellStyle name="Normal 84 5" xfId="50867"/>
    <cellStyle name="Normal 84 5 2" xfId="50868"/>
    <cellStyle name="Normal 84 6" xfId="50869"/>
    <cellStyle name="Normal 84 6 2" xfId="50870"/>
    <cellStyle name="Normal 84 7" xfId="50871"/>
    <cellStyle name="Normal 84 7 2" xfId="50872"/>
    <cellStyle name="Normal 84 8" xfId="50873"/>
    <cellStyle name="Normal 84 8 2" xfId="50874"/>
    <cellStyle name="Normal 84 9" xfId="50875"/>
    <cellStyle name="Normal 84 9 2" xfId="50876"/>
    <cellStyle name="Normal 85" xfId="50877"/>
    <cellStyle name="Normal 85 10" xfId="50878"/>
    <cellStyle name="Normal 85 10 2" xfId="50879"/>
    <cellStyle name="Normal 85 11" xfId="50880"/>
    <cellStyle name="Normal 85 11 2" xfId="50881"/>
    <cellStyle name="Normal 85 12" xfId="50882"/>
    <cellStyle name="Normal 85 12 2" xfId="50883"/>
    <cellStyle name="Normal 85 13" xfId="50884"/>
    <cellStyle name="Normal 85 13 2" xfId="50885"/>
    <cellStyle name="Normal 85 14" xfId="50886"/>
    <cellStyle name="Normal 85 14 2" xfId="50887"/>
    <cellStyle name="Normal 85 15" xfId="50888"/>
    <cellStyle name="Normal 85 15 2" xfId="50889"/>
    <cellStyle name="Normal 85 16" xfId="50890"/>
    <cellStyle name="Normal 85 16 2" xfId="50891"/>
    <cellStyle name="Normal 85 17" xfId="50892"/>
    <cellStyle name="Normal 85 18" xfId="50893"/>
    <cellStyle name="Normal 85 2" xfId="50894"/>
    <cellStyle name="Normal 85 2 2" xfId="50895"/>
    <cellStyle name="Normal 85 3" xfId="50896"/>
    <cellStyle name="Normal 85 3 2" xfId="50897"/>
    <cellStyle name="Normal 85 4" xfId="50898"/>
    <cellStyle name="Normal 85 4 2" xfId="50899"/>
    <cellStyle name="Normal 85 5" xfId="50900"/>
    <cellStyle name="Normal 85 5 2" xfId="50901"/>
    <cellStyle name="Normal 85 6" xfId="50902"/>
    <cellStyle name="Normal 85 6 2" xfId="50903"/>
    <cellStyle name="Normal 85 7" xfId="50904"/>
    <cellStyle name="Normal 85 7 2" xfId="50905"/>
    <cellStyle name="Normal 85 8" xfId="50906"/>
    <cellStyle name="Normal 85 8 2" xfId="50907"/>
    <cellStyle name="Normal 85 9" xfId="50908"/>
    <cellStyle name="Normal 85 9 2" xfId="50909"/>
    <cellStyle name="Normal 86" xfId="50910"/>
    <cellStyle name="Normal 86 10" xfId="50911"/>
    <cellStyle name="Normal 86 10 2" xfId="50912"/>
    <cellStyle name="Normal 86 11" xfId="50913"/>
    <cellStyle name="Normal 86 11 2" xfId="50914"/>
    <cellStyle name="Normal 86 12" xfId="50915"/>
    <cellStyle name="Normal 86 12 2" xfId="50916"/>
    <cellStyle name="Normal 86 13" xfId="50917"/>
    <cellStyle name="Normal 86 13 2" xfId="50918"/>
    <cellStyle name="Normal 86 14" xfId="50919"/>
    <cellStyle name="Normal 86 14 2" xfId="50920"/>
    <cellStyle name="Normal 86 15" xfId="50921"/>
    <cellStyle name="Normal 86 15 2" xfId="50922"/>
    <cellStyle name="Normal 86 16" xfId="50923"/>
    <cellStyle name="Normal 86 16 2" xfId="50924"/>
    <cellStyle name="Normal 86 17" xfId="50925"/>
    <cellStyle name="Normal 86 2" xfId="50926"/>
    <cellStyle name="Normal 86 2 2" xfId="50927"/>
    <cellStyle name="Normal 86 3" xfId="50928"/>
    <cellStyle name="Normal 86 3 2" xfId="50929"/>
    <cellStyle name="Normal 86 4" xfId="50930"/>
    <cellStyle name="Normal 86 4 2" xfId="50931"/>
    <cellStyle name="Normal 86 5" xfId="50932"/>
    <cellStyle name="Normal 86 5 2" xfId="50933"/>
    <cellStyle name="Normal 86 6" xfId="50934"/>
    <cellStyle name="Normal 86 6 2" xfId="50935"/>
    <cellStyle name="Normal 86 7" xfId="50936"/>
    <cellStyle name="Normal 86 7 2" xfId="50937"/>
    <cellStyle name="Normal 86 8" xfId="50938"/>
    <cellStyle name="Normal 86 8 2" xfId="50939"/>
    <cellStyle name="Normal 86 9" xfId="50940"/>
    <cellStyle name="Normal 86 9 2" xfId="50941"/>
    <cellStyle name="Normal 87" xfId="50942"/>
    <cellStyle name="Normal 87 10" xfId="50943"/>
    <cellStyle name="Normal 87 10 2" xfId="50944"/>
    <cellStyle name="Normal 87 11" xfId="50945"/>
    <cellStyle name="Normal 87 11 2" xfId="50946"/>
    <cellStyle name="Normal 87 12" xfId="50947"/>
    <cellStyle name="Normal 87 12 2" xfId="50948"/>
    <cellStyle name="Normal 87 13" xfId="50949"/>
    <cellStyle name="Normal 87 13 2" xfId="50950"/>
    <cellStyle name="Normal 87 14" xfId="50951"/>
    <cellStyle name="Normal 87 14 2" xfId="50952"/>
    <cellStyle name="Normal 87 15" xfId="50953"/>
    <cellStyle name="Normal 87 15 2" xfId="50954"/>
    <cellStyle name="Normal 87 16" xfId="50955"/>
    <cellStyle name="Normal 87 16 2" xfId="50956"/>
    <cellStyle name="Normal 87 17" xfId="50957"/>
    <cellStyle name="Normal 87 2" xfId="50958"/>
    <cellStyle name="Normal 87 2 2" xfId="50959"/>
    <cellStyle name="Normal 87 3" xfId="50960"/>
    <cellStyle name="Normal 87 3 2" xfId="50961"/>
    <cellStyle name="Normal 87 4" xfId="50962"/>
    <cellStyle name="Normal 87 4 2" xfId="50963"/>
    <cellStyle name="Normal 87 5" xfId="50964"/>
    <cellStyle name="Normal 87 5 2" xfId="50965"/>
    <cellStyle name="Normal 87 6" xfId="50966"/>
    <cellStyle name="Normal 87 6 2" xfId="50967"/>
    <cellStyle name="Normal 87 7" xfId="50968"/>
    <cellStyle name="Normal 87 7 2" xfId="50969"/>
    <cellStyle name="Normal 87 8" xfId="50970"/>
    <cellStyle name="Normal 87 8 2" xfId="50971"/>
    <cellStyle name="Normal 87 9" xfId="50972"/>
    <cellStyle name="Normal 87 9 2" xfId="50973"/>
    <cellStyle name="Normal 88" xfId="50974"/>
    <cellStyle name="Normal 88 10" xfId="50975"/>
    <cellStyle name="Normal 88 10 2" xfId="50976"/>
    <cellStyle name="Normal 88 11" xfId="50977"/>
    <cellStyle name="Normal 88 11 2" xfId="50978"/>
    <cellStyle name="Normal 88 12" xfId="50979"/>
    <cellStyle name="Normal 88 12 2" xfId="50980"/>
    <cellStyle name="Normal 88 13" xfId="50981"/>
    <cellStyle name="Normal 88 13 2" xfId="50982"/>
    <cellStyle name="Normal 88 14" xfId="50983"/>
    <cellStyle name="Normal 88 14 2" xfId="50984"/>
    <cellStyle name="Normal 88 15" xfId="50985"/>
    <cellStyle name="Normal 88 15 2" xfId="50986"/>
    <cellStyle name="Normal 88 16" xfId="50987"/>
    <cellStyle name="Normal 88 16 2" xfId="50988"/>
    <cellStyle name="Normal 88 17" xfId="50989"/>
    <cellStyle name="Normal 88 2" xfId="50990"/>
    <cellStyle name="Normal 88 2 2" xfId="50991"/>
    <cellStyle name="Normal 88 3" xfId="50992"/>
    <cellStyle name="Normal 88 3 2" xfId="50993"/>
    <cellStyle name="Normal 88 4" xfId="50994"/>
    <cellStyle name="Normal 88 4 2" xfId="50995"/>
    <cellStyle name="Normal 88 5" xfId="50996"/>
    <cellStyle name="Normal 88 5 2" xfId="50997"/>
    <cellStyle name="Normal 88 6" xfId="50998"/>
    <cellStyle name="Normal 88 6 2" xfId="50999"/>
    <cellStyle name="Normal 88 7" xfId="51000"/>
    <cellStyle name="Normal 88 7 2" xfId="51001"/>
    <cellStyle name="Normal 88 8" xfId="51002"/>
    <cellStyle name="Normal 88 8 2" xfId="51003"/>
    <cellStyle name="Normal 88 9" xfId="51004"/>
    <cellStyle name="Normal 88 9 2" xfId="51005"/>
    <cellStyle name="Normal 89" xfId="51006"/>
    <cellStyle name="Normal 89 2" xfId="51007"/>
    <cellStyle name="Normal 9" xfId="105"/>
    <cellStyle name="Normal 9 10" xfId="51009"/>
    <cellStyle name="Normal 9 10 2" xfId="51010"/>
    <cellStyle name="Normal 9 10 2 2" xfId="51011"/>
    <cellStyle name="Normal 9 10 2 2 2" xfId="51012"/>
    <cellStyle name="Normal 9 10 2 2 2 2" xfId="51013"/>
    <cellStyle name="Normal 9 10 2 2 3" xfId="51014"/>
    <cellStyle name="Normal 9 10 2 3" xfId="51015"/>
    <cellStyle name="Normal 9 10 2 3 2" xfId="51016"/>
    <cellStyle name="Normal 9 10 2 4" xfId="51017"/>
    <cellStyle name="Normal 9 10 3" xfId="51018"/>
    <cellStyle name="Normal 9 10 3 2" xfId="51019"/>
    <cellStyle name="Normal 9 10 3 2 2" xfId="51020"/>
    <cellStyle name="Normal 9 10 3 3" xfId="51021"/>
    <cellStyle name="Normal 9 10 4" xfId="51022"/>
    <cellStyle name="Normal 9 10 4 2" xfId="51023"/>
    <cellStyle name="Normal 9 10 5" xfId="51024"/>
    <cellStyle name="Normal 9 11" xfId="51025"/>
    <cellStyle name="Normal 9 11 2" xfId="51026"/>
    <cellStyle name="Normal 9 11 2 2" xfId="51027"/>
    <cellStyle name="Normal 9 11 2 2 2" xfId="51028"/>
    <cellStyle name="Normal 9 11 2 3" xfId="51029"/>
    <cellStyle name="Normal 9 11 3" xfId="51030"/>
    <cellStyle name="Normal 9 11 3 2" xfId="51031"/>
    <cellStyle name="Normal 9 11 4" xfId="51032"/>
    <cellStyle name="Normal 9 12" xfId="51033"/>
    <cellStyle name="Normal 9 12 2" xfId="51034"/>
    <cellStyle name="Normal 9 12 2 2" xfId="51035"/>
    <cellStyle name="Normal 9 12 3" xfId="51036"/>
    <cellStyle name="Normal 9 13" xfId="51037"/>
    <cellStyle name="Normal 9 13 2" xfId="51038"/>
    <cellStyle name="Normal 9 13 3" xfId="51039"/>
    <cellStyle name="Normal 9 14" xfId="51040"/>
    <cellStyle name="Normal 9 14 2" xfId="51041"/>
    <cellStyle name="Normal 9 15" xfId="51042"/>
    <cellStyle name="Normal 9 16" xfId="51043"/>
    <cellStyle name="Normal 9 17" xfId="51044"/>
    <cellStyle name="Normal 9 18" xfId="51045"/>
    <cellStyle name="Normal 9 18 2" xfId="51046"/>
    <cellStyle name="Normal 9 19" xfId="51047"/>
    <cellStyle name="Normal 9 2" xfId="199"/>
    <cellStyle name="Normal 9 2 10" xfId="51049"/>
    <cellStyle name="Normal 9 2 10 2" xfId="51050"/>
    <cellStyle name="Normal 9 2 10 2 2" xfId="51051"/>
    <cellStyle name="Normal 9 2 10 2 3" xfId="51052"/>
    <cellStyle name="Normal 9 2 10 3" xfId="51053"/>
    <cellStyle name="Normal 9 2 10 4" xfId="51054"/>
    <cellStyle name="Normal 9 2 11" xfId="51055"/>
    <cellStyle name="Normal 9 2 11 2" xfId="51056"/>
    <cellStyle name="Normal 9 2 11 2 2" xfId="51057"/>
    <cellStyle name="Normal 9 2 11 3" xfId="51058"/>
    <cellStyle name="Normal 9 2 12" xfId="51059"/>
    <cellStyle name="Normal 9 2 12 2" xfId="51060"/>
    <cellStyle name="Normal 9 2 12 2 2" xfId="51061"/>
    <cellStyle name="Normal 9 2 12 3" xfId="51062"/>
    <cellStyle name="Normal 9 2 13" xfId="51063"/>
    <cellStyle name="Normal 9 2 13 2" xfId="51064"/>
    <cellStyle name="Normal 9 2 13 3" xfId="51065"/>
    <cellStyle name="Normal 9 2 14" xfId="51066"/>
    <cellStyle name="Normal 9 2 14 2" xfId="51067"/>
    <cellStyle name="Normal 9 2 15" xfId="51068"/>
    <cellStyle name="Normal 9 2 15 2" xfId="51069"/>
    <cellStyle name="Normal 9 2 15 2 2" xfId="51070"/>
    <cellStyle name="Normal 9 2 15 3" xfId="51071"/>
    <cellStyle name="Normal 9 2 16" xfId="51072"/>
    <cellStyle name="Normal 9 2 16 2" xfId="51073"/>
    <cellStyle name="Normal 9 2 17" xfId="51074"/>
    <cellStyle name="Normal 9 2 17 2" xfId="51075"/>
    <cellStyle name="Normal 9 2 18" xfId="51076"/>
    <cellStyle name="Normal 9 2 18 2" xfId="51077"/>
    <cellStyle name="Normal 9 2 19" xfId="51078"/>
    <cellStyle name="Normal 9 2 19 2" xfId="51079"/>
    <cellStyle name="Normal 9 2 2" xfId="51080"/>
    <cellStyle name="Normal 9 2 2 10" xfId="51081"/>
    <cellStyle name="Normal 9 2 2 10 2" xfId="51082"/>
    <cellStyle name="Normal 9 2 2 10 3" xfId="51083"/>
    <cellStyle name="Normal 9 2 2 11" xfId="51084"/>
    <cellStyle name="Normal 9 2 2 11 2" xfId="51085"/>
    <cellStyle name="Normal 9 2 2 11 3" xfId="51086"/>
    <cellStyle name="Normal 9 2 2 12" xfId="51087"/>
    <cellStyle name="Normal 9 2 2 13" xfId="51088"/>
    <cellStyle name="Normal 9 2 2 14" xfId="51089"/>
    <cellStyle name="Normal 9 2 2 2" xfId="51090"/>
    <cellStyle name="Normal 9 2 2 2 10" xfId="51091"/>
    <cellStyle name="Normal 9 2 2 2 10 2" xfId="51092"/>
    <cellStyle name="Normal 9 2 2 2 11" xfId="51093"/>
    <cellStyle name="Normal 9 2 2 2 11 2" xfId="51094"/>
    <cellStyle name="Normal 9 2 2 2 12" xfId="51095"/>
    <cellStyle name="Normal 9 2 2 2 13" xfId="51096"/>
    <cellStyle name="Normal 9 2 2 2 14" xfId="51097"/>
    <cellStyle name="Normal 9 2 2 2 2" xfId="51098"/>
    <cellStyle name="Normal 9 2 2 2 2 10" xfId="51099"/>
    <cellStyle name="Normal 9 2 2 2 2 11" xfId="51100"/>
    <cellStyle name="Normal 9 2 2 2 2 11 2" xfId="51101"/>
    <cellStyle name="Normal 9 2 2 2 2 12" xfId="51102"/>
    <cellStyle name="Normal 9 2 2 2 2 13" xfId="51103"/>
    <cellStyle name="Normal 9 2 2 2 2 14" xfId="51104"/>
    <cellStyle name="Normal 9 2 2 2 2 2" xfId="51105"/>
    <cellStyle name="Normal 9 2 2 2 2 2 2" xfId="51106"/>
    <cellStyle name="Normal 9 2 2 2 2 2 2 2" xfId="51107"/>
    <cellStyle name="Normal 9 2 2 2 2 2 2 2 2" xfId="51108"/>
    <cellStyle name="Normal 9 2 2 2 2 2 2 2 2 2" xfId="51109"/>
    <cellStyle name="Normal 9 2 2 2 2 2 2 2 2 2 2" xfId="51110"/>
    <cellStyle name="Normal 9 2 2 2 2 2 2 2 2 2 2 2" xfId="51111"/>
    <cellStyle name="Normal 9 2 2 2 2 2 2 2 2 2 3" xfId="51112"/>
    <cellStyle name="Normal 9 2 2 2 2 2 2 2 2 3" xfId="51113"/>
    <cellStyle name="Normal 9 2 2 2 2 2 2 2 2 3 2" xfId="51114"/>
    <cellStyle name="Normal 9 2 2 2 2 2 2 2 2 4" xfId="51115"/>
    <cellStyle name="Normal 9 2 2 2 2 2 2 2 3" xfId="51116"/>
    <cellStyle name="Normal 9 2 2 2 2 2 2 2 3 2" xfId="51117"/>
    <cellStyle name="Normal 9 2 2 2 2 2 2 2 3 2 2" xfId="51118"/>
    <cellStyle name="Normal 9 2 2 2 2 2 2 2 3 3" xfId="51119"/>
    <cellStyle name="Normal 9 2 2 2 2 2 2 2 4" xfId="51120"/>
    <cellStyle name="Normal 9 2 2 2 2 2 2 2 4 2" xfId="51121"/>
    <cellStyle name="Normal 9 2 2 2 2 2 2 2 5" xfId="51122"/>
    <cellStyle name="Normal 9 2 2 2 2 2 2 3" xfId="51123"/>
    <cellStyle name="Normal 9 2 2 2 2 2 2 3 2" xfId="51124"/>
    <cellStyle name="Normal 9 2 2 2 2 2 2 3 2 2" xfId="51125"/>
    <cellStyle name="Normal 9 2 2 2 2 2 2 3 2 2 2" xfId="51126"/>
    <cellStyle name="Normal 9 2 2 2 2 2 2 3 2 2 2 2" xfId="51127"/>
    <cellStyle name="Normal 9 2 2 2 2 2 2 3 2 2 3" xfId="51128"/>
    <cellStyle name="Normal 9 2 2 2 2 2 2 3 2 3" xfId="51129"/>
    <cellStyle name="Normal 9 2 2 2 2 2 2 3 2 3 2" xfId="51130"/>
    <cellStyle name="Normal 9 2 2 2 2 2 2 3 2 4" xfId="51131"/>
    <cellStyle name="Normal 9 2 2 2 2 2 2 3 3" xfId="51132"/>
    <cellStyle name="Normal 9 2 2 2 2 2 2 3 3 2" xfId="51133"/>
    <cellStyle name="Normal 9 2 2 2 2 2 2 3 3 2 2" xfId="51134"/>
    <cellStyle name="Normal 9 2 2 2 2 2 2 3 3 3" xfId="51135"/>
    <cellStyle name="Normal 9 2 2 2 2 2 2 3 4" xfId="51136"/>
    <cellStyle name="Normal 9 2 2 2 2 2 2 3 4 2" xfId="51137"/>
    <cellStyle name="Normal 9 2 2 2 2 2 2 3 5" xfId="51138"/>
    <cellStyle name="Normal 9 2 2 2 2 2 2 4" xfId="51139"/>
    <cellStyle name="Normal 9 2 2 2 2 2 2 4 2" xfId="51140"/>
    <cellStyle name="Normal 9 2 2 2 2 2 2 4 2 2" xfId="51141"/>
    <cellStyle name="Normal 9 2 2 2 2 2 2 4 2 2 2" xfId="51142"/>
    <cellStyle name="Normal 9 2 2 2 2 2 2 4 2 3" xfId="51143"/>
    <cellStyle name="Normal 9 2 2 2 2 2 2 4 3" xfId="51144"/>
    <cellStyle name="Normal 9 2 2 2 2 2 2 4 3 2" xfId="51145"/>
    <cellStyle name="Normal 9 2 2 2 2 2 2 4 4" xfId="51146"/>
    <cellStyle name="Normal 9 2 2 2 2 2 2 5" xfId="51147"/>
    <cellStyle name="Normal 9 2 2 2 2 2 2 5 2" xfId="51148"/>
    <cellStyle name="Normal 9 2 2 2 2 2 2 5 2 2" xfId="51149"/>
    <cellStyle name="Normal 9 2 2 2 2 2 2 5 3" xfId="51150"/>
    <cellStyle name="Normal 9 2 2 2 2 2 2 6" xfId="51151"/>
    <cellStyle name="Normal 9 2 2 2 2 2 2 6 2" xfId="51152"/>
    <cellStyle name="Normal 9 2 2 2 2 2 2 7" xfId="51153"/>
    <cellStyle name="Normal 9 2 2 2 2 2 3" xfId="51154"/>
    <cellStyle name="Normal 9 2 2 2 2 2 3 2" xfId="51155"/>
    <cellStyle name="Normal 9 2 2 2 2 2 3 2 2" xfId="51156"/>
    <cellStyle name="Normal 9 2 2 2 2 2 3 2 2 2" xfId="51157"/>
    <cellStyle name="Normal 9 2 2 2 2 2 3 2 2 2 2" xfId="51158"/>
    <cellStyle name="Normal 9 2 2 2 2 2 3 2 2 3" xfId="51159"/>
    <cellStyle name="Normal 9 2 2 2 2 2 3 2 3" xfId="51160"/>
    <cellStyle name="Normal 9 2 2 2 2 2 3 2 3 2" xfId="51161"/>
    <cellStyle name="Normal 9 2 2 2 2 2 3 2 4" xfId="51162"/>
    <cellStyle name="Normal 9 2 2 2 2 2 3 3" xfId="51163"/>
    <cellStyle name="Normal 9 2 2 2 2 2 3 3 2" xfId="51164"/>
    <cellStyle name="Normal 9 2 2 2 2 2 3 3 2 2" xfId="51165"/>
    <cellStyle name="Normal 9 2 2 2 2 2 3 3 3" xfId="51166"/>
    <cellStyle name="Normal 9 2 2 2 2 2 3 4" xfId="51167"/>
    <cellStyle name="Normal 9 2 2 2 2 2 3 4 2" xfId="51168"/>
    <cellStyle name="Normal 9 2 2 2 2 2 3 5" xfId="51169"/>
    <cellStyle name="Normal 9 2 2 2 2 2 4" xfId="51170"/>
    <cellStyle name="Normal 9 2 2 2 2 2 4 2" xfId="51171"/>
    <cellStyle name="Normal 9 2 2 2 2 2 4 2 2" xfId="51172"/>
    <cellStyle name="Normal 9 2 2 2 2 2 4 2 2 2" xfId="51173"/>
    <cellStyle name="Normal 9 2 2 2 2 2 4 2 2 2 2" xfId="51174"/>
    <cellStyle name="Normal 9 2 2 2 2 2 4 2 2 3" xfId="51175"/>
    <cellStyle name="Normal 9 2 2 2 2 2 4 2 3" xfId="51176"/>
    <cellStyle name="Normal 9 2 2 2 2 2 4 2 3 2" xfId="51177"/>
    <cellStyle name="Normal 9 2 2 2 2 2 4 2 4" xfId="51178"/>
    <cellStyle name="Normal 9 2 2 2 2 2 4 3" xfId="51179"/>
    <cellStyle name="Normal 9 2 2 2 2 2 4 3 2" xfId="51180"/>
    <cellStyle name="Normal 9 2 2 2 2 2 4 3 2 2" xfId="51181"/>
    <cellStyle name="Normal 9 2 2 2 2 2 4 3 3" xfId="51182"/>
    <cellStyle name="Normal 9 2 2 2 2 2 4 4" xfId="51183"/>
    <cellStyle name="Normal 9 2 2 2 2 2 4 4 2" xfId="51184"/>
    <cellStyle name="Normal 9 2 2 2 2 2 4 5" xfId="51185"/>
    <cellStyle name="Normal 9 2 2 2 2 2 5" xfId="51186"/>
    <cellStyle name="Normal 9 2 2 2 2 2 5 2" xfId="51187"/>
    <cellStyle name="Normal 9 2 2 2 2 2 5 2 2" xfId="51188"/>
    <cellStyle name="Normal 9 2 2 2 2 2 5 2 2 2" xfId="51189"/>
    <cellStyle name="Normal 9 2 2 2 2 2 5 2 3" xfId="51190"/>
    <cellStyle name="Normal 9 2 2 2 2 2 5 3" xfId="51191"/>
    <cellStyle name="Normal 9 2 2 2 2 2 5 3 2" xfId="51192"/>
    <cellStyle name="Normal 9 2 2 2 2 2 5 4" xfId="51193"/>
    <cellStyle name="Normal 9 2 2 2 2 2 6" xfId="51194"/>
    <cellStyle name="Normal 9 2 2 2 2 2 6 2" xfId="51195"/>
    <cellStyle name="Normal 9 2 2 2 2 2 6 2 2" xfId="51196"/>
    <cellStyle name="Normal 9 2 2 2 2 2 6 3" xfId="51197"/>
    <cellStyle name="Normal 9 2 2 2 2 2 7" xfId="51198"/>
    <cellStyle name="Normal 9 2 2 2 2 2 7 2" xfId="51199"/>
    <cellStyle name="Normal 9 2 2 2 2 2 8" xfId="51200"/>
    <cellStyle name="Normal 9 2 2 2 2 3" xfId="51201"/>
    <cellStyle name="Normal 9 2 2 2 2 3 2" xfId="51202"/>
    <cellStyle name="Normal 9 2 2 2 2 3 2 2" xfId="51203"/>
    <cellStyle name="Normal 9 2 2 2 2 3 2 2 2" xfId="51204"/>
    <cellStyle name="Normal 9 2 2 2 2 3 2 2 2 2" xfId="51205"/>
    <cellStyle name="Normal 9 2 2 2 2 3 2 2 2 2 2" xfId="51206"/>
    <cellStyle name="Normal 9 2 2 2 2 3 2 2 2 3" xfId="51207"/>
    <cellStyle name="Normal 9 2 2 2 2 3 2 2 3" xfId="51208"/>
    <cellStyle name="Normal 9 2 2 2 2 3 2 2 3 2" xfId="51209"/>
    <cellStyle name="Normal 9 2 2 2 2 3 2 2 4" xfId="51210"/>
    <cellStyle name="Normal 9 2 2 2 2 3 2 3" xfId="51211"/>
    <cellStyle name="Normal 9 2 2 2 2 3 2 3 2" xfId="51212"/>
    <cellStyle name="Normal 9 2 2 2 2 3 2 3 2 2" xfId="51213"/>
    <cellStyle name="Normal 9 2 2 2 2 3 2 3 3" xfId="51214"/>
    <cellStyle name="Normal 9 2 2 2 2 3 2 4" xfId="51215"/>
    <cellStyle name="Normal 9 2 2 2 2 3 2 4 2" xfId="51216"/>
    <cellStyle name="Normal 9 2 2 2 2 3 2 5" xfId="51217"/>
    <cellStyle name="Normal 9 2 2 2 2 3 3" xfId="51218"/>
    <cellStyle name="Normal 9 2 2 2 2 3 3 2" xfId="51219"/>
    <cellStyle name="Normal 9 2 2 2 2 3 3 2 2" xfId="51220"/>
    <cellStyle name="Normal 9 2 2 2 2 3 3 2 2 2" xfId="51221"/>
    <cellStyle name="Normal 9 2 2 2 2 3 3 2 2 2 2" xfId="51222"/>
    <cellStyle name="Normal 9 2 2 2 2 3 3 2 2 3" xfId="51223"/>
    <cellStyle name="Normal 9 2 2 2 2 3 3 2 3" xfId="51224"/>
    <cellStyle name="Normal 9 2 2 2 2 3 3 2 3 2" xfId="51225"/>
    <cellStyle name="Normal 9 2 2 2 2 3 3 2 4" xfId="51226"/>
    <cellStyle name="Normal 9 2 2 2 2 3 3 3" xfId="51227"/>
    <cellStyle name="Normal 9 2 2 2 2 3 3 3 2" xfId="51228"/>
    <cellStyle name="Normal 9 2 2 2 2 3 3 3 2 2" xfId="51229"/>
    <cellStyle name="Normal 9 2 2 2 2 3 3 3 3" xfId="51230"/>
    <cellStyle name="Normal 9 2 2 2 2 3 3 4" xfId="51231"/>
    <cellStyle name="Normal 9 2 2 2 2 3 3 4 2" xfId="51232"/>
    <cellStyle name="Normal 9 2 2 2 2 3 3 5" xfId="51233"/>
    <cellStyle name="Normal 9 2 2 2 2 3 4" xfId="51234"/>
    <cellStyle name="Normal 9 2 2 2 2 3 4 2" xfId="51235"/>
    <cellStyle name="Normal 9 2 2 2 2 3 4 2 2" xfId="51236"/>
    <cellStyle name="Normal 9 2 2 2 2 3 4 2 2 2" xfId="51237"/>
    <cellStyle name="Normal 9 2 2 2 2 3 4 2 3" xfId="51238"/>
    <cellStyle name="Normal 9 2 2 2 2 3 4 3" xfId="51239"/>
    <cellStyle name="Normal 9 2 2 2 2 3 4 3 2" xfId="51240"/>
    <cellStyle name="Normal 9 2 2 2 2 3 4 4" xfId="51241"/>
    <cellStyle name="Normal 9 2 2 2 2 3 5" xfId="51242"/>
    <cellStyle name="Normal 9 2 2 2 2 3 5 2" xfId="51243"/>
    <cellStyle name="Normal 9 2 2 2 2 3 5 2 2" xfId="51244"/>
    <cellStyle name="Normal 9 2 2 2 2 3 5 3" xfId="51245"/>
    <cellStyle name="Normal 9 2 2 2 2 3 6" xfId="51246"/>
    <cellStyle name="Normal 9 2 2 2 2 3 6 2" xfId="51247"/>
    <cellStyle name="Normal 9 2 2 2 2 3 7" xfId="51248"/>
    <cellStyle name="Normal 9 2 2 2 2 4" xfId="51249"/>
    <cellStyle name="Normal 9 2 2 2 2 4 2" xfId="51250"/>
    <cellStyle name="Normal 9 2 2 2 2 4 2 2" xfId="51251"/>
    <cellStyle name="Normal 9 2 2 2 2 4 2 2 2" xfId="51252"/>
    <cellStyle name="Normal 9 2 2 2 2 4 2 2 2 2" xfId="51253"/>
    <cellStyle name="Normal 9 2 2 2 2 4 2 2 3" xfId="51254"/>
    <cellStyle name="Normal 9 2 2 2 2 4 2 3" xfId="51255"/>
    <cellStyle name="Normal 9 2 2 2 2 4 2 3 2" xfId="51256"/>
    <cellStyle name="Normal 9 2 2 2 2 4 2 4" xfId="51257"/>
    <cellStyle name="Normal 9 2 2 2 2 4 3" xfId="51258"/>
    <cellStyle name="Normal 9 2 2 2 2 4 3 2" xfId="51259"/>
    <cellStyle name="Normal 9 2 2 2 2 4 3 2 2" xfId="51260"/>
    <cellStyle name="Normal 9 2 2 2 2 4 3 3" xfId="51261"/>
    <cellStyle name="Normal 9 2 2 2 2 4 4" xfId="51262"/>
    <cellStyle name="Normal 9 2 2 2 2 4 4 2" xfId="51263"/>
    <cellStyle name="Normal 9 2 2 2 2 4 5" xfId="51264"/>
    <cellStyle name="Normal 9 2 2 2 2 5" xfId="51265"/>
    <cellStyle name="Normal 9 2 2 2 2 5 2" xfId="51266"/>
    <cellStyle name="Normal 9 2 2 2 2 5 2 2" xfId="51267"/>
    <cellStyle name="Normal 9 2 2 2 2 5 2 2 2" xfId="51268"/>
    <cellStyle name="Normal 9 2 2 2 2 5 2 2 2 2" xfId="51269"/>
    <cellStyle name="Normal 9 2 2 2 2 5 2 2 3" xfId="51270"/>
    <cellStyle name="Normal 9 2 2 2 2 5 2 3" xfId="51271"/>
    <cellStyle name="Normal 9 2 2 2 2 5 2 3 2" xfId="51272"/>
    <cellStyle name="Normal 9 2 2 2 2 5 2 4" xfId="51273"/>
    <cellStyle name="Normal 9 2 2 2 2 5 3" xfId="51274"/>
    <cellStyle name="Normal 9 2 2 2 2 5 3 2" xfId="51275"/>
    <cellStyle name="Normal 9 2 2 2 2 5 3 2 2" xfId="51276"/>
    <cellStyle name="Normal 9 2 2 2 2 5 3 3" xfId="51277"/>
    <cellStyle name="Normal 9 2 2 2 2 5 4" xfId="51278"/>
    <cellStyle name="Normal 9 2 2 2 2 5 4 2" xfId="51279"/>
    <cellStyle name="Normal 9 2 2 2 2 5 5" xfId="51280"/>
    <cellStyle name="Normal 9 2 2 2 2 6" xfId="51281"/>
    <cellStyle name="Normal 9 2 2 2 2 6 2" xfId="51282"/>
    <cellStyle name="Normal 9 2 2 2 2 6 2 2" xfId="51283"/>
    <cellStyle name="Normal 9 2 2 2 2 6 2 2 2" xfId="51284"/>
    <cellStyle name="Normal 9 2 2 2 2 6 2 3" xfId="51285"/>
    <cellStyle name="Normal 9 2 2 2 2 6 3" xfId="51286"/>
    <cellStyle name="Normal 9 2 2 2 2 6 3 2" xfId="51287"/>
    <cellStyle name="Normal 9 2 2 2 2 6 4" xfId="51288"/>
    <cellStyle name="Normal 9 2 2 2 2 7" xfId="51289"/>
    <cellStyle name="Normal 9 2 2 2 2 7 2" xfId="51290"/>
    <cellStyle name="Normal 9 2 2 2 2 7 2 2" xfId="51291"/>
    <cellStyle name="Normal 9 2 2 2 2 7 3" xfId="51292"/>
    <cellStyle name="Normal 9 2 2 2 2 8" xfId="51293"/>
    <cellStyle name="Normal 9 2 2 2 2 8 2" xfId="51294"/>
    <cellStyle name="Normal 9 2 2 2 2 9" xfId="51295"/>
    <cellStyle name="Normal 9 2 2 2 2 9 2" xfId="51296"/>
    <cellStyle name="Normal 9 2 2 2 3" xfId="51297"/>
    <cellStyle name="Normal 9 2 2 2 3 2" xfId="51298"/>
    <cellStyle name="Normal 9 2 2 2 3 2 2" xfId="51299"/>
    <cellStyle name="Normal 9 2 2 2 3 2 2 2" xfId="51300"/>
    <cellStyle name="Normal 9 2 2 2 3 2 2 2 2" xfId="51301"/>
    <cellStyle name="Normal 9 2 2 2 3 2 2 2 2 2" xfId="51302"/>
    <cellStyle name="Normal 9 2 2 2 3 2 2 2 2 2 2" xfId="51303"/>
    <cellStyle name="Normal 9 2 2 2 3 2 2 2 2 3" xfId="51304"/>
    <cellStyle name="Normal 9 2 2 2 3 2 2 2 3" xfId="51305"/>
    <cellStyle name="Normal 9 2 2 2 3 2 2 2 3 2" xfId="51306"/>
    <cellStyle name="Normal 9 2 2 2 3 2 2 2 4" xfId="51307"/>
    <cellStyle name="Normal 9 2 2 2 3 2 2 3" xfId="51308"/>
    <cellStyle name="Normal 9 2 2 2 3 2 2 3 2" xfId="51309"/>
    <cellStyle name="Normal 9 2 2 2 3 2 2 3 2 2" xfId="51310"/>
    <cellStyle name="Normal 9 2 2 2 3 2 2 3 3" xfId="51311"/>
    <cellStyle name="Normal 9 2 2 2 3 2 2 4" xfId="51312"/>
    <cellStyle name="Normal 9 2 2 2 3 2 2 4 2" xfId="51313"/>
    <cellStyle name="Normal 9 2 2 2 3 2 2 5" xfId="51314"/>
    <cellStyle name="Normal 9 2 2 2 3 2 3" xfId="51315"/>
    <cellStyle name="Normal 9 2 2 2 3 2 3 2" xfId="51316"/>
    <cellStyle name="Normal 9 2 2 2 3 2 3 2 2" xfId="51317"/>
    <cellStyle name="Normal 9 2 2 2 3 2 3 2 2 2" xfId="51318"/>
    <cellStyle name="Normal 9 2 2 2 3 2 3 2 2 2 2" xfId="51319"/>
    <cellStyle name="Normal 9 2 2 2 3 2 3 2 2 3" xfId="51320"/>
    <cellStyle name="Normal 9 2 2 2 3 2 3 2 3" xfId="51321"/>
    <cellStyle name="Normal 9 2 2 2 3 2 3 2 3 2" xfId="51322"/>
    <cellStyle name="Normal 9 2 2 2 3 2 3 2 4" xfId="51323"/>
    <cellStyle name="Normal 9 2 2 2 3 2 3 3" xfId="51324"/>
    <cellStyle name="Normal 9 2 2 2 3 2 3 3 2" xfId="51325"/>
    <cellStyle name="Normal 9 2 2 2 3 2 3 3 2 2" xfId="51326"/>
    <cellStyle name="Normal 9 2 2 2 3 2 3 3 3" xfId="51327"/>
    <cellStyle name="Normal 9 2 2 2 3 2 3 4" xfId="51328"/>
    <cellStyle name="Normal 9 2 2 2 3 2 3 4 2" xfId="51329"/>
    <cellStyle name="Normal 9 2 2 2 3 2 3 5" xfId="51330"/>
    <cellStyle name="Normal 9 2 2 2 3 2 4" xfId="51331"/>
    <cellStyle name="Normal 9 2 2 2 3 2 4 2" xfId="51332"/>
    <cellStyle name="Normal 9 2 2 2 3 2 4 2 2" xfId="51333"/>
    <cellStyle name="Normal 9 2 2 2 3 2 4 2 2 2" xfId="51334"/>
    <cellStyle name="Normal 9 2 2 2 3 2 4 2 3" xfId="51335"/>
    <cellStyle name="Normal 9 2 2 2 3 2 4 3" xfId="51336"/>
    <cellStyle name="Normal 9 2 2 2 3 2 4 3 2" xfId="51337"/>
    <cellStyle name="Normal 9 2 2 2 3 2 4 4" xfId="51338"/>
    <cellStyle name="Normal 9 2 2 2 3 2 5" xfId="51339"/>
    <cellStyle name="Normal 9 2 2 2 3 2 5 2" xfId="51340"/>
    <cellStyle name="Normal 9 2 2 2 3 2 5 2 2" xfId="51341"/>
    <cellStyle name="Normal 9 2 2 2 3 2 5 3" xfId="51342"/>
    <cellStyle name="Normal 9 2 2 2 3 2 6" xfId="51343"/>
    <cellStyle name="Normal 9 2 2 2 3 2 6 2" xfId="51344"/>
    <cellStyle name="Normal 9 2 2 2 3 2 7" xfId="51345"/>
    <cellStyle name="Normal 9 2 2 2 3 3" xfId="51346"/>
    <cellStyle name="Normal 9 2 2 2 3 3 2" xfId="51347"/>
    <cellStyle name="Normal 9 2 2 2 3 3 2 2" xfId="51348"/>
    <cellStyle name="Normal 9 2 2 2 3 3 2 2 2" xfId="51349"/>
    <cellStyle name="Normal 9 2 2 2 3 3 2 2 2 2" xfId="51350"/>
    <cellStyle name="Normal 9 2 2 2 3 3 2 2 3" xfId="51351"/>
    <cellStyle name="Normal 9 2 2 2 3 3 2 3" xfId="51352"/>
    <cellStyle name="Normal 9 2 2 2 3 3 2 3 2" xfId="51353"/>
    <cellStyle name="Normal 9 2 2 2 3 3 2 4" xfId="51354"/>
    <cellStyle name="Normal 9 2 2 2 3 3 3" xfId="51355"/>
    <cellStyle name="Normal 9 2 2 2 3 3 3 2" xfId="51356"/>
    <cellStyle name="Normal 9 2 2 2 3 3 3 2 2" xfId="51357"/>
    <cellStyle name="Normal 9 2 2 2 3 3 3 3" xfId="51358"/>
    <cellStyle name="Normal 9 2 2 2 3 3 4" xfId="51359"/>
    <cellStyle name="Normal 9 2 2 2 3 3 4 2" xfId="51360"/>
    <cellStyle name="Normal 9 2 2 2 3 3 5" xfId="51361"/>
    <cellStyle name="Normal 9 2 2 2 3 4" xfId="51362"/>
    <cellStyle name="Normal 9 2 2 2 3 4 2" xfId="51363"/>
    <cellStyle name="Normal 9 2 2 2 3 4 2 2" xfId="51364"/>
    <cellStyle name="Normal 9 2 2 2 3 4 2 2 2" xfId="51365"/>
    <cellStyle name="Normal 9 2 2 2 3 4 2 2 2 2" xfId="51366"/>
    <cellStyle name="Normal 9 2 2 2 3 4 2 2 3" xfId="51367"/>
    <cellStyle name="Normal 9 2 2 2 3 4 2 3" xfId="51368"/>
    <cellStyle name="Normal 9 2 2 2 3 4 2 3 2" xfId="51369"/>
    <cellStyle name="Normal 9 2 2 2 3 4 2 4" xfId="51370"/>
    <cellStyle name="Normal 9 2 2 2 3 4 3" xfId="51371"/>
    <cellStyle name="Normal 9 2 2 2 3 4 3 2" xfId="51372"/>
    <cellStyle name="Normal 9 2 2 2 3 4 3 2 2" xfId="51373"/>
    <cellStyle name="Normal 9 2 2 2 3 4 3 3" xfId="51374"/>
    <cellStyle name="Normal 9 2 2 2 3 4 4" xfId="51375"/>
    <cellStyle name="Normal 9 2 2 2 3 4 4 2" xfId="51376"/>
    <cellStyle name="Normal 9 2 2 2 3 4 5" xfId="51377"/>
    <cellStyle name="Normal 9 2 2 2 3 5" xfId="51378"/>
    <cellStyle name="Normal 9 2 2 2 3 5 2" xfId="51379"/>
    <cellStyle name="Normal 9 2 2 2 3 5 2 2" xfId="51380"/>
    <cellStyle name="Normal 9 2 2 2 3 5 2 2 2" xfId="51381"/>
    <cellStyle name="Normal 9 2 2 2 3 5 2 3" xfId="51382"/>
    <cellStyle name="Normal 9 2 2 2 3 5 3" xfId="51383"/>
    <cellStyle name="Normal 9 2 2 2 3 5 3 2" xfId="51384"/>
    <cellStyle name="Normal 9 2 2 2 3 5 4" xfId="51385"/>
    <cellStyle name="Normal 9 2 2 2 3 6" xfId="51386"/>
    <cellStyle name="Normal 9 2 2 2 3 6 2" xfId="51387"/>
    <cellStyle name="Normal 9 2 2 2 3 6 2 2" xfId="51388"/>
    <cellStyle name="Normal 9 2 2 2 3 6 3" xfId="51389"/>
    <cellStyle name="Normal 9 2 2 2 3 7" xfId="51390"/>
    <cellStyle name="Normal 9 2 2 2 3 7 2" xfId="51391"/>
    <cellStyle name="Normal 9 2 2 2 3 8" xfId="51392"/>
    <cellStyle name="Normal 9 2 2 2 4" xfId="51393"/>
    <cellStyle name="Normal 9 2 2 2 4 2" xfId="51394"/>
    <cellStyle name="Normal 9 2 2 2 4 2 2" xfId="51395"/>
    <cellStyle name="Normal 9 2 2 2 4 2 2 2" xfId="51396"/>
    <cellStyle name="Normal 9 2 2 2 4 2 2 2 2" xfId="51397"/>
    <cellStyle name="Normal 9 2 2 2 4 2 2 2 2 2" xfId="51398"/>
    <cellStyle name="Normal 9 2 2 2 4 2 2 2 3" xfId="51399"/>
    <cellStyle name="Normal 9 2 2 2 4 2 2 3" xfId="51400"/>
    <cellStyle name="Normal 9 2 2 2 4 2 2 3 2" xfId="51401"/>
    <cellStyle name="Normal 9 2 2 2 4 2 2 4" xfId="51402"/>
    <cellStyle name="Normal 9 2 2 2 4 2 3" xfId="51403"/>
    <cellStyle name="Normal 9 2 2 2 4 2 3 2" xfId="51404"/>
    <cellStyle name="Normal 9 2 2 2 4 2 3 2 2" xfId="51405"/>
    <cellStyle name="Normal 9 2 2 2 4 2 3 3" xfId="51406"/>
    <cellStyle name="Normal 9 2 2 2 4 2 4" xfId="51407"/>
    <cellStyle name="Normal 9 2 2 2 4 2 4 2" xfId="51408"/>
    <cellStyle name="Normal 9 2 2 2 4 2 5" xfId="51409"/>
    <cellStyle name="Normal 9 2 2 2 4 3" xfId="51410"/>
    <cellStyle name="Normal 9 2 2 2 4 3 2" xfId="51411"/>
    <cellStyle name="Normal 9 2 2 2 4 3 2 2" xfId="51412"/>
    <cellStyle name="Normal 9 2 2 2 4 3 2 2 2" xfId="51413"/>
    <cellStyle name="Normal 9 2 2 2 4 3 2 2 2 2" xfId="51414"/>
    <cellStyle name="Normal 9 2 2 2 4 3 2 2 3" xfId="51415"/>
    <cellStyle name="Normal 9 2 2 2 4 3 2 3" xfId="51416"/>
    <cellStyle name="Normal 9 2 2 2 4 3 2 3 2" xfId="51417"/>
    <cellStyle name="Normal 9 2 2 2 4 3 2 4" xfId="51418"/>
    <cellStyle name="Normal 9 2 2 2 4 3 3" xfId="51419"/>
    <cellStyle name="Normal 9 2 2 2 4 3 3 2" xfId="51420"/>
    <cellStyle name="Normal 9 2 2 2 4 3 3 2 2" xfId="51421"/>
    <cellStyle name="Normal 9 2 2 2 4 3 3 3" xfId="51422"/>
    <cellStyle name="Normal 9 2 2 2 4 3 4" xfId="51423"/>
    <cellStyle name="Normal 9 2 2 2 4 3 4 2" xfId="51424"/>
    <cellStyle name="Normal 9 2 2 2 4 3 5" xfId="51425"/>
    <cellStyle name="Normal 9 2 2 2 4 4" xfId="51426"/>
    <cellStyle name="Normal 9 2 2 2 4 4 2" xfId="51427"/>
    <cellStyle name="Normal 9 2 2 2 4 4 2 2" xfId="51428"/>
    <cellStyle name="Normal 9 2 2 2 4 4 2 2 2" xfId="51429"/>
    <cellStyle name="Normal 9 2 2 2 4 4 2 3" xfId="51430"/>
    <cellStyle name="Normal 9 2 2 2 4 4 3" xfId="51431"/>
    <cellStyle name="Normal 9 2 2 2 4 4 3 2" xfId="51432"/>
    <cellStyle name="Normal 9 2 2 2 4 4 4" xfId="51433"/>
    <cellStyle name="Normal 9 2 2 2 4 5" xfId="51434"/>
    <cellStyle name="Normal 9 2 2 2 4 5 2" xfId="51435"/>
    <cellStyle name="Normal 9 2 2 2 4 5 2 2" xfId="51436"/>
    <cellStyle name="Normal 9 2 2 2 4 5 3" xfId="51437"/>
    <cellStyle name="Normal 9 2 2 2 4 6" xfId="51438"/>
    <cellStyle name="Normal 9 2 2 2 4 6 2" xfId="51439"/>
    <cellStyle name="Normal 9 2 2 2 4 7" xfId="51440"/>
    <cellStyle name="Normal 9 2 2 2 5" xfId="51441"/>
    <cellStyle name="Normal 9 2 2 2 5 2" xfId="51442"/>
    <cellStyle name="Normal 9 2 2 2 5 2 2" xfId="51443"/>
    <cellStyle name="Normal 9 2 2 2 5 2 2 2" xfId="51444"/>
    <cellStyle name="Normal 9 2 2 2 5 2 2 2 2" xfId="51445"/>
    <cellStyle name="Normal 9 2 2 2 5 2 2 3" xfId="51446"/>
    <cellStyle name="Normal 9 2 2 2 5 2 3" xfId="51447"/>
    <cellStyle name="Normal 9 2 2 2 5 2 3 2" xfId="51448"/>
    <cellStyle name="Normal 9 2 2 2 5 2 4" xfId="51449"/>
    <cellStyle name="Normal 9 2 2 2 5 3" xfId="51450"/>
    <cellStyle name="Normal 9 2 2 2 5 3 2" xfId="51451"/>
    <cellStyle name="Normal 9 2 2 2 5 3 2 2" xfId="51452"/>
    <cellStyle name="Normal 9 2 2 2 5 3 3" xfId="51453"/>
    <cellStyle name="Normal 9 2 2 2 5 4" xfId="51454"/>
    <cellStyle name="Normal 9 2 2 2 5 4 2" xfId="51455"/>
    <cellStyle name="Normal 9 2 2 2 5 5" xfId="51456"/>
    <cellStyle name="Normal 9 2 2 2 6" xfId="51457"/>
    <cellStyle name="Normal 9 2 2 2 6 2" xfId="51458"/>
    <cellStyle name="Normal 9 2 2 2 6 2 2" xfId="51459"/>
    <cellStyle name="Normal 9 2 2 2 6 2 2 2" xfId="51460"/>
    <cellStyle name="Normal 9 2 2 2 6 2 2 2 2" xfId="51461"/>
    <cellStyle name="Normal 9 2 2 2 6 2 2 3" xfId="51462"/>
    <cellStyle name="Normal 9 2 2 2 6 2 3" xfId="51463"/>
    <cellStyle name="Normal 9 2 2 2 6 2 3 2" xfId="51464"/>
    <cellStyle name="Normal 9 2 2 2 6 2 4" xfId="51465"/>
    <cellStyle name="Normal 9 2 2 2 6 3" xfId="51466"/>
    <cellStyle name="Normal 9 2 2 2 6 3 2" xfId="51467"/>
    <cellStyle name="Normal 9 2 2 2 6 3 2 2" xfId="51468"/>
    <cellStyle name="Normal 9 2 2 2 6 3 3" xfId="51469"/>
    <cellStyle name="Normal 9 2 2 2 6 4" xfId="51470"/>
    <cellStyle name="Normal 9 2 2 2 6 4 2" xfId="51471"/>
    <cellStyle name="Normal 9 2 2 2 6 5" xfId="51472"/>
    <cellStyle name="Normal 9 2 2 2 7" xfId="51473"/>
    <cellStyle name="Normal 9 2 2 2 7 2" xfId="51474"/>
    <cellStyle name="Normal 9 2 2 2 7 2 2" xfId="51475"/>
    <cellStyle name="Normal 9 2 2 2 7 2 2 2" xfId="51476"/>
    <cellStyle name="Normal 9 2 2 2 7 2 3" xfId="51477"/>
    <cellStyle name="Normal 9 2 2 2 7 3" xfId="51478"/>
    <cellStyle name="Normal 9 2 2 2 7 3 2" xfId="51479"/>
    <cellStyle name="Normal 9 2 2 2 7 4" xfId="51480"/>
    <cellStyle name="Normal 9 2 2 2 8" xfId="51481"/>
    <cellStyle name="Normal 9 2 2 2 8 2" xfId="51482"/>
    <cellStyle name="Normal 9 2 2 2 8 2 2" xfId="51483"/>
    <cellStyle name="Normal 9 2 2 2 8 3" xfId="51484"/>
    <cellStyle name="Normal 9 2 2 2 9" xfId="51485"/>
    <cellStyle name="Normal 9 2 2 2 9 2" xfId="51486"/>
    <cellStyle name="Normal 9 2 2 3" xfId="51487"/>
    <cellStyle name="Normal 9 2 2 3 10" xfId="51488"/>
    <cellStyle name="Normal 9 2 2 3 11" xfId="51489"/>
    <cellStyle name="Normal 9 2 2 3 2" xfId="51490"/>
    <cellStyle name="Normal 9 2 2 3 2 2" xfId="51491"/>
    <cellStyle name="Normal 9 2 2 3 2 2 2" xfId="51492"/>
    <cellStyle name="Normal 9 2 2 3 2 2 2 2" xfId="51493"/>
    <cellStyle name="Normal 9 2 2 3 2 2 2 2 2" xfId="51494"/>
    <cellStyle name="Normal 9 2 2 3 2 2 2 2 2 2" xfId="51495"/>
    <cellStyle name="Normal 9 2 2 3 2 2 2 2 2 2 2" xfId="51496"/>
    <cellStyle name="Normal 9 2 2 3 2 2 2 2 2 3" xfId="51497"/>
    <cellStyle name="Normal 9 2 2 3 2 2 2 2 3" xfId="51498"/>
    <cellStyle name="Normal 9 2 2 3 2 2 2 2 3 2" xfId="51499"/>
    <cellStyle name="Normal 9 2 2 3 2 2 2 2 4" xfId="51500"/>
    <cellStyle name="Normal 9 2 2 3 2 2 2 3" xfId="51501"/>
    <cellStyle name="Normal 9 2 2 3 2 2 2 3 2" xfId="51502"/>
    <cellStyle name="Normal 9 2 2 3 2 2 2 3 2 2" xfId="51503"/>
    <cellStyle name="Normal 9 2 2 3 2 2 2 3 3" xfId="51504"/>
    <cellStyle name="Normal 9 2 2 3 2 2 2 4" xfId="51505"/>
    <cellStyle name="Normal 9 2 2 3 2 2 2 4 2" xfId="51506"/>
    <cellStyle name="Normal 9 2 2 3 2 2 2 5" xfId="51507"/>
    <cellStyle name="Normal 9 2 2 3 2 2 3" xfId="51508"/>
    <cellStyle name="Normal 9 2 2 3 2 2 3 2" xfId="51509"/>
    <cellStyle name="Normal 9 2 2 3 2 2 3 2 2" xfId="51510"/>
    <cellStyle name="Normal 9 2 2 3 2 2 3 2 2 2" xfId="51511"/>
    <cellStyle name="Normal 9 2 2 3 2 2 3 2 2 2 2" xfId="51512"/>
    <cellStyle name="Normal 9 2 2 3 2 2 3 2 2 3" xfId="51513"/>
    <cellStyle name="Normal 9 2 2 3 2 2 3 2 3" xfId="51514"/>
    <cellStyle name="Normal 9 2 2 3 2 2 3 2 3 2" xfId="51515"/>
    <cellStyle name="Normal 9 2 2 3 2 2 3 2 4" xfId="51516"/>
    <cellStyle name="Normal 9 2 2 3 2 2 3 3" xfId="51517"/>
    <cellStyle name="Normal 9 2 2 3 2 2 3 3 2" xfId="51518"/>
    <cellStyle name="Normal 9 2 2 3 2 2 3 3 2 2" xfId="51519"/>
    <cellStyle name="Normal 9 2 2 3 2 2 3 3 3" xfId="51520"/>
    <cellStyle name="Normal 9 2 2 3 2 2 3 4" xfId="51521"/>
    <cellStyle name="Normal 9 2 2 3 2 2 3 4 2" xfId="51522"/>
    <cellStyle name="Normal 9 2 2 3 2 2 3 5" xfId="51523"/>
    <cellStyle name="Normal 9 2 2 3 2 2 4" xfId="51524"/>
    <cellStyle name="Normal 9 2 2 3 2 2 4 2" xfId="51525"/>
    <cellStyle name="Normal 9 2 2 3 2 2 4 2 2" xfId="51526"/>
    <cellStyle name="Normal 9 2 2 3 2 2 4 2 2 2" xfId="51527"/>
    <cellStyle name="Normal 9 2 2 3 2 2 4 2 3" xfId="51528"/>
    <cellStyle name="Normal 9 2 2 3 2 2 4 3" xfId="51529"/>
    <cellStyle name="Normal 9 2 2 3 2 2 4 3 2" xfId="51530"/>
    <cellStyle name="Normal 9 2 2 3 2 2 4 4" xfId="51531"/>
    <cellStyle name="Normal 9 2 2 3 2 2 5" xfId="51532"/>
    <cellStyle name="Normal 9 2 2 3 2 2 5 2" xfId="51533"/>
    <cellStyle name="Normal 9 2 2 3 2 2 5 2 2" xfId="51534"/>
    <cellStyle name="Normal 9 2 2 3 2 2 5 3" xfId="51535"/>
    <cellStyle name="Normal 9 2 2 3 2 2 6" xfId="51536"/>
    <cellStyle name="Normal 9 2 2 3 2 2 6 2" xfId="51537"/>
    <cellStyle name="Normal 9 2 2 3 2 2 7" xfId="51538"/>
    <cellStyle name="Normal 9 2 2 3 2 3" xfId="51539"/>
    <cellStyle name="Normal 9 2 2 3 2 3 2" xfId="51540"/>
    <cellStyle name="Normal 9 2 2 3 2 3 2 2" xfId="51541"/>
    <cellStyle name="Normal 9 2 2 3 2 3 2 2 2" xfId="51542"/>
    <cellStyle name="Normal 9 2 2 3 2 3 2 2 2 2" xfId="51543"/>
    <cellStyle name="Normal 9 2 2 3 2 3 2 2 3" xfId="51544"/>
    <cellStyle name="Normal 9 2 2 3 2 3 2 3" xfId="51545"/>
    <cellStyle name="Normal 9 2 2 3 2 3 2 3 2" xfId="51546"/>
    <cellStyle name="Normal 9 2 2 3 2 3 2 4" xfId="51547"/>
    <cellStyle name="Normal 9 2 2 3 2 3 3" xfId="51548"/>
    <cellStyle name="Normal 9 2 2 3 2 3 3 2" xfId="51549"/>
    <cellStyle name="Normal 9 2 2 3 2 3 3 2 2" xfId="51550"/>
    <cellStyle name="Normal 9 2 2 3 2 3 3 3" xfId="51551"/>
    <cellStyle name="Normal 9 2 2 3 2 3 4" xfId="51552"/>
    <cellStyle name="Normal 9 2 2 3 2 3 4 2" xfId="51553"/>
    <cellStyle name="Normal 9 2 2 3 2 3 5" xfId="51554"/>
    <cellStyle name="Normal 9 2 2 3 2 4" xfId="51555"/>
    <cellStyle name="Normal 9 2 2 3 2 4 2" xfId="51556"/>
    <cellStyle name="Normal 9 2 2 3 2 4 2 2" xfId="51557"/>
    <cellStyle name="Normal 9 2 2 3 2 4 2 2 2" xfId="51558"/>
    <cellStyle name="Normal 9 2 2 3 2 4 2 2 2 2" xfId="51559"/>
    <cellStyle name="Normal 9 2 2 3 2 4 2 2 3" xfId="51560"/>
    <cellStyle name="Normal 9 2 2 3 2 4 2 3" xfId="51561"/>
    <cellStyle name="Normal 9 2 2 3 2 4 2 3 2" xfId="51562"/>
    <cellStyle name="Normal 9 2 2 3 2 4 2 4" xfId="51563"/>
    <cellStyle name="Normal 9 2 2 3 2 4 3" xfId="51564"/>
    <cellStyle name="Normal 9 2 2 3 2 4 3 2" xfId="51565"/>
    <cellStyle name="Normal 9 2 2 3 2 4 3 2 2" xfId="51566"/>
    <cellStyle name="Normal 9 2 2 3 2 4 3 3" xfId="51567"/>
    <cellStyle name="Normal 9 2 2 3 2 4 4" xfId="51568"/>
    <cellStyle name="Normal 9 2 2 3 2 4 4 2" xfId="51569"/>
    <cellStyle name="Normal 9 2 2 3 2 4 5" xfId="51570"/>
    <cellStyle name="Normal 9 2 2 3 2 5" xfId="51571"/>
    <cellStyle name="Normal 9 2 2 3 2 5 2" xfId="51572"/>
    <cellStyle name="Normal 9 2 2 3 2 5 2 2" xfId="51573"/>
    <cellStyle name="Normal 9 2 2 3 2 5 2 2 2" xfId="51574"/>
    <cellStyle name="Normal 9 2 2 3 2 5 2 3" xfId="51575"/>
    <cellStyle name="Normal 9 2 2 3 2 5 3" xfId="51576"/>
    <cellStyle name="Normal 9 2 2 3 2 5 3 2" xfId="51577"/>
    <cellStyle name="Normal 9 2 2 3 2 5 4" xfId="51578"/>
    <cellStyle name="Normal 9 2 2 3 2 6" xfId="51579"/>
    <cellStyle name="Normal 9 2 2 3 2 6 2" xfId="51580"/>
    <cellStyle name="Normal 9 2 2 3 2 6 2 2" xfId="51581"/>
    <cellStyle name="Normal 9 2 2 3 2 6 3" xfId="51582"/>
    <cellStyle name="Normal 9 2 2 3 2 7" xfId="51583"/>
    <cellStyle name="Normal 9 2 2 3 2 7 2" xfId="51584"/>
    <cellStyle name="Normal 9 2 2 3 2 8" xfId="51585"/>
    <cellStyle name="Normal 9 2 2 3 2 9" xfId="51586"/>
    <cellStyle name="Normal 9 2 2 3 3" xfId="51587"/>
    <cellStyle name="Normal 9 2 2 3 3 2" xfId="51588"/>
    <cellStyle name="Normal 9 2 2 3 3 2 2" xfId="51589"/>
    <cellStyle name="Normal 9 2 2 3 3 2 2 2" xfId="51590"/>
    <cellStyle name="Normal 9 2 2 3 3 2 2 2 2" xfId="51591"/>
    <cellStyle name="Normal 9 2 2 3 3 2 2 2 2 2" xfId="51592"/>
    <cellStyle name="Normal 9 2 2 3 3 2 2 2 3" xfId="51593"/>
    <cellStyle name="Normal 9 2 2 3 3 2 2 3" xfId="51594"/>
    <cellStyle name="Normal 9 2 2 3 3 2 2 3 2" xfId="51595"/>
    <cellStyle name="Normal 9 2 2 3 3 2 2 4" xfId="51596"/>
    <cellStyle name="Normal 9 2 2 3 3 2 3" xfId="51597"/>
    <cellStyle name="Normal 9 2 2 3 3 2 3 2" xfId="51598"/>
    <cellStyle name="Normal 9 2 2 3 3 2 3 2 2" xfId="51599"/>
    <cellStyle name="Normal 9 2 2 3 3 2 3 3" xfId="51600"/>
    <cellStyle name="Normal 9 2 2 3 3 2 4" xfId="51601"/>
    <cellStyle name="Normal 9 2 2 3 3 2 4 2" xfId="51602"/>
    <cellStyle name="Normal 9 2 2 3 3 2 5" xfId="51603"/>
    <cellStyle name="Normal 9 2 2 3 3 3" xfId="51604"/>
    <cellStyle name="Normal 9 2 2 3 3 3 2" xfId="51605"/>
    <cellStyle name="Normal 9 2 2 3 3 3 2 2" xfId="51606"/>
    <cellStyle name="Normal 9 2 2 3 3 3 2 2 2" xfId="51607"/>
    <cellStyle name="Normal 9 2 2 3 3 3 2 2 2 2" xfId="51608"/>
    <cellStyle name="Normal 9 2 2 3 3 3 2 2 3" xfId="51609"/>
    <cellStyle name="Normal 9 2 2 3 3 3 2 3" xfId="51610"/>
    <cellStyle name="Normal 9 2 2 3 3 3 2 3 2" xfId="51611"/>
    <cellStyle name="Normal 9 2 2 3 3 3 2 4" xfId="51612"/>
    <cellStyle name="Normal 9 2 2 3 3 3 3" xfId="51613"/>
    <cellStyle name="Normal 9 2 2 3 3 3 3 2" xfId="51614"/>
    <cellStyle name="Normal 9 2 2 3 3 3 3 2 2" xfId="51615"/>
    <cellStyle name="Normal 9 2 2 3 3 3 3 3" xfId="51616"/>
    <cellStyle name="Normal 9 2 2 3 3 3 4" xfId="51617"/>
    <cellStyle name="Normal 9 2 2 3 3 3 4 2" xfId="51618"/>
    <cellStyle name="Normal 9 2 2 3 3 3 5" xfId="51619"/>
    <cellStyle name="Normal 9 2 2 3 3 4" xfId="51620"/>
    <cellStyle name="Normal 9 2 2 3 3 4 2" xfId="51621"/>
    <cellStyle name="Normal 9 2 2 3 3 4 2 2" xfId="51622"/>
    <cellStyle name="Normal 9 2 2 3 3 4 2 2 2" xfId="51623"/>
    <cellStyle name="Normal 9 2 2 3 3 4 2 3" xfId="51624"/>
    <cellStyle name="Normal 9 2 2 3 3 4 3" xfId="51625"/>
    <cellStyle name="Normal 9 2 2 3 3 4 3 2" xfId="51626"/>
    <cellStyle name="Normal 9 2 2 3 3 4 4" xfId="51627"/>
    <cellStyle name="Normal 9 2 2 3 3 5" xfId="51628"/>
    <cellStyle name="Normal 9 2 2 3 3 5 2" xfId="51629"/>
    <cellStyle name="Normal 9 2 2 3 3 5 2 2" xfId="51630"/>
    <cellStyle name="Normal 9 2 2 3 3 5 3" xfId="51631"/>
    <cellStyle name="Normal 9 2 2 3 3 6" xfId="51632"/>
    <cellStyle name="Normal 9 2 2 3 3 6 2" xfId="51633"/>
    <cellStyle name="Normal 9 2 2 3 3 7" xfId="51634"/>
    <cellStyle name="Normal 9 2 2 3 4" xfId="51635"/>
    <cellStyle name="Normal 9 2 2 3 4 2" xfId="51636"/>
    <cellStyle name="Normal 9 2 2 3 4 2 2" xfId="51637"/>
    <cellStyle name="Normal 9 2 2 3 4 2 2 2" xfId="51638"/>
    <cellStyle name="Normal 9 2 2 3 4 2 2 2 2" xfId="51639"/>
    <cellStyle name="Normal 9 2 2 3 4 2 2 3" xfId="51640"/>
    <cellStyle name="Normal 9 2 2 3 4 2 3" xfId="51641"/>
    <cellStyle name="Normal 9 2 2 3 4 2 3 2" xfId="51642"/>
    <cellStyle name="Normal 9 2 2 3 4 2 4" xfId="51643"/>
    <cellStyle name="Normal 9 2 2 3 4 3" xfId="51644"/>
    <cellStyle name="Normal 9 2 2 3 4 3 2" xfId="51645"/>
    <cellStyle name="Normal 9 2 2 3 4 3 2 2" xfId="51646"/>
    <cellStyle name="Normal 9 2 2 3 4 3 3" xfId="51647"/>
    <cellStyle name="Normal 9 2 2 3 4 4" xfId="51648"/>
    <cellStyle name="Normal 9 2 2 3 4 4 2" xfId="51649"/>
    <cellStyle name="Normal 9 2 2 3 4 5" xfId="51650"/>
    <cellStyle name="Normal 9 2 2 3 5" xfId="51651"/>
    <cellStyle name="Normal 9 2 2 3 5 2" xfId="51652"/>
    <cellStyle name="Normal 9 2 2 3 5 2 2" xfId="51653"/>
    <cellStyle name="Normal 9 2 2 3 5 2 2 2" xfId="51654"/>
    <cellStyle name="Normal 9 2 2 3 5 2 2 2 2" xfId="51655"/>
    <cellStyle name="Normal 9 2 2 3 5 2 2 3" xfId="51656"/>
    <cellStyle name="Normal 9 2 2 3 5 2 3" xfId="51657"/>
    <cellStyle name="Normal 9 2 2 3 5 2 3 2" xfId="51658"/>
    <cellStyle name="Normal 9 2 2 3 5 2 4" xfId="51659"/>
    <cellStyle name="Normal 9 2 2 3 5 3" xfId="51660"/>
    <cellStyle name="Normal 9 2 2 3 5 3 2" xfId="51661"/>
    <cellStyle name="Normal 9 2 2 3 5 3 2 2" xfId="51662"/>
    <cellStyle name="Normal 9 2 2 3 5 3 3" xfId="51663"/>
    <cellStyle name="Normal 9 2 2 3 5 4" xfId="51664"/>
    <cellStyle name="Normal 9 2 2 3 5 4 2" xfId="51665"/>
    <cellStyle name="Normal 9 2 2 3 5 5" xfId="51666"/>
    <cellStyle name="Normal 9 2 2 3 6" xfId="51667"/>
    <cellStyle name="Normal 9 2 2 3 6 2" xfId="51668"/>
    <cellStyle name="Normal 9 2 2 3 6 2 2" xfId="51669"/>
    <cellStyle name="Normal 9 2 2 3 6 2 2 2" xfId="51670"/>
    <cellStyle name="Normal 9 2 2 3 6 2 3" xfId="51671"/>
    <cellStyle name="Normal 9 2 2 3 6 3" xfId="51672"/>
    <cellStyle name="Normal 9 2 2 3 6 3 2" xfId="51673"/>
    <cellStyle name="Normal 9 2 2 3 6 4" xfId="51674"/>
    <cellStyle name="Normal 9 2 2 3 7" xfId="51675"/>
    <cellStyle name="Normal 9 2 2 3 7 2" xfId="51676"/>
    <cellStyle name="Normal 9 2 2 3 7 2 2" xfId="51677"/>
    <cellStyle name="Normal 9 2 2 3 7 3" xfId="51678"/>
    <cellStyle name="Normal 9 2 2 3 8" xfId="51679"/>
    <cellStyle name="Normal 9 2 2 3 8 2" xfId="51680"/>
    <cellStyle name="Normal 9 2 2 3 9" xfId="51681"/>
    <cellStyle name="Normal 9 2 2 3 9 2" xfId="51682"/>
    <cellStyle name="Normal 9 2 2 4" xfId="51683"/>
    <cellStyle name="Normal 9 2 2 4 2" xfId="51684"/>
    <cellStyle name="Normal 9 2 2 4 2 2" xfId="51685"/>
    <cellStyle name="Normal 9 2 2 4 2 2 2" xfId="51686"/>
    <cellStyle name="Normal 9 2 2 4 2 2 2 2" xfId="51687"/>
    <cellStyle name="Normal 9 2 2 4 2 2 2 2 2" xfId="51688"/>
    <cellStyle name="Normal 9 2 2 4 2 2 2 2 2 2" xfId="51689"/>
    <cellStyle name="Normal 9 2 2 4 2 2 2 2 3" xfId="51690"/>
    <cellStyle name="Normal 9 2 2 4 2 2 2 3" xfId="51691"/>
    <cellStyle name="Normal 9 2 2 4 2 2 2 3 2" xfId="51692"/>
    <cellStyle name="Normal 9 2 2 4 2 2 2 4" xfId="51693"/>
    <cellStyle name="Normal 9 2 2 4 2 2 3" xfId="51694"/>
    <cellStyle name="Normal 9 2 2 4 2 2 3 2" xfId="51695"/>
    <cellStyle name="Normal 9 2 2 4 2 2 3 2 2" xfId="51696"/>
    <cellStyle name="Normal 9 2 2 4 2 2 3 3" xfId="51697"/>
    <cellStyle name="Normal 9 2 2 4 2 2 4" xfId="51698"/>
    <cellStyle name="Normal 9 2 2 4 2 2 4 2" xfId="51699"/>
    <cellStyle name="Normal 9 2 2 4 2 2 5" xfId="51700"/>
    <cellStyle name="Normal 9 2 2 4 2 3" xfId="51701"/>
    <cellStyle name="Normal 9 2 2 4 2 3 2" xfId="51702"/>
    <cellStyle name="Normal 9 2 2 4 2 3 2 2" xfId="51703"/>
    <cellStyle name="Normal 9 2 2 4 2 3 2 2 2" xfId="51704"/>
    <cellStyle name="Normal 9 2 2 4 2 3 2 2 2 2" xfId="51705"/>
    <cellStyle name="Normal 9 2 2 4 2 3 2 2 3" xfId="51706"/>
    <cellStyle name="Normal 9 2 2 4 2 3 2 3" xfId="51707"/>
    <cellStyle name="Normal 9 2 2 4 2 3 2 3 2" xfId="51708"/>
    <cellStyle name="Normal 9 2 2 4 2 3 2 4" xfId="51709"/>
    <cellStyle name="Normal 9 2 2 4 2 3 3" xfId="51710"/>
    <cellStyle name="Normal 9 2 2 4 2 3 3 2" xfId="51711"/>
    <cellStyle name="Normal 9 2 2 4 2 3 3 2 2" xfId="51712"/>
    <cellStyle name="Normal 9 2 2 4 2 3 3 3" xfId="51713"/>
    <cellStyle name="Normal 9 2 2 4 2 3 4" xfId="51714"/>
    <cellStyle name="Normal 9 2 2 4 2 3 4 2" xfId="51715"/>
    <cellStyle name="Normal 9 2 2 4 2 3 5" xfId="51716"/>
    <cellStyle name="Normal 9 2 2 4 2 4" xfId="51717"/>
    <cellStyle name="Normal 9 2 2 4 2 4 2" xfId="51718"/>
    <cellStyle name="Normal 9 2 2 4 2 4 2 2" xfId="51719"/>
    <cellStyle name="Normal 9 2 2 4 2 4 2 2 2" xfId="51720"/>
    <cellStyle name="Normal 9 2 2 4 2 4 2 3" xfId="51721"/>
    <cellStyle name="Normal 9 2 2 4 2 4 3" xfId="51722"/>
    <cellStyle name="Normal 9 2 2 4 2 4 3 2" xfId="51723"/>
    <cellStyle name="Normal 9 2 2 4 2 4 4" xfId="51724"/>
    <cellStyle name="Normal 9 2 2 4 2 5" xfId="51725"/>
    <cellStyle name="Normal 9 2 2 4 2 5 2" xfId="51726"/>
    <cellStyle name="Normal 9 2 2 4 2 5 2 2" xfId="51727"/>
    <cellStyle name="Normal 9 2 2 4 2 5 3" xfId="51728"/>
    <cellStyle name="Normal 9 2 2 4 2 6" xfId="51729"/>
    <cellStyle name="Normal 9 2 2 4 2 6 2" xfId="51730"/>
    <cellStyle name="Normal 9 2 2 4 2 7" xfId="51731"/>
    <cellStyle name="Normal 9 2 2 4 2 8" xfId="51732"/>
    <cellStyle name="Normal 9 2 2 4 3" xfId="51733"/>
    <cellStyle name="Normal 9 2 2 4 3 2" xfId="51734"/>
    <cellStyle name="Normal 9 2 2 4 3 2 2" xfId="51735"/>
    <cellStyle name="Normal 9 2 2 4 3 2 2 2" xfId="51736"/>
    <cellStyle name="Normal 9 2 2 4 3 2 2 2 2" xfId="51737"/>
    <cellStyle name="Normal 9 2 2 4 3 2 2 3" xfId="51738"/>
    <cellStyle name="Normal 9 2 2 4 3 2 3" xfId="51739"/>
    <cellStyle name="Normal 9 2 2 4 3 2 3 2" xfId="51740"/>
    <cellStyle name="Normal 9 2 2 4 3 2 4" xfId="51741"/>
    <cellStyle name="Normal 9 2 2 4 3 3" xfId="51742"/>
    <cellStyle name="Normal 9 2 2 4 3 3 2" xfId="51743"/>
    <cellStyle name="Normal 9 2 2 4 3 3 2 2" xfId="51744"/>
    <cellStyle name="Normal 9 2 2 4 3 3 3" xfId="51745"/>
    <cellStyle name="Normal 9 2 2 4 3 4" xfId="51746"/>
    <cellStyle name="Normal 9 2 2 4 3 4 2" xfId="51747"/>
    <cellStyle name="Normal 9 2 2 4 3 5" xfId="51748"/>
    <cellStyle name="Normal 9 2 2 4 4" xfId="51749"/>
    <cellStyle name="Normal 9 2 2 4 4 2" xfId="51750"/>
    <cellStyle name="Normal 9 2 2 4 4 2 2" xfId="51751"/>
    <cellStyle name="Normal 9 2 2 4 4 2 2 2" xfId="51752"/>
    <cellStyle name="Normal 9 2 2 4 4 2 2 2 2" xfId="51753"/>
    <cellStyle name="Normal 9 2 2 4 4 2 2 3" xfId="51754"/>
    <cellStyle name="Normal 9 2 2 4 4 2 3" xfId="51755"/>
    <cellStyle name="Normal 9 2 2 4 4 2 3 2" xfId="51756"/>
    <cellStyle name="Normal 9 2 2 4 4 2 4" xfId="51757"/>
    <cellStyle name="Normal 9 2 2 4 4 3" xfId="51758"/>
    <cellStyle name="Normal 9 2 2 4 4 3 2" xfId="51759"/>
    <cellStyle name="Normal 9 2 2 4 4 3 2 2" xfId="51760"/>
    <cellStyle name="Normal 9 2 2 4 4 3 3" xfId="51761"/>
    <cellStyle name="Normal 9 2 2 4 4 4" xfId="51762"/>
    <cellStyle name="Normal 9 2 2 4 4 4 2" xfId="51763"/>
    <cellStyle name="Normal 9 2 2 4 4 5" xfId="51764"/>
    <cellStyle name="Normal 9 2 2 4 5" xfId="51765"/>
    <cellStyle name="Normal 9 2 2 4 5 2" xfId="51766"/>
    <cellStyle name="Normal 9 2 2 4 5 2 2" xfId="51767"/>
    <cellStyle name="Normal 9 2 2 4 5 2 2 2" xfId="51768"/>
    <cellStyle name="Normal 9 2 2 4 5 2 3" xfId="51769"/>
    <cellStyle name="Normal 9 2 2 4 5 3" xfId="51770"/>
    <cellStyle name="Normal 9 2 2 4 5 3 2" xfId="51771"/>
    <cellStyle name="Normal 9 2 2 4 5 4" xfId="51772"/>
    <cellStyle name="Normal 9 2 2 4 6" xfId="51773"/>
    <cellStyle name="Normal 9 2 2 4 6 2" xfId="51774"/>
    <cellStyle name="Normal 9 2 2 4 6 2 2" xfId="51775"/>
    <cellStyle name="Normal 9 2 2 4 6 3" xfId="51776"/>
    <cellStyle name="Normal 9 2 2 4 7" xfId="51777"/>
    <cellStyle name="Normal 9 2 2 4 7 2" xfId="51778"/>
    <cellStyle name="Normal 9 2 2 4 8" xfId="51779"/>
    <cellStyle name="Normal 9 2 2 4 9" xfId="51780"/>
    <cellStyle name="Normal 9 2 2 5" xfId="51781"/>
    <cellStyle name="Normal 9 2 2 5 2" xfId="51782"/>
    <cellStyle name="Normal 9 2 2 5 2 2" xfId="51783"/>
    <cellStyle name="Normal 9 2 2 5 2 2 2" xfId="51784"/>
    <cellStyle name="Normal 9 2 2 5 2 2 2 2" xfId="51785"/>
    <cellStyle name="Normal 9 2 2 5 2 2 2 2 2" xfId="51786"/>
    <cellStyle name="Normal 9 2 2 5 2 2 2 3" xfId="51787"/>
    <cellStyle name="Normal 9 2 2 5 2 2 3" xfId="51788"/>
    <cellStyle name="Normal 9 2 2 5 2 2 3 2" xfId="51789"/>
    <cellStyle name="Normal 9 2 2 5 2 2 4" xfId="51790"/>
    <cellStyle name="Normal 9 2 2 5 2 3" xfId="51791"/>
    <cellStyle name="Normal 9 2 2 5 2 3 2" xfId="51792"/>
    <cellStyle name="Normal 9 2 2 5 2 3 2 2" xfId="51793"/>
    <cellStyle name="Normal 9 2 2 5 2 3 3" xfId="51794"/>
    <cellStyle name="Normal 9 2 2 5 2 4" xfId="51795"/>
    <cellStyle name="Normal 9 2 2 5 2 4 2" xfId="51796"/>
    <cellStyle name="Normal 9 2 2 5 2 5" xfId="51797"/>
    <cellStyle name="Normal 9 2 2 5 2 6" xfId="51798"/>
    <cellStyle name="Normal 9 2 2 5 3" xfId="51799"/>
    <cellStyle name="Normal 9 2 2 5 3 2" xfId="51800"/>
    <cellStyle name="Normal 9 2 2 5 3 2 2" xfId="51801"/>
    <cellStyle name="Normal 9 2 2 5 3 2 2 2" xfId="51802"/>
    <cellStyle name="Normal 9 2 2 5 3 2 2 2 2" xfId="51803"/>
    <cellStyle name="Normal 9 2 2 5 3 2 2 3" xfId="51804"/>
    <cellStyle name="Normal 9 2 2 5 3 2 3" xfId="51805"/>
    <cellStyle name="Normal 9 2 2 5 3 2 3 2" xfId="51806"/>
    <cellStyle name="Normal 9 2 2 5 3 2 4" xfId="51807"/>
    <cellStyle name="Normal 9 2 2 5 3 3" xfId="51808"/>
    <cellStyle name="Normal 9 2 2 5 3 3 2" xfId="51809"/>
    <cellStyle name="Normal 9 2 2 5 3 3 2 2" xfId="51810"/>
    <cellStyle name="Normal 9 2 2 5 3 3 3" xfId="51811"/>
    <cellStyle name="Normal 9 2 2 5 3 4" xfId="51812"/>
    <cellStyle name="Normal 9 2 2 5 3 4 2" xfId="51813"/>
    <cellStyle name="Normal 9 2 2 5 3 5" xfId="51814"/>
    <cellStyle name="Normal 9 2 2 5 4" xfId="51815"/>
    <cellStyle name="Normal 9 2 2 5 4 2" xfId="51816"/>
    <cellStyle name="Normal 9 2 2 5 4 2 2" xfId="51817"/>
    <cellStyle name="Normal 9 2 2 5 4 2 2 2" xfId="51818"/>
    <cellStyle name="Normal 9 2 2 5 4 2 3" xfId="51819"/>
    <cellStyle name="Normal 9 2 2 5 4 3" xfId="51820"/>
    <cellStyle name="Normal 9 2 2 5 4 3 2" xfId="51821"/>
    <cellStyle name="Normal 9 2 2 5 4 4" xfId="51822"/>
    <cellStyle name="Normal 9 2 2 5 5" xfId="51823"/>
    <cellStyle name="Normal 9 2 2 5 5 2" xfId="51824"/>
    <cellStyle name="Normal 9 2 2 5 5 2 2" xfId="51825"/>
    <cellStyle name="Normal 9 2 2 5 5 3" xfId="51826"/>
    <cellStyle name="Normal 9 2 2 5 6" xfId="51827"/>
    <cellStyle name="Normal 9 2 2 5 6 2" xfId="51828"/>
    <cellStyle name="Normal 9 2 2 5 7" xfId="51829"/>
    <cellStyle name="Normal 9 2 2 5 8" xfId="51830"/>
    <cellStyle name="Normal 9 2 2 6" xfId="51831"/>
    <cellStyle name="Normal 9 2 2 6 2" xfId="51832"/>
    <cellStyle name="Normal 9 2 2 6 2 2" xfId="51833"/>
    <cellStyle name="Normal 9 2 2 6 2 2 2" xfId="51834"/>
    <cellStyle name="Normal 9 2 2 6 2 2 2 2" xfId="51835"/>
    <cellStyle name="Normal 9 2 2 6 2 2 3" xfId="51836"/>
    <cellStyle name="Normal 9 2 2 6 2 2 4" xfId="51837"/>
    <cellStyle name="Normal 9 2 2 6 2 3" xfId="51838"/>
    <cellStyle name="Normal 9 2 2 6 2 3 2" xfId="51839"/>
    <cellStyle name="Normal 9 2 2 6 2 4" xfId="51840"/>
    <cellStyle name="Normal 9 2 2 6 2 5" xfId="51841"/>
    <cellStyle name="Normal 9 2 2 6 3" xfId="51842"/>
    <cellStyle name="Normal 9 2 2 6 3 2" xfId="51843"/>
    <cellStyle name="Normal 9 2 2 6 3 2 2" xfId="51844"/>
    <cellStyle name="Normal 9 2 2 6 3 2 2 2" xfId="51845"/>
    <cellStyle name="Normal 9 2 2 6 3 2 3" xfId="51846"/>
    <cellStyle name="Normal 9 2 2 6 3 3" xfId="51847"/>
    <cellStyle name="Normal 9 2 2 6 3 3 2" xfId="51848"/>
    <cellStyle name="Normal 9 2 2 6 3 3 3" xfId="51849"/>
    <cellStyle name="Normal 9 2 2 6 3 4" xfId="51850"/>
    <cellStyle name="Normal 9 2 2 6 3 5" xfId="51851"/>
    <cellStyle name="Normal 9 2 2 6 4" xfId="51852"/>
    <cellStyle name="Normal 9 2 2 6 4 2" xfId="51853"/>
    <cellStyle name="Normal 9 2 2 6 4 2 2" xfId="51854"/>
    <cellStyle name="Normal 9 2 2 6 4 3" xfId="51855"/>
    <cellStyle name="Normal 9 2 2 6 5" xfId="51856"/>
    <cellStyle name="Normal 9 2 2 6 5 2" xfId="51857"/>
    <cellStyle name="Normal 9 2 2 6 6" xfId="51858"/>
    <cellStyle name="Normal 9 2 2 6 7" xfId="51859"/>
    <cellStyle name="Normal 9 2 2 7" xfId="51860"/>
    <cellStyle name="Normal 9 2 2 7 2" xfId="51861"/>
    <cellStyle name="Normal 9 2 2 7 2 2" xfId="51862"/>
    <cellStyle name="Normal 9 2 2 7 2 2 2" xfId="51863"/>
    <cellStyle name="Normal 9 2 2 7 2 2 2 2" xfId="51864"/>
    <cellStyle name="Normal 9 2 2 7 2 2 3" xfId="51865"/>
    <cellStyle name="Normal 9 2 2 7 2 3" xfId="51866"/>
    <cellStyle name="Normal 9 2 2 7 2 3 2" xfId="51867"/>
    <cellStyle name="Normal 9 2 2 7 2 4" xfId="51868"/>
    <cellStyle name="Normal 9 2 2 7 2 5" xfId="51869"/>
    <cellStyle name="Normal 9 2 2 7 3" xfId="51870"/>
    <cellStyle name="Normal 9 2 2 7 3 2" xfId="51871"/>
    <cellStyle name="Normal 9 2 2 7 3 2 2" xfId="51872"/>
    <cellStyle name="Normal 9 2 2 7 3 3" xfId="51873"/>
    <cellStyle name="Normal 9 2 2 7 4" xfId="51874"/>
    <cellStyle name="Normal 9 2 2 7 4 2" xfId="51875"/>
    <cellStyle name="Normal 9 2 2 7 5" xfId="51876"/>
    <cellStyle name="Normal 9 2 2 7 6" xfId="51877"/>
    <cellStyle name="Normal 9 2 2 8" xfId="51878"/>
    <cellStyle name="Normal 9 2 2 8 2" xfId="51879"/>
    <cellStyle name="Normal 9 2 2 8 2 2" xfId="51880"/>
    <cellStyle name="Normal 9 2 2 8 2 2 2" xfId="51881"/>
    <cellStyle name="Normal 9 2 2 8 2 3" xfId="51882"/>
    <cellStyle name="Normal 9 2 2 8 3" xfId="51883"/>
    <cellStyle name="Normal 9 2 2 8 3 2" xfId="51884"/>
    <cellStyle name="Normal 9 2 2 8 4" xfId="51885"/>
    <cellStyle name="Normal 9 2 2 8 5" xfId="51886"/>
    <cellStyle name="Normal 9 2 2 9" xfId="51887"/>
    <cellStyle name="Normal 9 2 2 9 2" xfId="51888"/>
    <cellStyle name="Normal 9 2 2 9 2 2" xfId="51889"/>
    <cellStyle name="Normal 9 2 2 9 3" xfId="51890"/>
    <cellStyle name="Normal 9 2 2 9 4" xfId="51891"/>
    <cellStyle name="Normal 9 2 20" xfId="51892"/>
    <cellStyle name="Normal 9 2 20 2" xfId="51893"/>
    <cellStyle name="Normal 9 2 21" xfId="51894"/>
    <cellStyle name="Normal 9 2 21 2" xfId="51895"/>
    <cellStyle name="Normal 9 2 22" xfId="51896"/>
    <cellStyle name="Normal 9 2 22 2" xfId="51897"/>
    <cellStyle name="Normal 9 2 22 2 2" xfId="51898"/>
    <cellStyle name="Normal 9 2 22 2 3" xfId="51899"/>
    <cellStyle name="Normal 9 2 22 3" xfId="51900"/>
    <cellStyle name="Normal 9 2 22 3 2" xfId="51901"/>
    <cellStyle name="Normal 9 2 22 3 2 2" xfId="51902"/>
    <cellStyle name="Normal 9 2 22 3 3" xfId="51903"/>
    <cellStyle name="Normal 9 2 22 3 3 2" xfId="51904"/>
    <cellStyle name="Normal 9 2 22 3 4" xfId="51905"/>
    <cellStyle name="Normal 9 2 22 4" xfId="51906"/>
    <cellStyle name="Normal 9 2 22 4 2" xfId="51907"/>
    <cellStyle name="Normal 9 2 22 5" xfId="51908"/>
    <cellStyle name="Normal 9 2 22 6" xfId="51909"/>
    <cellStyle name="Normal 9 2 22 7" xfId="51910"/>
    <cellStyle name="Normal 9 2 22 8" xfId="51911"/>
    <cellStyle name="Normal 9 2 23" xfId="51912"/>
    <cellStyle name="Normal 9 2 23 2" xfId="51913"/>
    <cellStyle name="Normal 9 2 24" xfId="51914"/>
    <cellStyle name="Normal 9 2 24 2" xfId="51915"/>
    <cellStyle name="Normal 9 2 25" xfId="51916"/>
    <cellStyle name="Normal 9 2 25 2" xfId="51917"/>
    <cellStyle name="Normal 9 2 26" xfId="51918"/>
    <cellStyle name="Normal 9 2 27" xfId="51919"/>
    <cellStyle name="Normal 9 2 28" xfId="51920"/>
    <cellStyle name="Normal 9 2 29" xfId="51921"/>
    <cellStyle name="Normal 9 2 3" xfId="51922"/>
    <cellStyle name="Normal 9 2 3 10" xfId="51923"/>
    <cellStyle name="Normal 9 2 3 10 2" xfId="51924"/>
    <cellStyle name="Normal 9 2 3 11" xfId="51925"/>
    <cellStyle name="Normal 9 2 3 12" xfId="51926"/>
    <cellStyle name="Normal 9 2 3 2" xfId="51927"/>
    <cellStyle name="Normal 9 2 3 2 10" xfId="51928"/>
    <cellStyle name="Normal 9 2 3 2 11" xfId="51929"/>
    <cellStyle name="Normal 9 2 3 2 2" xfId="51930"/>
    <cellStyle name="Normal 9 2 3 2 2 2" xfId="51931"/>
    <cellStyle name="Normal 9 2 3 2 2 2 2" xfId="51932"/>
    <cellStyle name="Normal 9 2 3 2 2 2 2 2" xfId="51933"/>
    <cellStyle name="Normal 9 2 3 2 2 2 2 2 2" xfId="51934"/>
    <cellStyle name="Normal 9 2 3 2 2 2 2 2 2 2" xfId="51935"/>
    <cellStyle name="Normal 9 2 3 2 2 2 2 2 2 2 2" xfId="51936"/>
    <cellStyle name="Normal 9 2 3 2 2 2 2 2 2 3" xfId="51937"/>
    <cellStyle name="Normal 9 2 3 2 2 2 2 2 3" xfId="51938"/>
    <cellStyle name="Normal 9 2 3 2 2 2 2 2 3 2" xfId="51939"/>
    <cellStyle name="Normal 9 2 3 2 2 2 2 2 4" xfId="51940"/>
    <cellStyle name="Normal 9 2 3 2 2 2 2 3" xfId="51941"/>
    <cellStyle name="Normal 9 2 3 2 2 2 2 3 2" xfId="51942"/>
    <cellStyle name="Normal 9 2 3 2 2 2 2 3 2 2" xfId="51943"/>
    <cellStyle name="Normal 9 2 3 2 2 2 2 3 3" xfId="51944"/>
    <cellStyle name="Normal 9 2 3 2 2 2 2 4" xfId="51945"/>
    <cellStyle name="Normal 9 2 3 2 2 2 2 4 2" xfId="51946"/>
    <cellStyle name="Normal 9 2 3 2 2 2 2 5" xfId="51947"/>
    <cellStyle name="Normal 9 2 3 2 2 2 3" xfId="51948"/>
    <cellStyle name="Normal 9 2 3 2 2 2 3 2" xfId="51949"/>
    <cellStyle name="Normal 9 2 3 2 2 2 3 2 2" xfId="51950"/>
    <cellStyle name="Normal 9 2 3 2 2 2 3 2 2 2" xfId="51951"/>
    <cellStyle name="Normal 9 2 3 2 2 2 3 2 2 2 2" xfId="51952"/>
    <cellStyle name="Normal 9 2 3 2 2 2 3 2 2 3" xfId="51953"/>
    <cellStyle name="Normal 9 2 3 2 2 2 3 2 3" xfId="51954"/>
    <cellStyle name="Normal 9 2 3 2 2 2 3 2 3 2" xfId="51955"/>
    <cellStyle name="Normal 9 2 3 2 2 2 3 2 4" xfId="51956"/>
    <cellStyle name="Normal 9 2 3 2 2 2 3 3" xfId="51957"/>
    <cellStyle name="Normal 9 2 3 2 2 2 3 3 2" xfId="51958"/>
    <cellStyle name="Normal 9 2 3 2 2 2 3 3 2 2" xfId="51959"/>
    <cellStyle name="Normal 9 2 3 2 2 2 3 3 3" xfId="51960"/>
    <cellStyle name="Normal 9 2 3 2 2 2 3 4" xfId="51961"/>
    <cellStyle name="Normal 9 2 3 2 2 2 3 4 2" xfId="51962"/>
    <cellStyle name="Normal 9 2 3 2 2 2 3 5" xfId="51963"/>
    <cellStyle name="Normal 9 2 3 2 2 2 4" xfId="51964"/>
    <cellStyle name="Normal 9 2 3 2 2 2 4 2" xfId="51965"/>
    <cellStyle name="Normal 9 2 3 2 2 2 4 2 2" xfId="51966"/>
    <cellStyle name="Normal 9 2 3 2 2 2 4 2 2 2" xfId="51967"/>
    <cellStyle name="Normal 9 2 3 2 2 2 4 2 3" xfId="51968"/>
    <cellStyle name="Normal 9 2 3 2 2 2 4 3" xfId="51969"/>
    <cellStyle name="Normal 9 2 3 2 2 2 4 3 2" xfId="51970"/>
    <cellStyle name="Normal 9 2 3 2 2 2 4 4" xfId="51971"/>
    <cellStyle name="Normal 9 2 3 2 2 2 5" xfId="51972"/>
    <cellStyle name="Normal 9 2 3 2 2 2 5 2" xfId="51973"/>
    <cellStyle name="Normal 9 2 3 2 2 2 5 2 2" xfId="51974"/>
    <cellStyle name="Normal 9 2 3 2 2 2 5 3" xfId="51975"/>
    <cellStyle name="Normal 9 2 3 2 2 2 6" xfId="51976"/>
    <cellStyle name="Normal 9 2 3 2 2 2 6 2" xfId="51977"/>
    <cellStyle name="Normal 9 2 3 2 2 2 7" xfId="51978"/>
    <cellStyle name="Normal 9 2 3 2 2 3" xfId="51979"/>
    <cellStyle name="Normal 9 2 3 2 2 3 2" xfId="51980"/>
    <cellStyle name="Normal 9 2 3 2 2 3 2 2" xfId="51981"/>
    <cellStyle name="Normal 9 2 3 2 2 3 2 2 2" xfId="51982"/>
    <cellStyle name="Normal 9 2 3 2 2 3 2 2 2 2" xfId="51983"/>
    <cellStyle name="Normal 9 2 3 2 2 3 2 2 3" xfId="51984"/>
    <cellStyle name="Normal 9 2 3 2 2 3 2 3" xfId="51985"/>
    <cellStyle name="Normal 9 2 3 2 2 3 2 3 2" xfId="51986"/>
    <cellStyle name="Normal 9 2 3 2 2 3 2 4" xfId="51987"/>
    <cellStyle name="Normal 9 2 3 2 2 3 3" xfId="51988"/>
    <cellStyle name="Normal 9 2 3 2 2 3 3 2" xfId="51989"/>
    <cellStyle name="Normal 9 2 3 2 2 3 3 2 2" xfId="51990"/>
    <cellStyle name="Normal 9 2 3 2 2 3 3 3" xfId="51991"/>
    <cellStyle name="Normal 9 2 3 2 2 3 4" xfId="51992"/>
    <cellStyle name="Normal 9 2 3 2 2 3 4 2" xfId="51993"/>
    <cellStyle name="Normal 9 2 3 2 2 3 5" xfId="51994"/>
    <cellStyle name="Normal 9 2 3 2 2 4" xfId="51995"/>
    <cellStyle name="Normal 9 2 3 2 2 4 2" xfId="51996"/>
    <cellStyle name="Normal 9 2 3 2 2 4 2 2" xfId="51997"/>
    <cellStyle name="Normal 9 2 3 2 2 4 2 2 2" xfId="51998"/>
    <cellStyle name="Normal 9 2 3 2 2 4 2 2 2 2" xfId="51999"/>
    <cellStyle name="Normal 9 2 3 2 2 4 2 2 3" xfId="52000"/>
    <cellStyle name="Normal 9 2 3 2 2 4 2 3" xfId="52001"/>
    <cellStyle name="Normal 9 2 3 2 2 4 2 3 2" xfId="52002"/>
    <cellStyle name="Normal 9 2 3 2 2 4 2 4" xfId="52003"/>
    <cellStyle name="Normal 9 2 3 2 2 4 3" xfId="52004"/>
    <cellStyle name="Normal 9 2 3 2 2 4 3 2" xfId="52005"/>
    <cellStyle name="Normal 9 2 3 2 2 4 3 2 2" xfId="52006"/>
    <cellStyle name="Normal 9 2 3 2 2 4 3 3" xfId="52007"/>
    <cellStyle name="Normal 9 2 3 2 2 4 4" xfId="52008"/>
    <cellStyle name="Normal 9 2 3 2 2 4 4 2" xfId="52009"/>
    <cellStyle name="Normal 9 2 3 2 2 4 5" xfId="52010"/>
    <cellStyle name="Normal 9 2 3 2 2 5" xfId="52011"/>
    <cellStyle name="Normal 9 2 3 2 2 5 2" xfId="52012"/>
    <cellStyle name="Normal 9 2 3 2 2 5 2 2" xfId="52013"/>
    <cellStyle name="Normal 9 2 3 2 2 5 2 2 2" xfId="52014"/>
    <cellStyle name="Normal 9 2 3 2 2 5 2 3" xfId="52015"/>
    <cellStyle name="Normal 9 2 3 2 2 5 3" xfId="52016"/>
    <cellStyle name="Normal 9 2 3 2 2 5 3 2" xfId="52017"/>
    <cellStyle name="Normal 9 2 3 2 2 5 4" xfId="52018"/>
    <cellStyle name="Normal 9 2 3 2 2 6" xfId="52019"/>
    <cellStyle name="Normal 9 2 3 2 2 6 2" xfId="52020"/>
    <cellStyle name="Normal 9 2 3 2 2 6 2 2" xfId="52021"/>
    <cellStyle name="Normal 9 2 3 2 2 6 3" xfId="52022"/>
    <cellStyle name="Normal 9 2 3 2 2 7" xfId="52023"/>
    <cellStyle name="Normal 9 2 3 2 2 7 2" xfId="52024"/>
    <cellStyle name="Normal 9 2 3 2 2 8" xfId="52025"/>
    <cellStyle name="Normal 9 2 3 2 3" xfId="52026"/>
    <cellStyle name="Normal 9 2 3 2 3 2" xfId="52027"/>
    <cellStyle name="Normal 9 2 3 2 3 2 2" xfId="52028"/>
    <cellStyle name="Normal 9 2 3 2 3 2 2 2" xfId="52029"/>
    <cellStyle name="Normal 9 2 3 2 3 2 2 2 2" xfId="52030"/>
    <cellStyle name="Normal 9 2 3 2 3 2 2 2 2 2" xfId="52031"/>
    <cellStyle name="Normal 9 2 3 2 3 2 2 2 3" xfId="52032"/>
    <cellStyle name="Normal 9 2 3 2 3 2 2 3" xfId="52033"/>
    <cellStyle name="Normal 9 2 3 2 3 2 2 3 2" xfId="52034"/>
    <cellStyle name="Normal 9 2 3 2 3 2 2 4" xfId="52035"/>
    <cellStyle name="Normal 9 2 3 2 3 2 3" xfId="52036"/>
    <cellStyle name="Normal 9 2 3 2 3 2 3 2" xfId="52037"/>
    <cellStyle name="Normal 9 2 3 2 3 2 3 2 2" xfId="52038"/>
    <cellStyle name="Normal 9 2 3 2 3 2 3 3" xfId="52039"/>
    <cellStyle name="Normal 9 2 3 2 3 2 4" xfId="52040"/>
    <cellStyle name="Normal 9 2 3 2 3 2 4 2" xfId="52041"/>
    <cellStyle name="Normal 9 2 3 2 3 2 5" xfId="52042"/>
    <cellStyle name="Normal 9 2 3 2 3 3" xfId="52043"/>
    <cellStyle name="Normal 9 2 3 2 3 3 2" xfId="52044"/>
    <cellStyle name="Normal 9 2 3 2 3 3 2 2" xfId="52045"/>
    <cellStyle name="Normal 9 2 3 2 3 3 2 2 2" xfId="52046"/>
    <cellStyle name="Normal 9 2 3 2 3 3 2 2 2 2" xfId="52047"/>
    <cellStyle name="Normal 9 2 3 2 3 3 2 2 3" xfId="52048"/>
    <cellStyle name="Normal 9 2 3 2 3 3 2 3" xfId="52049"/>
    <cellStyle name="Normal 9 2 3 2 3 3 2 3 2" xfId="52050"/>
    <cellStyle name="Normal 9 2 3 2 3 3 2 4" xfId="52051"/>
    <cellStyle name="Normal 9 2 3 2 3 3 3" xfId="52052"/>
    <cellStyle name="Normal 9 2 3 2 3 3 3 2" xfId="52053"/>
    <cellStyle name="Normal 9 2 3 2 3 3 3 2 2" xfId="52054"/>
    <cellStyle name="Normal 9 2 3 2 3 3 3 3" xfId="52055"/>
    <cellStyle name="Normal 9 2 3 2 3 3 4" xfId="52056"/>
    <cellStyle name="Normal 9 2 3 2 3 3 4 2" xfId="52057"/>
    <cellStyle name="Normal 9 2 3 2 3 3 5" xfId="52058"/>
    <cellStyle name="Normal 9 2 3 2 3 4" xfId="52059"/>
    <cellStyle name="Normal 9 2 3 2 3 4 2" xfId="52060"/>
    <cellStyle name="Normal 9 2 3 2 3 4 2 2" xfId="52061"/>
    <cellStyle name="Normal 9 2 3 2 3 4 2 2 2" xfId="52062"/>
    <cellStyle name="Normal 9 2 3 2 3 4 2 3" xfId="52063"/>
    <cellStyle name="Normal 9 2 3 2 3 4 3" xfId="52064"/>
    <cellStyle name="Normal 9 2 3 2 3 4 3 2" xfId="52065"/>
    <cellStyle name="Normal 9 2 3 2 3 4 4" xfId="52066"/>
    <cellStyle name="Normal 9 2 3 2 3 5" xfId="52067"/>
    <cellStyle name="Normal 9 2 3 2 3 5 2" xfId="52068"/>
    <cellStyle name="Normal 9 2 3 2 3 5 2 2" xfId="52069"/>
    <cellStyle name="Normal 9 2 3 2 3 5 3" xfId="52070"/>
    <cellStyle name="Normal 9 2 3 2 3 6" xfId="52071"/>
    <cellStyle name="Normal 9 2 3 2 3 6 2" xfId="52072"/>
    <cellStyle name="Normal 9 2 3 2 3 7" xfId="52073"/>
    <cellStyle name="Normal 9 2 3 2 4" xfId="52074"/>
    <cellStyle name="Normal 9 2 3 2 4 2" xfId="52075"/>
    <cellStyle name="Normal 9 2 3 2 4 2 2" xfId="52076"/>
    <cellStyle name="Normal 9 2 3 2 4 2 2 2" xfId="52077"/>
    <cellStyle name="Normal 9 2 3 2 4 2 2 2 2" xfId="52078"/>
    <cellStyle name="Normal 9 2 3 2 4 2 2 3" xfId="52079"/>
    <cellStyle name="Normal 9 2 3 2 4 2 3" xfId="52080"/>
    <cellStyle name="Normal 9 2 3 2 4 2 3 2" xfId="52081"/>
    <cellStyle name="Normal 9 2 3 2 4 2 4" xfId="52082"/>
    <cellStyle name="Normal 9 2 3 2 4 3" xfId="52083"/>
    <cellStyle name="Normal 9 2 3 2 4 3 2" xfId="52084"/>
    <cellStyle name="Normal 9 2 3 2 4 3 2 2" xfId="52085"/>
    <cellStyle name="Normal 9 2 3 2 4 3 3" xfId="52086"/>
    <cellStyle name="Normal 9 2 3 2 4 4" xfId="52087"/>
    <cellStyle name="Normal 9 2 3 2 4 4 2" xfId="52088"/>
    <cellStyle name="Normal 9 2 3 2 4 5" xfId="52089"/>
    <cellStyle name="Normal 9 2 3 2 5" xfId="52090"/>
    <cellStyle name="Normal 9 2 3 2 5 2" xfId="52091"/>
    <cellStyle name="Normal 9 2 3 2 5 2 2" xfId="52092"/>
    <cellStyle name="Normal 9 2 3 2 5 2 2 2" xfId="52093"/>
    <cellStyle name="Normal 9 2 3 2 5 2 2 2 2" xfId="52094"/>
    <cellStyle name="Normal 9 2 3 2 5 2 2 3" xfId="52095"/>
    <cellStyle name="Normal 9 2 3 2 5 2 3" xfId="52096"/>
    <cellStyle name="Normal 9 2 3 2 5 2 3 2" xfId="52097"/>
    <cellStyle name="Normal 9 2 3 2 5 2 4" xfId="52098"/>
    <cellStyle name="Normal 9 2 3 2 5 3" xfId="52099"/>
    <cellStyle name="Normal 9 2 3 2 5 3 2" xfId="52100"/>
    <cellStyle name="Normal 9 2 3 2 5 3 2 2" xfId="52101"/>
    <cellStyle name="Normal 9 2 3 2 5 3 3" xfId="52102"/>
    <cellStyle name="Normal 9 2 3 2 5 4" xfId="52103"/>
    <cellStyle name="Normal 9 2 3 2 5 4 2" xfId="52104"/>
    <cellStyle name="Normal 9 2 3 2 5 5" xfId="52105"/>
    <cellStyle name="Normal 9 2 3 2 6" xfId="52106"/>
    <cellStyle name="Normal 9 2 3 2 6 2" xfId="52107"/>
    <cellStyle name="Normal 9 2 3 2 6 2 2" xfId="52108"/>
    <cellStyle name="Normal 9 2 3 2 6 2 2 2" xfId="52109"/>
    <cellStyle name="Normal 9 2 3 2 6 2 3" xfId="52110"/>
    <cellStyle name="Normal 9 2 3 2 6 3" xfId="52111"/>
    <cellStyle name="Normal 9 2 3 2 6 3 2" xfId="52112"/>
    <cellStyle name="Normal 9 2 3 2 6 4" xfId="52113"/>
    <cellStyle name="Normal 9 2 3 2 7" xfId="52114"/>
    <cellStyle name="Normal 9 2 3 2 7 2" xfId="52115"/>
    <cellStyle name="Normal 9 2 3 2 7 2 2" xfId="52116"/>
    <cellStyle name="Normal 9 2 3 2 7 3" xfId="52117"/>
    <cellStyle name="Normal 9 2 3 2 8" xfId="52118"/>
    <cellStyle name="Normal 9 2 3 2 8 2" xfId="52119"/>
    <cellStyle name="Normal 9 2 3 2 9" xfId="52120"/>
    <cellStyle name="Normal 9 2 3 2 9 2" xfId="52121"/>
    <cellStyle name="Normal 9 2 3 3" xfId="52122"/>
    <cellStyle name="Normal 9 2 3 3 2" xfId="52123"/>
    <cellStyle name="Normal 9 2 3 3 2 2" xfId="52124"/>
    <cellStyle name="Normal 9 2 3 3 2 2 2" xfId="52125"/>
    <cellStyle name="Normal 9 2 3 3 2 2 2 2" xfId="52126"/>
    <cellStyle name="Normal 9 2 3 3 2 2 2 2 2" xfId="52127"/>
    <cellStyle name="Normal 9 2 3 3 2 2 2 2 2 2" xfId="52128"/>
    <cellStyle name="Normal 9 2 3 3 2 2 2 2 3" xfId="52129"/>
    <cellStyle name="Normal 9 2 3 3 2 2 2 3" xfId="52130"/>
    <cellStyle name="Normal 9 2 3 3 2 2 2 3 2" xfId="52131"/>
    <cellStyle name="Normal 9 2 3 3 2 2 2 4" xfId="52132"/>
    <cellStyle name="Normal 9 2 3 3 2 2 3" xfId="52133"/>
    <cellStyle name="Normal 9 2 3 3 2 2 3 2" xfId="52134"/>
    <cellStyle name="Normal 9 2 3 3 2 2 3 2 2" xfId="52135"/>
    <cellStyle name="Normal 9 2 3 3 2 2 3 3" xfId="52136"/>
    <cellStyle name="Normal 9 2 3 3 2 2 4" xfId="52137"/>
    <cellStyle name="Normal 9 2 3 3 2 2 4 2" xfId="52138"/>
    <cellStyle name="Normal 9 2 3 3 2 2 5" xfId="52139"/>
    <cellStyle name="Normal 9 2 3 3 2 3" xfId="52140"/>
    <cellStyle name="Normal 9 2 3 3 2 3 2" xfId="52141"/>
    <cellStyle name="Normal 9 2 3 3 2 3 2 2" xfId="52142"/>
    <cellStyle name="Normal 9 2 3 3 2 3 2 2 2" xfId="52143"/>
    <cellStyle name="Normal 9 2 3 3 2 3 2 2 2 2" xfId="52144"/>
    <cellStyle name="Normal 9 2 3 3 2 3 2 2 3" xfId="52145"/>
    <cellStyle name="Normal 9 2 3 3 2 3 2 3" xfId="52146"/>
    <cellStyle name="Normal 9 2 3 3 2 3 2 3 2" xfId="52147"/>
    <cellStyle name="Normal 9 2 3 3 2 3 2 4" xfId="52148"/>
    <cellStyle name="Normal 9 2 3 3 2 3 3" xfId="52149"/>
    <cellStyle name="Normal 9 2 3 3 2 3 3 2" xfId="52150"/>
    <cellStyle name="Normal 9 2 3 3 2 3 3 2 2" xfId="52151"/>
    <cellStyle name="Normal 9 2 3 3 2 3 3 3" xfId="52152"/>
    <cellStyle name="Normal 9 2 3 3 2 3 4" xfId="52153"/>
    <cellStyle name="Normal 9 2 3 3 2 3 4 2" xfId="52154"/>
    <cellStyle name="Normal 9 2 3 3 2 3 5" xfId="52155"/>
    <cellStyle name="Normal 9 2 3 3 2 4" xfId="52156"/>
    <cellStyle name="Normal 9 2 3 3 2 4 2" xfId="52157"/>
    <cellStyle name="Normal 9 2 3 3 2 4 2 2" xfId="52158"/>
    <cellStyle name="Normal 9 2 3 3 2 4 2 2 2" xfId="52159"/>
    <cellStyle name="Normal 9 2 3 3 2 4 2 3" xfId="52160"/>
    <cellStyle name="Normal 9 2 3 3 2 4 3" xfId="52161"/>
    <cellStyle name="Normal 9 2 3 3 2 4 3 2" xfId="52162"/>
    <cellStyle name="Normal 9 2 3 3 2 4 4" xfId="52163"/>
    <cellStyle name="Normal 9 2 3 3 2 5" xfId="52164"/>
    <cellStyle name="Normal 9 2 3 3 2 5 2" xfId="52165"/>
    <cellStyle name="Normal 9 2 3 3 2 5 2 2" xfId="52166"/>
    <cellStyle name="Normal 9 2 3 3 2 5 3" xfId="52167"/>
    <cellStyle name="Normal 9 2 3 3 2 6" xfId="52168"/>
    <cellStyle name="Normal 9 2 3 3 2 6 2" xfId="52169"/>
    <cellStyle name="Normal 9 2 3 3 2 7" xfId="52170"/>
    <cellStyle name="Normal 9 2 3 3 3" xfId="52171"/>
    <cellStyle name="Normal 9 2 3 3 3 2" xfId="52172"/>
    <cellStyle name="Normal 9 2 3 3 3 2 2" xfId="52173"/>
    <cellStyle name="Normal 9 2 3 3 3 2 2 2" xfId="52174"/>
    <cellStyle name="Normal 9 2 3 3 3 2 2 2 2" xfId="52175"/>
    <cellStyle name="Normal 9 2 3 3 3 2 2 3" xfId="52176"/>
    <cellStyle name="Normal 9 2 3 3 3 2 3" xfId="52177"/>
    <cellStyle name="Normal 9 2 3 3 3 2 3 2" xfId="52178"/>
    <cellStyle name="Normal 9 2 3 3 3 2 4" xfId="52179"/>
    <cellStyle name="Normal 9 2 3 3 3 3" xfId="52180"/>
    <cellStyle name="Normal 9 2 3 3 3 3 2" xfId="52181"/>
    <cellStyle name="Normal 9 2 3 3 3 3 2 2" xfId="52182"/>
    <cellStyle name="Normal 9 2 3 3 3 3 3" xfId="52183"/>
    <cellStyle name="Normal 9 2 3 3 3 4" xfId="52184"/>
    <cellStyle name="Normal 9 2 3 3 3 4 2" xfId="52185"/>
    <cellStyle name="Normal 9 2 3 3 3 5" xfId="52186"/>
    <cellStyle name="Normal 9 2 3 3 4" xfId="52187"/>
    <cellStyle name="Normal 9 2 3 3 4 2" xfId="52188"/>
    <cellStyle name="Normal 9 2 3 3 4 2 2" xfId="52189"/>
    <cellStyle name="Normal 9 2 3 3 4 2 2 2" xfId="52190"/>
    <cellStyle name="Normal 9 2 3 3 4 2 2 2 2" xfId="52191"/>
    <cellStyle name="Normal 9 2 3 3 4 2 2 3" xfId="52192"/>
    <cellStyle name="Normal 9 2 3 3 4 2 3" xfId="52193"/>
    <cellStyle name="Normal 9 2 3 3 4 2 3 2" xfId="52194"/>
    <cellStyle name="Normal 9 2 3 3 4 2 4" xfId="52195"/>
    <cellStyle name="Normal 9 2 3 3 4 3" xfId="52196"/>
    <cellStyle name="Normal 9 2 3 3 4 3 2" xfId="52197"/>
    <cellStyle name="Normal 9 2 3 3 4 3 2 2" xfId="52198"/>
    <cellStyle name="Normal 9 2 3 3 4 3 3" xfId="52199"/>
    <cellStyle name="Normal 9 2 3 3 4 4" xfId="52200"/>
    <cellStyle name="Normal 9 2 3 3 4 4 2" xfId="52201"/>
    <cellStyle name="Normal 9 2 3 3 4 5" xfId="52202"/>
    <cellStyle name="Normal 9 2 3 3 5" xfId="52203"/>
    <cellStyle name="Normal 9 2 3 3 5 2" xfId="52204"/>
    <cellStyle name="Normal 9 2 3 3 5 2 2" xfId="52205"/>
    <cellStyle name="Normal 9 2 3 3 5 2 2 2" xfId="52206"/>
    <cellStyle name="Normal 9 2 3 3 5 2 3" xfId="52207"/>
    <cellStyle name="Normal 9 2 3 3 5 3" xfId="52208"/>
    <cellStyle name="Normal 9 2 3 3 5 3 2" xfId="52209"/>
    <cellStyle name="Normal 9 2 3 3 5 4" xfId="52210"/>
    <cellStyle name="Normal 9 2 3 3 6" xfId="52211"/>
    <cellStyle name="Normal 9 2 3 3 6 2" xfId="52212"/>
    <cellStyle name="Normal 9 2 3 3 6 2 2" xfId="52213"/>
    <cellStyle name="Normal 9 2 3 3 6 3" xfId="52214"/>
    <cellStyle name="Normal 9 2 3 3 7" xfId="52215"/>
    <cellStyle name="Normal 9 2 3 3 7 2" xfId="52216"/>
    <cellStyle name="Normal 9 2 3 3 8" xfId="52217"/>
    <cellStyle name="Normal 9 2 3 4" xfId="52218"/>
    <cellStyle name="Normal 9 2 3 4 2" xfId="52219"/>
    <cellStyle name="Normal 9 2 3 4 2 2" xfId="52220"/>
    <cellStyle name="Normal 9 2 3 4 2 2 2" xfId="52221"/>
    <cellStyle name="Normal 9 2 3 4 2 2 2 2" xfId="52222"/>
    <cellStyle name="Normal 9 2 3 4 2 2 2 2 2" xfId="52223"/>
    <cellStyle name="Normal 9 2 3 4 2 2 2 3" xfId="52224"/>
    <cellStyle name="Normal 9 2 3 4 2 2 3" xfId="52225"/>
    <cellStyle name="Normal 9 2 3 4 2 2 3 2" xfId="52226"/>
    <cellStyle name="Normal 9 2 3 4 2 2 4" xfId="52227"/>
    <cellStyle name="Normal 9 2 3 4 2 3" xfId="52228"/>
    <cellStyle name="Normal 9 2 3 4 2 3 2" xfId="52229"/>
    <cellStyle name="Normal 9 2 3 4 2 3 2 2" xfId="52230"/>
    <cellStyle name="Normal 9 2 3 4 2 3 3" xfId="52231"/>
    <cellStyle name="Normal 9 2 3 4 2 4" xfId="52232"/>
    <cellStyle name="Normal 9 2 3 4 2 4 2" xfId="52233"/>
    <cellStyle name="Normal 9 2 3 4 2 5" xfId="52234"/>
    <cellStyle name="Normal 9 2 3 4 3" xfId="52235"/>
    <cellStyle name="Normal 9 2 3 4 3 2" xfId="52236"/>
    <cellStyle name="Normal 9 2 3 4 3 2 2" xfId="52237"/>
    <cellStyle name="Normal 9 2 3 4 3 2 2 2" xfId="52238"/>
    <cellStyle name="Normal 9 2 3 4 3 2 2 2 2" xfId="52239"/>
    <cellStyle name="Normal 9 2 3 4 3 2 2 3" xfId="52240"/>
    <cellStyle name="Normal 9 2 3 4 3 2 3" xfId="52241"/>
    <cellStyle name="Normal 9 2 3 4 3 2 3 2" xfId="52242"/>
    <cellStyle name="Normal 9 2 3 4 3 2 4" xfId="52243"/>
    <cellStyle name="Normal 9 2 3 4 3 3" xfId="52244"/>
    <cellStyle name="Normal 9 2 3 4 3 3 2" xfId="52245"/>
    <cellStyle name="Normal 9 2 3 4 3 3 2 2" xfId="52246"/>
    <cellStyle name="Normal 9 2 3 4 3 3 3" xfId="52247"/>
    <cellStyle name="Normal 9 2 3 4 3 4" xfId="52248"/>
    <cellStyle name="Normal 9 2 3 4 3 4 2" xfId="52249"/>
    <cellStyle name="Normal 9 2 3 4 3 5" xfId="52250"/>
    <cellStyle name="Normal 9 2 3 4 4" xfId="52251"/>
    <cellStyle name="Normal 9 2 3 4 4 2" xfId="52252"/>
    <cellStyle name="Normal 9 2 3 4 4 2 2" xfId="52253"/>
    <cellStyle name="Normal 9 2 3 4 4 2 2 2" xfId="52254"/>
    <cellStyle name="Normal 9 2 3 4 4 2 3" xfId="52255"/>
    <cellStyle name="Normal 9 2 3 4 4 3" xfId="52256"/>
    <cellStyle name="Normal 9 2 3 4 4 3 2" xfId="52257"/>
    <cellStyle name="Normal 9 2 3 4 4 4" xfId="52258"/>
    <cellStyle name="Normal 9 2 3 4 5" xfId="52259"/>
    <cellStyle name="Normal 9 2 3 4 5 2" xfId="52260"/>
    <cellStyle name="Normal 9 2 3 4 5 2 2" xfId="52261"/>
    <cellStyle name="Normal 9 2 3 4 5 3" xfId="52262"/>
    <cellStyle name="Normal 9 2 3 4 6" xfId="52263"/>
    <cellStyle name="Normal 9 2 3 4 6 2" xfId="52264"/>
    <cellStyle name="Normal 9 2 3 4 7" xfId="52265"/>
    <cellStyle name="Normal 9 2 3 5" xfId="52266"/>
    <cellStyle name="Normal 9 2 3 5 2" xfId="52267"/>
    <cellStyle name="Normal 9 2 3 5 2 2" xfId="52268"/>
    <cellStyle name="Normal 9 2 3 5 2 2 2" xfId="52269"/>
    <cellStyle name="Normal 9 2 3 5 2 2 2 2" xfId="52270"/>
    <cellStyle name="Normal 9 2 3 5 2 2 3" xfId="52271"/>
    <cellStyle name="Normal 9 2 3 5 2 3" xfId="52272"/>
    <cellStyle name="Normal 9 2 3 5 2 3 2" xfId="52273"/>
    <cellStyle name="Normal 9 2 3 5 2 4" xfId="52274"/>
    <cellStyle name="Normal 9 2 3 5 3" xfId="52275"/>
    <cellStyle name="Normal 9 2 3 5 3 2" xfId="52276"/>
    <cellStyle name="Normal 9 2 3 5 3 2 2" xfId="52277"/>
    <cellStyle name="Normal 9 2 3 5 3 3" xfId="52278"/>
    <cellStyle name="Normal 9 2 3 5 4" xfId="52279"/>
    <cellStyle name="Normal 9 2 3 5 4 2" xfId="52280"/>
    <cellStyle name="Normal 9 2 3 5 5" xfId="52281"/>
    <cellStyle name="Normal 9 2 3 6" xfId="52282"/>
    <cellStyle name="Normal 9 2 3 6 2" xfId="52283"/>
    <cellStyle name="Normal 9 2 3 6 2 2" xfId="52284"/>
    <cellStyle name="Normal 9 2 3 6 2 2 2" xfId="52285"/>
    <cellStyle name="Normal 9 2 3 6 2 2 2 2" xfId="52286"/>
    <cellStyle name="Normal 9 2 3 6 2 2 3" xfId="52287"/>
    <cellStyle name="Normal 9 2 3 6 2 3" xfId="52288"/>
    <cellStyle name="Normal 9 2 3 6 2 3 2" xfId="52289"/>
    <cellStyle name="Normal 9 2 3 6 2 4" xfId="52290"/>
    <cellStyle name="Normal 9 2 3 6 3" xfId="52291"/>
    <cellStyle name="Normal 9 2 3 6 3 2" xfId="52292"/>
    <cellStyle name="Normal 9 2 3 6 3 2 2" xfId="52293"/>
    <cellStyle name="Normal 9 2 3 6 3 3" xfId="52294"/>
    <cellStyle name="Normal 9 2 3 6 4" xfId="52295"/>
    <cellStyle name="Normal 9 2 3 6 4 2" xfId="52296"/>
    <cellStyle name="Normal 9 2 3 6 5" xfId="52297"/>
    <cellStyle name="Normal 9 2 3 7" xfId="52298"/>
    <cellStyle name="Normal 9 2 3 7 2" xfId="52299"/>
    <cellStyle name="Normal 9 2 3 7 2 2" xfId="52300"/>
    <cellStyle name="Normal 9 2 3 7 2 2 2" xfId="52301"/>
    <cellStyle name="Normal 9 2 3 7 2 3" xfId="52302"/>
    <cellStyle name="Normal 9 2 3 7 3" xfId="52303"/>
    <cellStyle name="Normal 9 2 3 7 3 2" xfId="52304"/>
    <cellStyle name="Normal 9 2 3 7 4" xfId="52305"/>
    <cellStyle name="Normal 9 2 3 8" xfId="52306"/>
    <cellStyle name="Normal 9 2 3 8 2" xfId="52307"/>
    <cellStyle name="Normal 9 2 3 8 2 2" xfId="52308"/>
    <cellStyle name="Normal 9 2 3 8 3" xfId="52309"/>
    <cellStyle name="Normal 9 2 3 9" xfId="52310"/>
    <cellStyle name="Normal 9 2 3 9 2" xfId="52311"/>
    <cellStyle name="Normal 9 2 30" xfId="52312"/>
    <cellStyle name="Normal 9 2 31" xfId="52313"/>
    <cellStyle name="Normal 9 2 32" xfId="51048"/>
    <cellStyle name="Normal 9 2 4" xfId="52314"/>
    <cellStyle name="Normal 9 2 4 10" xfId="52315"/>
    <cellStyle name="Normal 9 2 4 10 2" xfId="52316"/>
    <cellStyle name="Normal 9 2 4 10 3" xfId="52317"/>
    <cellStyle name="Normal 9 2 4 11" xfId="52318"/>
    <cellStyle name="Normal 9 2 4 12" xfId="52319"/>
    <cellStyle name="Normal 9 2 4 2" xfId="52320"/>
    <cellStyle name="Normal 9 2 4 2 2" xfId="52321"/>
    <cellStyle name="Normal 9 2 4 2 2 2" xfId="52322"/>
    <cellStyle name="Normal 9 2 4 2 2 2 2" xfId="52323"/>
    <cellStyle name="Normal 9 2 4 2 2 2 2 2" xfId="52324"/>
    <cellStyle name="Normal 9 2 4 2 2 2 2 2 2" xfId="52325"/>
    <cellStyle name="Normal 9 2 4 2 2 2 2 2 2 2" xfId="52326"/>
    <cellStyle name="Normal 9 2 4 2 2 2 2 2 3" xfId="52327"/>
    <cellStyle name="Normal 9 2 4 2 2 2 2 3" xfId="52328"/>
    <cellStyle name="Normal 9 2 4 2 2 2 2 3 2" xfId="52329"/>
    <cellStyle name="Normal 9 2 4 2 2 2 2 4" xfId="52330"/>
    <cellStyle name="Normal 9 2 4 2 2 2 3" xfId="52331"/>
    <cellStyle name="Normal 9 2 4 2 2 2 3 2" xfId="52332"/>
    <cellStyle name="Normal 9 2 4 2 2 2 3 2 2" xfId="52333"/>
    <cellStyle name="Normal 9 2 4 2 2 2 3 3" xfId="52334"/>
    <cellStyle name="Normal 9 2 4 2 2 2 4" xfId="52335"/>
    <cellStyle name="Normal 9 2 4 2 2 2 4 2" xfId="52336"/>
    <cellStyle name="Normal 9 2 4 2 2 2 5" xfId="52337"/>
    <cellStyle name="Normal 9 2 4 2 2 3" xfId="52338"/>
    <cellStyle name="Normal 9 2 4 2 2 3 2" xfId="52339"/>
    <cellStyle name="Normal 9 2 4 2 2 3 2 2" xfId="52340"/>
    <cellStyle name="Normal 9 2 4 2 2 3 2 2 2" xfId="52341"/>
    <cellStyle name="Normal 9 2 4 2 2 3 2 2 2 2" xfId="52342"/>
    <cellStyle name="Normal 9 2 4 2 2 3 2 2 3" xfId="52343"/>
    <cellStyle name="Normal 9 2 4 2 2 3 2 3" xfId="52344"/>
    <cellStyle name="Normal 9 2 4 2 2 3 2 3 2" xfId="52345"/>
    <cellStyle name="Normal 9 2 4 2 2 3 2 4" xfId="52346"/>
    <cellStyle name="Normal 9 2 4 2 2 3 3" xfId="52347"/>
    <cellStyle name="Normal 9 2 4 2 2 3 3 2" xfId="52348"/>
    <cellStyle name="Normal 9 2 4 2 2 3 3 2 2" xfId="52349"/>
    <cellStyle name="Normal 9 2 4 2 2 3 3 3" xfId="52350"/>
    <cellStyle name="Normal 9 2 4 2 2 3 4" xfId="52351"/>
    <cellStyle name="Normal 9 2 4 2 2 3 4 2" xfId="52352"/>
    <cellStyle name="Normal 9 2 4 2 2 3 5" xfId="52353"/>
    <cellStyle name="Normal 9 2 4 2 2 4" xfId="52354"/>
    <cellStyle name="Normal 9 2 4 2 2 4 2" xfId="52355"/>
    <cellStyle name="Normal 9 2 4 2 2 4 2 2" xfId="52356"/>
    <cellStyle name="Normal 9 2 4 2 2 4 2 2 2" xfId="52357"/>
    <cellStyle name="Normal 9 2 4 2 2 4 2 3" xfId="52358"/>
    <cellStyle name="Normal 9 2 4 2 2 4 3" xfId="52359"/>
    <cellStyle name="Normal 9 2 4 2 2 4 3 2" xfId="52360"/>
    <cellStyle name="Normal 9 2 4 2 2 4 4" xfId="52361"/>
    <cellStyle name="Normal 9 2 4 2 2 5" xfId="52362"/>
    <cellStyle name="Normal 9 2 4 2 2 5 2" xfId="52363"/>
    <cellStyle name="Normal 9 2 4 2 2 5 2 2" xfId="52364"/>
    <cellStyle name="Normal 9 2 4 2 2 5 3" xfId="52365"/>
    <cellStyle name="Normal 9 2 4 2 2 6" xfId="52366"/>
    <cellStyle name="Normal 9 2 4 2 2 6 2" xfId="52367"/>
    <cellStyle name="Normal 9 2 4 2 2 7" xfId="52368"/>
    <cellStyle name="Normal 9 2 4 2 2 8" xfId="52369"/>
    <cellStyle name="Normal 9 2 4 2 3" xfId="52370"/>
    <cellStyle name="Normal 9 2 4 2 3 2" xfId="52371"/>
    <cellStyle name="Normal 9 2 4 2 3 2 2" xfId="52372"/>
    <cellStyle name="Normal 9 2 4 2 3 2 2 2" xfId="52373"/>
    <cellStyle name="Normal 9 2 4 2 3 2 2 2 2" xfId="52374"/>
    <cellStyle name="Normal 9 2 4 2 3 2 2 3" xfId="52375"/>
    <cellStyle name="Normal 9 2 4 2 3 2 3" xfId="52376"/>
    <cellStyle name="Normal 9 2 4 2 3 2 3 2" xfId="52377"/>
    <cellStyle name="Normal 9 2 4 2 3 2 4" xfId="52378"/>
    <cellStyle name="Normal 9 2 4 2 3 3" xfId="52379"/>
    <cellStyle name="Normal 9 2 4 2 3 3 2" xfId="52380"/>
    <cellStyle name="Normal 9 2 4 2 3 3 2 2" xfId="52381"/>
    <cellStyle name="Normal 9 2 4 2 3 3 3" xfId="52382"/>
    <cellStyle name="Normal 9 2 4 2 3 4" xfId="52383"/>
    <cellStyle name="Normal 9 2 4 2 3 4 2" xfId="52384"/>
    <cellStyle name="Normal 9 2 4 2 3 5" xfId="52385"/>
    <cellStyle name="Normal 9 2 4 2 4" xfId="52386"/>
    <cellStyle name="Normal 9 2 4 2 4 2" xfId="52387"/>
    <cellStyle name="Normal 9 2 4 2 4 2 2" xfId="52388"/>
    <cellStyle name="Normal 9 2 4 2 4 2 2 2" xfId="52389"/>
    <cellStyle name="Normal 9 2 4 2 4 2 2 2 2" xfId="52390"/>
    <cellStyle name="Normal 9 2 4 2 4 2 2 3" xfId="52391"/>
    <cellStyle name="Normal 9 2 4 2 4 2 3" xfId="52392"/>
    <cellStyle name="Normal 9 2 4 2 4 2 3 2" xfId="52393"/>
    <cellStyle name="Normal 9 2 4 2 4 2 4" xfId="52394"/>
    <cellStyle name="Normal 9 2 4 2 4 3" xfId="52395"/>
    <cellStyle name="Normal 9 2 4 2 4 3 2" xfId="52396"/>
    <cellStyle name="Normal 9 2 4 2 4 3 2 2" xfId="52397"/>
    <cellStyle name="Normal 9 2 4 2 4 3 3" xfId="52398"/>
    <cellStyle name="Normal 9 2 4 2 4 4" xfId="52399"/>
    <cellStyle name="Normal 9 2 4 2 4 4 2" xfId="52400"/>
    <cellStyle name="Normal 9 2 4 2 4 5" xfId="52401"/>
    <cellStyle name="Normal 9 2 4 2 5" xfId="52402"/>
    <cellStyle name="Normal 9 2 4 2 5 2" xfId="52403"/>
    <cellStyle name="Normal 9 2 4 2 5 2 2" xfId="52404"/>
    <cellStyle name="Normal 9 2 4 2 5 2 2 2" xfId="52405"/>
    <cellStyle name="Normal 9 2 4 2 5 2 3" xfId="52406"/>
    <cellStyle name="Normal 9 2 4 2 5 3" xfId="52407"/>
    <cellStyle name="Normal 9 2 4 2 5 3 2" xfId="52408"/>
    <cellStyle name="Normal 9 2 4 2 5 4" xfId="52409"/>
    <cellStyle name="Normal 9 2 4 2 6" xfId="52410"/>
    <cellStyle name="Normal 9 2 4 2 6 2" xfId="52411"/>
    <cellStyle name="Normal 9 2 4 2 6 2 2" xfId="52412"/>
    <cellStyle name="Normal 9 2 4 2 6 3" xfId="52413"/>
    <cellStyle name="Normal 9 2 4 2 7" xfId="52414"/>
    <cellStyle name="Normal 9 2 4 2 7 2" xfId="52415"/>
    <cellStyle name="Normal 9 2 4 2 8" xfId="52416"/>
    <cellStyle name="Normal 9 2 4 2 9" xfId="52417"/>
    <cellStyle name="Normal 9 2 4 3" xfId="52418"/>
    <cellStyle name="Normal 9 2 4 3 2" xfId="52419"/>
    <cellStyle name="Normal 9 2 4 3 2 2" xfId="52420"/>
    <cellStyle name="Normal 9 2 4 3 2 2 2" xfId="52421"/>
    <cellStyle name="Normal 9 2 4 3 2 2 2 2" xfId="52422"/>
    <cellStyle name="Normal 9 2 4 3 2 2 2 2 2" xfId="52423"/>
    <cellStyle name="Normal 9 2 4 3 2 2 2 3" xfId="52424"/>
    <cellStyle name="Normal 9 2 4 3 2 2 3" xfId="52425"/>
    <cellStyle name="Normal 9 2 4 3 2 2 3 2" xfId="52426"/>
    <cellStyle name="Normal 9 2 4 3 2 2 4" xfId="52427"/>
    <cellStyle name="Normal 9 2 4 3 2 3" xfId="52428"/>
    <cellStyle name="Normal 9 2 4 3 2 3 2" xfId="52429"/>
    <cellStyle name="Normal 9 2 4 3 2 3 2 2" xfId="52430"/>
    <cellStyle name="Normal 9 2 4 3 2 3 3" xfId="52431"/>
    <cellStyle name="Normal 9 2 4 3 2 4" xfId="52432"/>
    <cellStyle name="Normal 9 2 4 3 2 4 2" xfId="52433"/>
    <cellStyle name="Normal 9 2 4 3 2 5" xfId="52434"/>
    <cellStyle name="Normal 9 2 4 3 2 6" xfId="52435"/>
    <cellStyle name="Normal 9 2 4 3 3" xfId="52436"/>
    <cellStyle name="Normal 9 2 4 3 3 2" xfId="52437"/>
    <cellStyle name="Normal 9 2 4 3 3 2 2" xfId="52438"/>
    <cellStyle name="Normal 9 2 4 3 3 2 2 2" xfId="52439"/>
    <cellStyle name="Normal 9 2 4 3 3 2 2 2 2" xfId="52440"/>
    <cellStyle name="Normal 9 2 4 3 3 2 2 3" xfId="52441"/>
    <cellStyle name="Normal 9 2 4 3 3 2 3" xfId="52442"/>
    <cellStyle name="Normal 9 2 4 3 3 2 3 2" xfId="52443"/>
    <cellStyle name="Normal 9 2 4 3 3 2 4" xfId="52444"/>
    <cellStyle name="Normal 9 2 4 3 3 3" xfId="52445"/>
    <cellStyle name="Normal 9 2 4 3 3 3 2" xfId="52446"/>
    <cellStyle name="Normal 9 2 4 3 3 3 2 2" xfId="52447"/>
    <cellStyle name="Normal 9 2 4 3 3 3 3" xfId="52448"/>
    <cellStyle name="Normal 9 2 4 3 3 4" xfId="52449"/>
    <cellStyle name="Normal 9 2 4 3 3 4 2" xfId="52450"/>
    <cellStyle name="Normal 9 2 4 3 3 5" xfId="52451"/>
    <cellStyle name="Normal 9 2 4 3 4" xfId="52452"/>
    <cellStyle name="Normal 9 2 4 3 4 2" xfId="52453"/>
    <cellStyle name="Normal 9 2 4 3 4 2 2" xfId="52454"/>
    <cellStyle name="Normal 9 2 4 3 4 2 2 2" xfId="52455"/>
    <cellStyle name="Normal 9 2 4 3 4 2 3" xfId="52456"/>
    <cellStyle name="Normal 9 2 4 3 4 3" xfId="52457"/>
    <cellStyle name="Normal 9 2 4 3 4 3 2" xfId="52458"/>
    <cellStyle name="Normal 9 2 4 3 4 4" xfId="52459"/>
    <cellStyle name="Normal 9 2 4 3 5" xfId="52460"/>
    <cellStyle name="Normal 9 2 4 3 5 2" xfId="52461"/>
    <cellStyle name="Normal 9 2 4 3 5 2 2" xfId="52462"/>
    <cellStyle name="Normal 9 2 4 3 5 3" xfId="52463"/>
    <cellStyle name="Normal 9 2 4 3 6" xfId="52464"/>
    <cellStyle name="Normal 9 2 4 3 6 2" xfId="52465"/>
    <cellStyle name="Normal 9 2 4 3 7" xfId="52466"/>
    <cellStyle name="Normal 9 2 4 3 8" xfId="52467"/>
    <cellStyle name="Normal 9 2 4 4" xfId="52468"/>
    <cellStyle name="Normal 9 2 4 4 2" xfId="52469"/>
    <cellStyle name="Normal 9 2 4 4 2 2" xfId="52470"/>
    <cellStyle name="Normal 9 2 4 4 2 2 2" xfId="52471"/>
    <cellStyle name="Normal 9 2 4 4 2 2 2 2" xfId="52472"/>
    <cellStyle name="Normal 9 2 4 4 2 2 3" xfId="52473"/>
    <cellStyle name="Normal 9 2 4 4 2 3" xfId="52474"/>
    <cellStyle name="Normal 9 2 4 4 2 3 2" xfId="52475"/>
    <cellStyle name="Normal 9 2 4 4 2 4" xfId="52476"/>
    <cellStyle name="Normal 9 2 4 4 2 5" xfId="52477"/>
    <cellStyle name="Normal 9 2 4 4 3" xfId="52478"/>
    <cellStyle name="Normal 9 2 4 4 3 2" xfId="52479"/>
    <cellStyle name="Normal 9 2 4 4 3 2 2" xfId="52480"/>
    <cellStyle name="Normal 9 2 4 4 3 3" xfId="52481"/>
    <cellStyle name="Normal 9 2 4 4 4" xfId="52482"/>
    <cellStyle name="Normal 9 2 4 4 4 2" xfId="52483"/>
    <cellStyle name="Normal 9 2 4 4 5" xfId="52484"/>
    <cellStyle name="Normal 9 2 4 4 6" xfId="52485"/>
    <cellStyle name="Normal 9 2 4 5" xfId="52486"/>
    <cellStyle name="Normal 9 2 4 5 2" xfId="52487"/>
    <cellStyle name="Normal 9 2 4 5 2 2" xfId="52488"/>
    <cellStyle name="Normal 9 2 4 5 2 2 2" xfId="52489"/>
    <cellStyle name="Normal 9 2 4 5 2 2 2 2" xfId="52490"/>
    <cellStyle name="Normal 9 2 4 5 2 2 3" xfId="52491"/>
    <cellStyle name="Normal 9 2 4 5 2 3" xfId="52492"/>
    <cellStyle name="Normal 9 2 4 5 2 3 2" xfId="52493"/>
    <cellStyle name="Normal 9 2 4 5 2 4" xfId="52494"/>
    <cellStyle name="Normal 9 2 4 5 2 5" xfId="52495"/>
    <cellStyle name="Normal 9 2 4 5 3" xfId="52496"/>
    <cellStyle name="Normal 9 2 4 5 3 2" xfId="52497"/>
    <cellStyle name="Normal 9 2 4 5 3 2 2" xfId="52498"/>
    <cellStyle name="Normal 9 2 4 5 3 3" xfId="52499"/>
    <cellStyle name="Normal 9 2 4 5 4" xfId="52500"/>
    <cellStyle name="Normal 9 2 4 5 4 2" xfId="52501"/>
    <cellStyle name="Normal 9 2 4 5 5" xfId="52502"/>
    <cellStyle name="Normal 9 2 4 5 6" xfId="52503"/>
    <cellStyle name="Normal 9 2 4 6" xfId="52504"/>
    <cellStyle name="Normal 9 2 4 6 2" xfId="52505"/>
    <cellStyle name="Normal 9 2 4 6 2 2" xfId="52506"/>
    <cellStyle name="Normal 9 2 4 6 2 2 2" xfId="52507"/>
    <cellStyle name="Normal 9 2 4 6 2 3" xfId="52508"/>
    <cellStyle name="Normal 9 2 4 6 2 4" xfId="52509"/>
    <cellStyle name="Normal 9 2 4 6 3" xfId="52510"/>
    <cellStyle name="Normal 9 2 4 6 3 2" xfId="52511"/>
    <cellStyle name="Normal 9 2 4 6 4" xfId="52512"/>
    <cellStyle name="Normal 9 2 4 6 5" xfId="52513"/>
    <cellStyle name="Normal 9 2 4 7" xfId="52514"/>
    <cellStyle name="Normal 9 2 4 7 2" xfId="52515"/>
    <cellStyle name="Normal 9 2 4 7 2 2" xfId="52516"/>
    <cellStyle name="Normal 9 2 4 7 2 3" xfId="52517"/>
    <cellStyle name="Normal 9 2 4 7 3" xfId="52518"/>
    <cellStyle name="Normal 9 2 4 7 4" xfId="52519"/>
    <cellStyle name="Normal 9 2 4 8" xfId="52520"/>
    <cellStyle name="Normal 9 2 4 8 2" xfId="52521"/>
    <cellStyle name="Normal 9 2 4 8 2 2" xfId="52522"/>
    <cellStyle name="Normal 9 2 4 8 2 2 2" xfId="52523"/>
    <cellStyle name="Normal 9 2 4 8 2 3" xfId="52524"/>
    <cellStyle name="Normal 9 2 4 8 2 4" xfId="52525"/>
    <cellStyle name="Normal 9 2 4 8 3" xfId="52526"/>
    <cellStyle name="Normal 9 2 4 8 4" xfId="52527"/>
    <cellStyle name="Normal 9 2 4 9" xfId="52528"/>
    <cellStyle name="Normal 9 2 4 9 2" xfId="52529"/>
    <cellStyle name="Normal 9 2 4 9 2 2" xfId="52530"/>
    <cellStyle name="Normal 9 2 4 9 3" xfId="52531"/>
    <cellStyle name="Normal 9 2 5" xfId="52532"/>
    <cellStyle name="Normal 9 2 5 2" xfId="52533"/>
    <cellStyle name="Normal 9 2 5 2 2" xfId="52534"/>
    <cellStyle name="Normal 9 2 5 2 2 2" xfId="52535"/>
    <cellStyle name="Normal 9 2 5 2 2 2 2" xfId="52536"/>
    <cellStyle name="Normal 9 2 5 2 2 2 2 2" xfId="52537"/>
    <cellStyle name="Normal 9 2 5 2 2 2 2 2 2" xfId="52538"/>
    <cellStyle name="Normal 9 2 5 2 2 2 2 3" xfId="52539"/>
    <cellStyle name="Normal 9 2 5 2 2 2 3" xfId="52540"/>
    <cellStyle name="Normal 9 2 5 2 2 2 3 2" xfId="52541"/>
    <cellStyle name="Normal 9 2 5 2 2 2 4" xfId="52542"/>
    <cellStyle name="Normal 9 2 5 2 2 3" xfId="52543"/>
    <cellStyle name="Normal 9 2 5 2 2 3 2" xfId="52544"/>
    <cellStyle name="Normal 9 2 5 2 2 3 2 2" xfId="52545"/>
    <cellStyle name="Normal 9 2 5 2 2 3 3" xfId="52546"/>
    <cellStyle name="Normal 9 2 5 2 2 4" xfId="52547"/>
    <cellStyle name="Normal 9 2 5 2 2 4 2" xfId="52548"/>
    <cellStyle name="Normal 9 2 5 2 2 5" xfId="52549"/>
    <cellStyle name="Normal 9 2 5 2 3" xfId="52550"/>
    <cellStyle name="Normal 9 2 5 2 3 2" xfId="52551"/>
    <cellStyle name="Normal 9 2 5 2 3 2 2" xfId="52552"/>
    <cellStyle name="Normal 9 2 5 2 3 2 2 2" xfId="52553"/>
    <cellStyle name="Normal 9 2 5 2 3 2 2 2 2" xfId="52554"/>
    <cellStyle name="Normal 9 2 5 2 3 2 2 3" xfId="52555"/>
    <cellStyle name="Normal 9 2 5 2 3 2 3" xfId="52556"/>
    <cellStyle name="Normal 9 2 5 2 3 2 3 2" xfId="52557"/>
    <cellStyle name="Normal 9 2 5 2 3 2 4" xfId="52558"/>
    <cellStyle name="Normal 9 2 5 2 3 3" xfId="52559"/>
    <cellStyle name="Normal 9 2 5 2 3 3 2" xfId="52560"/>
    <cellStyle name="Normal 9 2 5 2 3 3 2 2" xfId="52561"/>
    <cellStyle name="Normal 9 2 5 2 3 3 3" xfId="52562"/>
    <cellStyle name="Normal 9 2 5 2 3 4" xfId="52563"/>
    <cellStyle name="Normal 9 2 5 2 3 4 2" xfId="52564"/>
    <cellStyle name="Normal 9 2 5 2 3 5" xfId="52565"/>
    <cellStyle name="Normal 9 2 5 2 4" xfId="52566"/>
    <cellStyle name="Normal 9 2 5 2 4 2" xfId="52567"/>
    <cellStyle name="Normal 9 2 5 2 4 2 2" xfId="52568"/>
    <cellStyle name="Normal 9 2 5 2 4 2 2 2" xfId="52569"/>
    <cellStyle name="Normal 9 2 5 2 4 2 3" xfId="52570"/>
    <cellStyle name="Normal 9 2 5 2 4 3" xfId="52571"/>
    <cellStyle name="Normal 9 2 5 2 4 3 2" xfId="52572"/>
    <cellStyle name="Normal 9 2 5 2 4 4" xfId="52573"/>
    <cellStyle name="Normal 9 2 5 2 5" xfId="52574"/>
    <cellStyle name="Normal 9 2 5 2 5 2" xfId="52575"/>
    <cellStyle name="Normal 9 2 5 2 5 2 2" xfId="52576"/>
    <cellStyle name="Normal 9 2 5 2 5 3" xfId="52577"/>
    <cellStyle name="Normal 9 2 5 2 6" xfId="52578"/>
    <cellStyle name="Normal 9 2 5 2 6 2" xfId="52579"/>
    <cellStyle name="Normal 9 2 5 2 7" xfId="52580"/>
    <cellStyle name="Normal 9 2 5 2 8" xfId="52581"/>
    <cellStyle name="Normal 9 2 5 3" xfId="52582"/>
    <cellStyle name="Normal 9 2 5 3 2" xfId="52583"/>
    <cellStyle name="Normal 9 2 5 3 2 2" xfId="52584"/>
    <cellStyle name="Normal 9 2 5 3 2 2 2" xfId="52585"/>
    <cellStyle name="Normal 9 2 5 3 2 2 2 2" xfId="52586"/>
    <cellStyle name="Normal 9 2 5 3 2 2 3" xfId="52587"/>
    <cellStyle name="Normal 9 2 5 3 2 3" xfId="52588"/>
    <cellStyle name="Normal 9 2 5 3 2 3 2" xfId="52589"/>
    <cellStyle name="Normal 9 2 5 3 2 4" xfId="52590"/>
    <cellStyle name="Normal 9 2 5 3 3" xfId="52591"/>
    <cellStyle name="Normal 9 2 5 3 3 2" xfId="52592"/>
    <cellStyle name="Normal 9 2 5 3 3 2 2" xfId="52593"/>
    <cellStyle name="Normal 9 2 5 3 3 3" xfId="52594"/>
    <cellStyle name="Normal 9 2 5 3 4" xfId="52595"/>
    <cellStyle name="Normal 9 2 5 3 4 2" xfId="52596"/>
    <cellStyle name="Normal 9 2 5 3 5" xfId="52597"/>
    <cellStyle name="Normal 9 2 5 4" xfId="52598"/>
    <cellStyle name="Normal 9 2 5 4 2" xfId="52599"/>
    <cellStyle name="Normal 9 2 5 4 2 2" xfId="52600"/>
    <cellStyle name="Normal 9 2 5 4 2 2 2" xfId="52601"/>
    <cellStyle name="Normal 9 2 5 4 2 2 2 2" xfId="52602"/>
    <cellStyle name="Normal 9 2 5 4 2 2 3" xfId="52603"/>
    <cellStyle name="Normal 9 2 5 4 2 3" xfId="52604"/>
    <cellStyle name="Normal 9 2 5 4 2 3 2" xfId="52605"/>
    <cellStyle name="Normal 9 2 5 4 2 4" xfId="52606"/>
    <cellStyle name="Normal 9 2 5 4 3" xfId="52607"/>
    <cellStyle name="Normal 9 2 5 4 3 2" xfId="52608"/>
    <cellStyle name="Normal 9 2 5 4 3 2 2" xfId="52609"/>
    <cellStyle name="Normal 9 2 5 4 3 3" xfId="52610"/>
    <cellStyle name="Normal 9 2 5 4 4" xfId="52611"/>
    <cellStyle name="Normal 9 2 5 4 4 2" xfId="52612"/>
    <cellStyle name="Normal 9 2 5 4 5" xfId="52613"/>
    <cellStyle name="Normal 9 2 5 5" xfId="52614"/>
    <cellStyle name="Normal 9 2 5 5 2" xfId="52615"/>
    <cellStyle name="Normal 9 2 5 5 2 2" xfId="52616"/>
    <cellStyle name="Normal 9 2 5 5 2 2 2" xfId="52617"/>
    <cellStyle name="Normal 9 2 5 5 2 3" xfId="52618"/>
    <cellStyle name="Normal 9 2 5 5 3" xfId="52619"/>
    <cellStyle name="Normal 9 2 5 5 3 2" xfId="52620"/>
    <cellStyle name="Normal 9 2 5 5 4" xfId="52621"/>
    <cellStyle name="Normal 9 2 5 6" xfId="52622"/>
    <cellStyle name="Normal 9 2 5 6 2" xfId="52623"/>
    <cellStyle name="Normal 9 2 5 6 2 2" xfId="52624"/>
    <cellStyle name="Normal 9 2 5 6 3" xfId="52625"/>
    <cellStyle name="Normal 9 2 5 7" xfId="52626"/>
    <cellStyle name="Normal 9 2 5 7 2" xfId="52627"/>
    <cellStyle name="Normal 9 2 5 8" xfId="52628"/>
    <cellStyle name="Normal 9 2 5 9" xfId="52629"/>
    <cellStyle name="Normal 9 2 6" xfId="52630"/>
    <cellStyle name="Normal 9 2 6 2" xfId="52631"/>
    <cellStyle name="Normal 9 2 6 2 2" xfId="52632"/>
    <cellStyle name="Normal 9 2 6 2 2 2" xfId="52633"/>
    <cellStyle name="Normal 9 2 6 2 2 2 2" xfId="52634"/>
    <cellStyle name="Normal 9 2 6 2 2 2 2 2" xfId="52635"/>
    <cellStyle name="Normal 9 2 6 2 2 2 3" xfId="52636"/>
    <cellStyle name="Normal 9 2 6 2 2 3" xfId="52637"/>
    <cellStyle name="Normal 9 2 6 2 2 3 2" xfId="52638"/>
    <cellStyle name="Normal 9 2 6 2 2 4" xfId="52639"/>
    <cellStyle name="Normal 9 2 6 2 3" xfId="52640"/>
    <cellStyle name="Normal 9 2 6 2 3 2" xfId="52641"/>
    <cellStyle name="Normal 9 2 6 2 3 2 2" xfId="52642"/>
    <cellStyle name="Normal 9 2 6 2 3 3" xfId="52643"/>
    <cellStyle name="Normal 9 2 6 2 4" xfId="52644"/>
    <cellStyle name="Normal 9 2 6 2 4 2" xfId="52645"/>
    <cellStyle name="Normal 9 2 6 2 5" xfId="52646"/>
    <cellStyle name="Normal 9 2 6 2 6" xfId="52647"/>
    <cellStyle name="Normal 9 2 6 3" xfId="52648"/>
    <cellStyle name="Normal 9 2 6 3 2" xfId="52649"/>
    <cellStyle name="Normal 9 2 6 3 2 2" xfId="52650"/>
    <cellStyle name="Normal 9 2 6 3 2 2 2" xfId="52651"/>
    <cellStyle name="Normal 9 2 6 3 2 2 2 2" xfId="52652"/>
    <cellStyle name="Normal 9 2 6 3 2 2 3" xfId="52653"/>
    <cellStyle name="Normal 9 2 6 3 2 3" xfId="52654"/>
    <cellStyle name="Normal 9 2 6 3 2 3 2" xfId="52655"/>
    <cellStyle name="Normal 9 2 6 3 2 4" xfId="52656"/>
    <cellStyle name="Normal 9 2 6 3 3" xfId="52657"/>
    <cellStyle name="Normal 9 2 6 3 3 2" xfId="52658"/>
    <cellStyle name="Normal 9 2 6 3 3 2 2" xfId="52659"/>
    <cellStyle name="Normal 9 2 6 3 3 3" xfId="52660"/>
    <cellStyle name="Normal 9 2 6 3 4" xfId="52661"/>
    <cellStyle name="Normal 9 2 6 3 4 2" xfId="52662"/>
    <cellStyle name="Normal 9 2 6 3 5" xfId="52663"/>
    <cellStyle name="Normal 9 2 6 4" xfId="52664"/>
    <cellStyle name="Normal 9 2 6 4 2" xfId="52665"/>
    <cellStyle name="Normal 9 2 6 4 2 2" xfId="52666"/>
    <cellStyle name="Normal 9 2 6 4 2 2 2" xfId="52667"/>
    <cellStyle name="Normal 9 2 6 4 2 3" xfId="52668"/>
    <cellStyle name="Normal 9 2 6 4 3" xfId="52669"/>
    <cellStyle name="Normal 9 2 6 4 3 2" xfId="52670"/>
    <cellStyle name="Normal 9 2 6 4 4" xfId="52671"/>
    <cellStyle name="Normal 9 2 6 5" xfId="52672"/>
    <cellStyle name="Normal 9 2 6 5 2" xfId="52673"/>
    <cellStyle name="Normal 9 2 6 5 2 2" xfId="52674"/>
    <cellStyle name="Normal 9 2 6 5 3" xfId="52675"/>
    <cellStyle name="Normal 9 2 6 6" xfId="52676"/>
    <cellStyle name="Normal 9 2 6 6 2" xfId="52677"/>
    <cellStyle name="Normal 9 2 6 7" xfId="52678"/>
    <cellStyle name="Normal 9 2 6 8" xfId="52679"/>
    <cellStyle name="Normal 9 2 7" xfId="52680"/>
    <cellStyle name="Normal 9 2 7 2" xfId="52681"/>
    <cellStyle name="Normal 9 2 7 2 2" xfId="52682"/>
    <cellStyle name="Normal 9 2 7 2 2 2" xfId="52683"/>
    <cellStyle name="Normal 9 2 7 2 2 2 2" xfId="52684"/>
    <cellStyle name="Normal 9 2 7 2 2 3" xfId="52685"/>
    <cellStyle name="Normal 9 2 7 2 3" xfId="52686"/>
    <cellStyle name="Normal 9 2 7 2 3 2" xfId="52687"/>
    <cellStyle name="Normal 9 2 7 2 4" xfId="52688"/>
    <cellStyle name="Normal 9 2 7 2 5" xfId="52689"/>
    <cellStyle name="Normal 9 2 7 3" xfId="52690"/>
    <cellStyle name="Normal 9 2 7 3 2" xfId="52691"/>
    <cellStyle name="Normal 9 2 7 3 2 2" xfId="52692"/>
    <cellStyle name="Normal 9 2 7 3 3" xfId="52693"/>
    <cellStyle name="Normal 9 2 7 4" xfId="52694"/>
    <cellStyle name="Normal 9 2 7 4 2" xfId="52695"/>
    <cellStyle name="Normal 9 2 7 5" xfId="52696"/>
    <cellStyle name="Normal 9 2 7 6" xfId="52697"/>
    <cellStyle name="Normal 9 2 8" xfId="52698"/>
    <cellStyle name="Normal 9 2 8 2" xfId="52699"/>
    <cellStyle name="Normal 9 2 8 2 2" xfId="52700"/>
    <cellStyle name="Normal 9 2 8 2 2 2" xfId="52701"/>
    <cellStyle name="Normal 9 2 8 2 2 2 2" xfId="52702"/>
    <cellStyle name="Normal 9 2 8 2 2 3" xfId="52703"/>
    <cellStyle name="Normal 9 2 8 2 3" xfId="52704"/>
    <cellStyle name="Normal 9 2 8 2 3 2" xfId="52705"/>
    <cellStyle name="Normal 9 2 8 2 4" xfId="52706"/>
    <cellStyle name="Normal 9 2 8 2 5" xfId="52707"/>
    <cellStyle name="Normal 9 2 8 3" xfId="52708"/>
    <cellStyle name="Normal 9 2 8 3 2" xfId="52709"/>
    <cellStyle name="Normal 9 2 8 3 2 2" xfId="52710"/>
    <cellStyle name="Normal 9 2 8 3 3" xfId="52711"/>
    <cellStyle name="Normal 9 2 8 4" xfId="52712"/>
    <cellStyle name="Normal 9 2 8 4 2" xfId="52713"/>
    <cellStyle name="Normal 9 2 8 5" xfId="52714"/>
    <cellStyle name="Normal 9 2 8 6" xfId="52715"/>
    <cellStyle name="Normal 9 2 9" xfId="52716"/>
    <cellStyle name="Normal 9 2 9 2" xfId="52717"/>
    <cellStyle name="Normal 9 2 9 2 2" xfId="52718"/>
    <cellStyle name="Normal 9 2 9 2 2 2" xfId="52719"/>
    <cellStyle name="Normal 9 2 9 2 3" xfId="52720"/>
    <cellStyle name="Normal 9 2 9 2 4" xfId="52721"/>
    <cellStyle name="Normal 9 2 9 3" xfId="52722"/>
    <cellStyle name="Normal 9 2 9 3 2" xfId="52723"/>
    <cellStyle name="Normal 9 2 9 4" xfId="52724"/>
    <cellStyle name="Normal 9 2 9 5" xfId="52725"/>
    <cellStyle name="Normal 9 2_Plan Mi Comunidad  (05.04.10) Rv.03" xfId="52726"/>
    <cellStyle name="Normal 9 20" xfId="52727"/>
    <cellStyle name="Normal 9 21" xfId="52728"/>
    <cellStyle name="Normal 9 22" xfId="52729"/>
    <cellStyle name="Normal 9 23" xfId="51008"/>
    <cellStyle name="Normal 9 3" xfId="52730"/>
    <cellStyle name="Normal 9 3 10" xfId="52731"/>
    <cellStyle name="Normal 9 3 10 2" xfId="52732"/>
    <cellStyle name="Normal 9 3 11" xfId="52733"/>
    <cellStyle name="Normal 9 3 11 2" xfId="52734"/>
    <cellStyle name="Normal 9 3 12" xfId="52735"/>
    <cellStyle name="Normal 9 3 13" xfId="52736"/>
    <cellStyle name="Normal 9 3 2" xfId="52737"/>
    <cellStyle name="Normal 9 3 2 10" xfId="52738"/>
    <cellStyle name="Normal 9 3 2 10 2" xfId="52739"/>
    <cellStyle name="Normal 9 3 2 11" xfId="52740"/>
    <cellStyle name="Normal 9 3 2 12" xfId="52741"/>
    <cellStyle name="Normal 9 3 2 2" xfId="52742"/>
    <cellStyle name="Normal 9 3 2 2 10" xfId="52743"/>
    <cellStyle name="Normal 9 3 2 2 2" xfId="52744"/>
    <cellStyle name="Normal 9 3 2 2 2 2" xfId="52745"/>
    <cellStyle name="Normal 9 3 2 2 2 2 2" xfId="52746"/>
    <cellStyle name="Normal 9 3 2 2 2 2 2 2" xfId="52747"/>
    <cellStyle name="Normal 9 3 2 2 2 2 2 2 2" xfId="52748"/>
    <cellStyle name="Normal 9 3 2 2 2 2 2 2 2 2" xfId="52749"/>
    <cellStyle name="Normal 9 3 2 2 2 2 2 2 2 2 2" xfId="52750"/>
    <cellStyle name="Normal 9 3 2 2 2 2 2 2 2 3" xfId="52751"/>
    <cellStyle name="Normal 9 3 2 2 2 2 2 2 3" xfId="52752"/>
    <cellStyle name="Normal 9 3 2 2 2 2 2 2 3 2" xfId="52753"/>
    <cellStyle name="Normal 9 3 2 2 2 2 2 2 4" xfId="52754"/>
    <cellStyle name="Normal 9 3 2 2 2 2 2 3" xfId="52755"/>
    <cellStyle name="Normal 9 3 2 2 2 2 2 3 2" xfId="52756"/>
    <cellStyle name="Normal 9 3 2 2 2 2 2 3 2 2" xfId="52757"/>
    <cellStyle name="Normal 9 3 2 2 2 2 2 3 3" xfId="52758"/>
    <cellStyle name="Normal 9 3 2 2 2 2 2 4" xfId="52759"/>
    <cellStyle name="Normal 9 3 2 2 2 2 2 4 2" xfId="52760"/>
    <cellStyle name="Normal 9 3 2 2 2 2 2 5" xfId="52761"/>
    <cellStyle name="Normal 9 3 2 2 2 2 3" xfId="52762"/>
    <cellStyle name="Normal 9 3 2 2 2 2 3 2" xfId="52763"/>
    <cellStyle name="Normal 9 3 2 2 2 2 3 2 2" xfId="52764"/>
    <cellStyle name="Normal 9 3 2 2 2 2 3 2 2 2" xfId="52765"/>
    <cellStyle name="Normal 9 3 2 2 2 2 3 2 2 2 2" xfId="52766"/>
    <cellStyle name="Normal 9 3 2 2 2 2 3 2 2 3" xfId="52767"/>
    <cellStyle name="Normal 9 3 2 2 2 2 3 2 3" xfId="52768"/>
    <cellStyle name="Normal 9 3 2 2 2 2 3 2 3 2" xfId="52769"/>
    <cellStyle name="Normal 9 3 2 2 2 2 3 2 4" xfId="52770"/>
    <cellStyle name="Normal 9 3 2 2 2 2 3 3" xfId="52771"/>
    <cellStyle name="Normal 9 3 2 2 2 2 3 3 2" xfId="52772"/>
    <cellStyle name="Normal 9 3 2 2 2 2 3 3 2 2" xfId="52773"/>
    <cellStyle name="Normal 9 3 2 2 2 2 3 3 3" xfId="52774"/>
    <cellStyle name="Normal 9 3 2 2 2 2 3 4" xfId="52775"/>
    <cellStyle name="Normal 9 3 2 2 2 2 3 4 2" xfId="52776"/>
    <cellStyle name="Normal 9 3 2 2 2 2 3 5" xfId="52777"/>
    <cellStyle name="Normal 9 3 2 2 2 2 4" xfId="52778"/>
    <cellStyle name="Normal 9 3 2 2 2 2 4 2" xfId="52779"/>
    <cellStyle name="Normal 9 3 2 2 2 2 4 2 2" xfId="52780"/>
    <cellStyle name="Normal 9 3 2 2 2 2 4 2 2 2" xfId="52781"/>
    <cellStyle name="Normal 9 3 2 2 2 2 4 2 3" xfId="52782"/>
    <cellStyle name="Normal 9 3 2 2 2 2 4 3" xfId="52783"/>
    <cellStyle name="Normal 9 3 2 2 2 2 4 3 2" xfId="52784"/>
    <cellStyle name="Normal 9 3 2 2 2 2 4 4" xfId="52785"/>
    <cellStyle name="Normal 9 3 2 2 2 2 5" xfId="52786"/>
    <cellStyle name="Normal 9 3 2 2 2 2 5 2" xfId="52787"/>
    <cellStyle name="Normal 9 3 2 2 2 2 5 2 2" xfId="52788"/>
    <cellStyle name="Normal 9 3 2 2 2 2 5 3" xfId="52789"/>
    <cellStyle name="Normal 9 3 2 2 2 2 6" xfId="52790"/>
    <cellStyle name="Normal 9 3 2 2 2 2 6 2" xfId="52791"/>
    <cellStyle name="Normal 9 3 2 2 2 2 7" xfId="52792"/>
    <cellStyle name="Normal 9 3 2 2 2 3" xfId="52793"/>
    <cellStyle name="Normal 9 3 2 2 2 3 2" xfId="52794"/>
    <cellStyle name="Normal 9 3 2 2 2 3 2 2" xfId="52795"/>
    <cellStyle name="Normal 9 3 2 2 2 3 2 2 2" xfId="52796"/>
    <cellStyle name="Normal 9 3 2 2 2 3 2 2 2 2" xfId="52797"/>
    <cellStyle name="Normal 9 3 2 2 2 3 2 2 3" xfId="52798"/>
    <cellStyle name="Normal 9 3 2 2 2 3 2 3" xfId="52799"/>
    <cellStyle name="Normal 9 3 2 2 2 3 2 3 2" xfId="52800"/>
    <cellStyle name="Normal 9 3 2 2 2 3 2 4" xfId="52801"/>
    <cellStyle name="Normal 9 3 2 2 2 3 3" xfId="52802"/>
    <cellStyle name="Normal 9 3 2 2 2 3 3 2" xfId="52803"/>
    <cellStyle name="Normal 9 3 2 2 2 3 3 2 2" xfId="52804"/>
    <cellStyle name="Normal 9 3 2 2 2 3 3 3" xfId="52805"/>
    <cellStyle name="Normal 9 3 2 2 2 3 4" xfId="52806"/>
    <cellStyle name="Normal 9 3 2 2 2 3 4 2" xfId="52807"/>
    <cellStyle name="Normal 9 3 2 2 2 3 5" xfId="52808"/>
    <cellStyle name="Normal 9 3 2 2 2 4" xfId="52809"/>
    <cellStyle name="Normal 9 3 2 2 2 4 2" xfId="52810"/>
    <cellStyle name="Normal 9 3 2 2 2 4 2 2" xfId="52811"/>
    <cellStyle name="Normal 9 3 2 2 2 4 2 2 2" xfId="52812"/>
    <cellStyle name="Normal 9 3 2 2 2 4 2 2 2 2" xfId="52813"/>
    <cellStyle name="Normal 9 3 2 2 2 4 2 2 3" xfId="52814"/>
    <cellStyle name="Normal 9 3 2 2 2 4 2 3" xfId="52815"/>
    <cellStyle name="Normal 9 3 2 2 2 4 2 3 2" xfId="52816"/>
    <cellStyle name="Normal 9 3 2 2 2 4 2 4" xfId="52817"/>
    <cellStyle name="Normal 9 3 2 2 2 4 3" xfId="52818"/>
    <cellStyle name="Normal 9 3 2 2 2 4 3 2" xfId="52819"/>
    <cellStyle name="Normal 9 3 2 2 2 4 3 2 2" xfId="52820"/>
    <cellStyle name="Normal 9 3 2 2 2 4 3 3" xfId="52821"/>
    <cellStyle name="Normal 9 3 2 2 2 4 4" xfId="52822"/>
    <cellStyle name="Normal 9 3 2 2 2 4 4 2" xfId="52823"/>
    <cellStyle name="Normal 9 3 2 2 2 4 5" xfId="52824"/>
    <cellStyle name="Normal 9 3 2 2 2 5" xfId="52825"/>
    <cellStyle name="Normal 9 3 2 2 2 5 2" xfId="52826"/>
    <cellStyle name="Normal 9 3 2 2 2 5 2 2" xfId="52827"/>
    <cellStyle name="Normal 9 3 2 2 2 5 2 2 2" xfId="52828"/>
    <cellStyle name="Normal 9 3 2 2 2 5 2 3" xfId="52829"/>
    <cellStyle name="Normal 9 3 2 2 2 5 3" xfId="52830"/>
    <cellStyle name="Normal 9 3 2 2 2 5 3 2" xfId="52831"/>
    <cellStyle name="Normal 9 3 2 2 2 5 4" xfId="52832"/>
    <cellStyle name="Normal 9 3 2 2 2 6" xfId="52833"/>
    <cellStyle name="Normal 9 3 2 2 2 6 2" xfId="52834"/>
    <cellStyle name="Normal 9 3 2 2 2 6 2 2" xfId="52835"/>
    <cellStyle name="Normal 9 3 2 2 2 6 3" xfId="52836"/>
    <cellStyle name="Normal 9 3 2 2 2 7" xfId="52837"/>
    <cellStyle name="Normal 9 3 2 2 2 7 2" xfId="52838"/>
    <cellStyle name="Normal 9 3 2 2 2 8" xfId="52839"/>
    <cellStyle name="Normal 9 3 2 2 3" xfId="52840"/>
    <cellStyle name="Normal 9 3 2 2 3 2" xfId="52841"/>
    <cellStyle name="Normal 9 3 2 2 3 2 2" xfId="52842"/>
    <cellStyle name="Normal 9 3 2 2 3 2 2 2" xfId="52843"/>
    <cellStyle name="Normal 9 3 2 2 3 2 2 2 2" xfId="52844"/>
    <cellStyle name="Normal 9 3 2 2 3 2 2 2 2 2" xfId="52845"/>
    <cellStyle name="Normal 9 3 2 2 3 2 2 2 3" xfId="52846"/>
    <cellStyle name="Normal 9 3 2 2 3 2 2 3" xfId="52847"/>
    <cellStyle name="Normal 9 3 2 2 3 2 2 3 2" xfId="52848"/>
    <cellStyle name="Normal 9 3 2 2 3 2 2 4" xfId="52849"/>
    <cellStyle name="Normal 9 3 2 2 3 2 3" xfId="52850"/>
    <cellStyle name="Normal 9 3 2 2 3 2 3 2" xfId="52851"/>
    <cellStyle name="Normal 9 3 2 2 3 2 3 2 2" xfId="52852"/>
    <cellStyle name="Normal 9 3 2 2 3 2 3 3" xfId="52853"/>
    <cellStyle name="Normal 9 3 2 2 3 2 4" xfId="52854"/>
    <cellStyle name="Normal 9 3 2 2 3 2 4 2" xfId="52855"/>
    <cellStyle name="Normal 9 3 2 2 3 2 5" xfId="52856"/>
    <cellStyle name="Normal 9 3 2 2 3 3" xfId="52857"/>
    <cellStyle name="Normal 9 3 2 2 3 3 2" xfId="52858"/>
    <cellStyle name="Normal 9 3 2 2 3 3 2 2" xfId="52859"/>
    <cellStyle name="Normal 9 3 2 2 3 3 2 2 2" xfId="52860"/>
    <cellStyle name="Normal 9 3 2 2 3 3 2 2 2 2" xfId="52861"/>
    <cellStyle name="Normal 9 3 2 2 3 3 2 2 3" xfId="52862"/>
    <cellStyle name="Normal 9 3 2 2 3 3 2 3" xfId="52863"/>
    <cellStyle name="Normal 9 3 2 2 3 3 2 3 2" xfId="52864"/>
    <cellStyle name="Normal 9 3 2 2 3 3 2 4" xfId="52865"/>
    <cellStyle name="Normal 9 3 2 2 3 3 3" xfId="52866"/>
    <cellStyle name="Normal 9 3 2 2 3 3 3 2" xfId="52867"/>
    <cellStyle name="Normal 9 3 2 2 3 3 3 2 2" xfId="52868"/>
    <cellStyle name="Normal 9 3 2 2 3 3 3 3" xfId="52869"/>
    <cellStyle name="Normal 9 3 2 2 3 3 4" xfId="52870"/>
    <cellStyle name="Normal 9 3 2 2 3 3 4 2" xfId="52871"/>
    <cellStyle name="Normal 9 3 2 2 3 3 5" xfId="52872"/>
    <cellStyle name="Normal 9 3 2 2 3 4" xfId="52873"/>
    <cellStyle name="Normal 9 3 2 2 3 4 2" xfId="52874"/>
    <cellStyle name="Normal 9 3 2 2 3 4 2 2" xfId="52875"/>
    <cellStyle name="Normal 9 3 2 2 3 4 2 2 2" xfId="52876"/>
    <cellStyle name="Normal 9 3 2 2 3 4 2 3" xfId="52877"/>
    <cellStyle name="Normal 9 3 2 2 3 4 3" xfId="52878"/>
    <cellStyle name="Normal 9 3 2 2 3 4 3 2" xfId="52879"/>
    <cellStyle name="Normal 9 3 2 2 3 4 4" xfId="52880"/>
    <cellStyle name="Normal 9 3 2 2 3 5" xfId="52881"/>
    <cellStyle name="Normal 9 3 2 2 3 5 2" xfId="52882"/>
    <cellStyle name="Normal 9 3 2 2 3 5 2 2" xfId="52883"/>
    <cellStyle name="Normal 9 3 2 2 3 5 3" xfId="52884"/>
    <cellStyle name="Normal 9 3 2 2 3 6" xfId="52885"/>
    <cellStyle name="Normal 9 3 2 2 3 6 2" xfId="52886"/>
    <cellStyle name="Normal 9 3 2 2 3 7" xfId="52887"/>
    <cellStyle name="Normal 9 3 2 2 4" xfId="52888"/>
    <cellStyle name="Normal 9 3 2 2 4 2" xfId="52889"/>
    <cellStyle name="Normal 9 3 2 2 4 2 2" xfId="52890"/>
    <cellStyle name="Normal 9 3 2 2 4 2 2 2" xfId="52891"/>
    <cellStyle name="Normal 9 3 2 2 4 2 2 2 2" xfId="52892"/>
    <cellStyle name="Normal 9 3 2 2 4 2 2 3" xfId="52893"/>
    <cellStyle name="Normal 9 3 2 2 4 2 3" xfId="52894"/>
    <cellStyle name="Normal 9 3 2 2 4 2 3 2" xfId="52895"/>
    <cellStyle name="Normal 9 3 2 2 4 2 4" xfId="52896"/>
    <cellStyle name="Normal 9 3 2 2 4 3" xfId="52897"/>
    <cellStyle name="Normal 9 3 2 2 4 3 2" xfId="52898"/>
    <cellStyle name="Normal 9 3 2 2 4 3 2 2" xfId="52899"/>
    <cellStyle name="Normal 9 3 2 2 4 3 3" xfId="52900"/>
    <cellStyle name="Normal 9 3 2 2 4 4" xfId="52901"/>
    <cellStyle name="Normal 9 3 2 2 4 4 2" xfId="52902"/>
    <cellStyle name="Normal 9 3 2 2 4 5" xfId="52903"/>
    <cellStyle name="Normal 9 3 2 2 5" xfId="52904"/>
    <cellStyle name="Normal 9 3 2 2 5 2" xfId="52905"/>
    <cellStyle name="Normal 9 3 2 2 5 2 2" xfId="52906"/>
    <cellStyle name="Normal 9 3 2 2 5 2 2 2" xfId="52907"/>
    <cellStyle name="Normal 9 3 2 2 5 2 2 2 2" xfId="52908"/>
    <cellStyle name="Normal 9 3 2 2 5 2 2 3" xfId="52909"/>
    <cellStyle name="Normal 9 3 2 2 5 2 3" xfId="52910"/>
    <cellStyle name="Normal 9 3 2 2 5 2 3 2" xfId="52911"/>
    <cellStyle name="Normal 9 3 2 2 5 2 4" xfId="52912"/>
    <cellStyle name="Normal 9 3 2 2 5 3" xfId="52913"/>
    <cellStyle name="Normal 9 3 2 2 5 3 2" xfId="52914"/>
    <cellStyle name="Normal 9 3 2 2 5 3 2 2" xfId="52915"/>
    <cellStyle name="Normal 9 3 2 2 5 3 3" xfId="52916"/>
    <cellStyle name="Normal 9 3 2 2 5 4" xfId="52917"/>
    <cellStyle name="Normal 9 3 2 2 5 4 2" xfId="52918"/>
    <cellStyle name="Normal 9 3 2 2 5 5" xfId="52919"/>
    <cellStyle name="Normal 9 3 2 2 6" xfId="52920"/>
    <cellStyle name="Normal 9 3 2 2 6 2" xfId="52921"/>
    <cellStyle name="Normal 9 3 2 2 6 2 2" xfId="52922"/>
    <cellStyle name="Normal 9 3 2 2 6 2 2 2" xfId="52923"/>
    <cellStyle name="Normal 9 3 2 2 6 2 3" xfId="52924"/>
    <cellStyle name="Normal 9 3 2 2 6 3" xfId="52925"/>
    <cellStyle name="Normal 9 3 2 2 6 3 2" xfId="52926"/>
    <cellStyle name="Normal 9 3 2 2 6 4" xfId="52927"/>
    <cellStyle name="Normal 9 3 2 2 7" xfId="52928"/>
    <cellStyle name="Normal 9 3 2 2 7 2" xfId="52929"/>
    <cellStyle name="Normal 9 3 2 2 7 2 2" xfId="52930"/>
    <cellStyle name="Normal 9 3 2 2 7 3" xfId="52931"/>
    <cellStyle name="Normal 9 3 2 2 8" xfId="52932"/>
    <cellStyle name="Normal 9 3 2 2 8 2" xfId="52933"/>
    <cellStyle name="Normal 9 3 2 2 9" xfId="52934"/>
    <cellStyle name="Normal 9 3 2 2 9 2" xfId="52935"/>
    <cellStyle name="Normal 9 3 2 3" xfId="52936"/>
    <cellStyle name="Normal 9 3 2 3 2" xfId="52937"/>
    <cellStyle name="Normal 9 3 2 3 2 2" xfId="52938"/>
    <cellStyle name="Normal 9 3 2 3 2 2 2" xfId="52939"/>
    <cellStyle name="Normal 9 3 2 3 2 2 2 2" xfId="52940"/>
    <cellStyle name="Normal 9 3 2 3 2 2 2 2 2" xfId="52941"/>
    <cellStyle name="Normal 9 3 2 3 2 2 2 2 2 2" xfId="52942"/>
    <cellStyle name="Normal 9 3 2 3 2 2 2 2 3" xfId="52943"/>
    <cellStyle name="Normal 9 3 2 3 2 2 2 3" xfId="52944"/>
    <cellStyle name="Normal 9 3 2 3 2 2 2 3 2" xfId="52945"/>
    <cellStyle name="Normal 9 3 2 3 2 2 2 4" xfId="52946"/>
    <cellStyle name="Normal 9 3 2 3 2 2 3" xfId="52947"/>
    <cellStyle name="Normal 9 3 2 3 2 2 3 2" xfId="52948"/>
    <cellStyle name="Normal 9 3 2 3 2 2 3 2 2" xfId="52949"/>
    <cellStyle name="Normal 9 3 2 3 2 2 3 3" xfId="52950"/>
    <cellStyle name="Normal 9 3 2 3 2 2 4" xfId="52951"/>
    <cellStyle name="Normal 9 3 2 3 2 2 4 2" xfId="52952"/>
    <cellStyle name="Normal 9 3 2 3 2 2 5" xfId="52953"/>
    <cellStyle name="Normal 9 3 2 3 2 3" xfId="52954"/>
    <cellStyle name="Normal 9 3 2 3 2 3 2" xfId="52955"/>
    <cellStyle name="Normal 9 3 2 3 2 3 2 2" xfId="52956"/>
    <cellStyle name="Normal 9 3 2 3 2 3 2 2 2" xfId="52957"/>
    <cellStyle name="Normal 9 3 2 3 2 3 2 2 2 2" xfId="52958"/>
    <cellStyle name="Normal 9 3 2 3 2 3 2 2 3" xfId="52959"/>
    <cellStyle name="Normal 9 3 2 3 2 3 2 3" xfId="52960"/>
    <cellStyle name="Normal 9 3 2 3 2 3 2 3 2" xfId="52961"/>
    <cellStyle name="Normal 9 3 2 3 2 3 2 4" xfId="52962"/>
    <cellStyle name="Normal 9 3 2 3 2 3 3" xfId="52963"/>
    <cellStyle name="Normal 9 3 2 3 2 3 3 2" xfId="52964"/>
    <cellStyle name="Normal 9 3 2 3 2 3 3 2 2" xfId="52965"/>
    <cellStyle name="Normal 9 3 2 3 2 3 3 3" xfId="52966"/>
    <cellStyle name="Normal 9 3 2 3 2 3 4" xfId="52967"/>
    <cellStyle name="Normal 9 3 2 3 2 3 4 2" xfId="52968"/>
    <cellStyle name="Normal 9 3 2 3 2 3 5" xfId="52969"/>
    <cellStyle name="Normal 9 3 2 3 2 4" xfId="52970"/>
    <cellStyle name="Normal 9 3 2 3 2 4 2" xfId="52971"/>
    <cellStyle name="Normal 9 3 2 3 2 4 2 2" xfId="52972"/>
    <cellStyle name="Normal 9 3 2 3 2 4 2 2 2" xfId="52973"/>
    <cellStyle name="Normal 9 3 2 3 2 4 2 3" xfId="52974"/>
    <cellStyle name="Normal 9 3 2 3 2 4 3" xfId="52975"/>
    <cellStyle name="Normal 9 3 2 3 2 4 3 2" xfId="52976"/>
    <cellStyle name="Normal 9 3 2 3 2 4 4" xfId="52977"/>
    <cellStyle name="Normal 9 3 2 3 2 5" xfId="52978"/>
    <cellStyle name="Normal 9 3 2 3 2 5 2" xfId="52979"/>
    <cellStyle name="Normal 9 3 2 3 2 5 2 2" xfId="52980"/>
    <cellStyle name="Normal 9 3 2 3 2 5 3" xfId="52981"/>
    <cellStyle name="Normal 9 3 2 3 2 6" xfId="52982"/>
    <cellStyle name="Normal 9 3 2 3 2 6 2" xfId="52983"/>
    <cellStyle name="Normal 9 3 2 3 2 7" xfId="52984"/>
    <cellStyle name="Normal 9 3 2 3 3" xfId="52985"/>
    <cellStyle name="Normal 9 3 2 3 3 2" xfId="52986"/>
    <cellStyle name="Normal 9 3 2 3 3 2 2" xfId="52987"/>
    <cellStyle name="Normal 9 3 2 3 3 2 2 2" xfId="52988"/>
    <cellStyle name="Normal 9 3 2 3 3 2 2 2 2" xfId="52989"/>
    <cellStyle name="Normal 9 3 2 3 3 2 2 3" xfId="52990"/>
    <cellStyle name="Normal 9 3 2 3 3 2 3" xfId="52991"/>
    <cellStyle name="Normal 9 3 2 3 3 2 3 2" xfId="52992"/>
    <cellStyle name="Normal 9 3 2 3 3 2 4" xfId="52993"/>
    <cellStyle name="Normal 9 3 2 3 3 3" xfId="52994"/>
    <cellStyle name="Normal 9 3 2 3 3 3 2" xfId="52995"/>
    <cellStyle name="Normal 9 3 2 3 3 3 2 2" xfId="52996"/>
    <cellStyle name="Normal 9 3 2 3 3 3 3" xfId="52997"/>
    <cellStyle name="Normal 9 3 2 3 3 4" xfId="52998"/>
    <cellStyle name="Normal 9 3 2 3 3 4 2" xfId="52999"/>
    <cellStyle name="Normal 9 3 2 3 3 5" xfId="53000"/>
    <cellStyle name="Normal 9 3 2 3 4" xfId="53001"/>
    <cellStyle name="Normal 9 3 2 3 4 2" xfId="53002"/>
    <cellStyle name="Normal 9 3 2 3 4 2 2" xfId="53003"/>
    <cellStyle name="Normal 9 3 2 3 4 2 2 2" xfId="53004"/>
    <cellStyle name="Normal 9 3 2 3 4 2 2 2 2" xfId="53005"/>
    <cellStyle name="Normal 9 3 2 3 4 2 2 3" xfId="53006"/>
    <cellStyle name="Normal 9 3 2 3 4 2 3" xfId="53007"/>
    <cellStyle name="Normal 9 3 2 3 4 2 3 2" xfId="53008"/>
    <cellStyle name="Normal 9 3 2 3 4 2 4" xfId="53009"/>
    <cellStyle name="Normal 9 3 2 3 4 3" xfId="53010"/>
    <cellStyle name="Normal 9 3 2 3 4 3 2" xfId="53011"/>
    <cellStyle name="Normal 9 3 2 3 4 3 2 2" xfId="53012"/>
    <cellStyle name="Normal 9 3 2 3 4 3 3" xfId="53013"/>
    <cellStyle name="Normal 9 3 2 3 4 4" xfId="53014"/>
    <cellStyle name="Normal 9 3 2 3 4 4 2" xfId="53015"/>
    <cellStyle name="Normal 9 3 2 3 4 5" xfId="53016"/>
    <cellStyle name="Normal 9 3 2 3 5" xfId="53017"/>
    <cellStyle name="Normal 9 3 2 3 5 2" xfId="53018"/>
    <cellStyle name="Normal 9 3 2 3 5 2 2" xfId="53019"/>
    <cellStyle name="Normal 9 3 2 3 5 2 2 2" xfId="53020"/>
    <cellStyle name="Normal 9 3 2 3 5 2 3" xfId="53021"/>
    <cellStyle name="Normal 9 3 2 3 5 3" xfId="53022"/>
    <cellStyle name="Normal 9 3 2 3 5 3 2" xfId="53023"/>
    <cellStyle name="Normal 9 3 2 3 5 4" xfId="53024"/>
    <cellStyle name="Normal 9 3 2 3 6" xfId="53025"/>
    <cellStyle name="Normal 9 3 2 3 6 2" xfId="53026"/>
    <cellStyle name="Normal 9 3 2 3 6 2 2" xfId="53027"/>
    <cellStyle name="Normal 9 3 2 3 6 3" xfId="53028"/>
    <cellStyle name="Normal 9 3 2 3 7" xfId="53029"/>
    <cellStyle name="Normal 9 3 2 3 7 2" xfId="53030"/>
    <cellStyle name="Normal 9 3 2 3 8" xfId="53031"/>
    <cellStyle name="Normal 9 3 2 4" xfId="53032"/>
    <cellStyle name="Normal 9 3 2 4 2" xfId="53033"/>
    <cellStyle name="Normal 9 3 2 4 2 2" xfId="53034"/>
    <cellStyle name="Normal 9 3 2 4 2 2 2" xfId="53035"/>
    <cellStyle name="Normal 9 3 2 4 2 2 2 2" xfId="53036"/>
    <cellStyle name="Normal 9 3 2 4 2 2 2 2 2" xfId="53037"/>
    <cellStyle name="Normal 9 3 2 4 2 2 2 3" xfId="53038"/>
    <cellStyle name="Normal 9 3 2 4 2 2 3" xfId="53039"/>
    <cellStyle name="Normal 9 3 2 4 2 2 3 2" xfId="53040"/>
    <cellStyle name="Normal 9 3 2 4 2 2 4" xfId="53041"/>
    <cellStyle name="Normal 9 3 2 4 2 3" xfId="53042"/>
    <cellStyle name="Normal 9 3 2 4 2 3 2" xfId="53043"/>
    <cellStyle name="Normal 9 3 2 4 2 3 2 2" xfId="53044"/>
    <cellStyle name="Normal 9 3 2 4 2 3 3" xfId="53045"/>
    <cellStyle name="Normal 9 3 2 4 2 4" xfId="53046"/>
    <cellStyle name="Normal 9 3 2 4 2 4 2" xfId="53047"/>
    <cellStyle name="Normal 9 3 2 4 2 5" xfId="53048"/>
    <cellStyle name="Normal 9 3 2 4 3" xfId="53049"/>
    <cellStyle name="Normal 9 3 2 4 3 2" xfId="53050"/>
    <cellStyle name="Normal 9 3 2 4 3 2 2" xfId="53051"/>
    <cellStyle name="Normal 9 3 2 4 3 2 2 2" xfId="53052"/>
    <cellStyle name="Normal 9 3 2 4 3 2 2 2 2" xfId="53053"/>
    <cellStyle name="Normal 9 3 2 4 3 2 2 3" xfId="53054"/>
    <cellStyle name="Normal 9 3 2 4 3 2 3" xfId="53055"/>
    <cellStyle name="Normal 9 3 2 4 3 2 3 2" xfId="53056"/>
    <cellStyle name="Normal 9 3 2 4 3 2 4" xfId="53057"/>
    <cellStyle name="Normal 9 3 2 4 3 3" xfId="53058"/>
    <cellStyle name="Normal 9 3 2 4 3 3 2" xfId="53059"/>
    <cellStyle name="Normal 9 3 2 4 3 3 2 2" xfId="53060"/>
    <cellStyle name="Normal 9 3 2 4 3 3 3" xfId="53061"/>
    <cellStyle name="Normal 9 3 2 4 3 4" xfId="53062"/>
    <cellStyle name="Normal 9 3 2 4 3 4 2" xfId="53063"/>
    <cellStyle name="Normal 9 3 2 4 3 5" xfId="53064"/>
    <cellStyle name="Normal 9 3 2 4 4" xfId="53065"/>
    <cellStyle name="Normal 9 3 2 4 4 2" xfId="53066"/>
    <cellStyle name="Normal 9 3 2 4 4 2 2" xfId="53067"/>
    <cellStyle name="Normal 9 3 2 4 4 2 2 2" xfId="53068"/>
    <cellStyle name="Normal 9 3 2 4 4 2 3" xfId="53069"/>
    <cellStyle name="Normal 9 3 2 4 4 3" xfId="53070"/>
    <cellStyle name="Normal 9 3 2 4 4 3 2" xfId="53071"/>
    <cellStyle name="Normal 9 3 2 4 4 4" xfId="53072"/>
    <cellStyle name="Normal 9 3 2 4 5" xfId="53073"/>
    <cellStyle name="Normal 9 3 2 4 5 2" xfId="53074"/>
    <cellStyle name="Normal 9 3 2 4 5 2 2" xfId="53075"/>
    <cellStyle name="Normal 9 3 2 4 5 3" xfId="53076"/>
    <cellStyle name="Normal 9 3 2 4 6" xfId="53077"/>
    <cellStyle name="Normal 9 3 2 4 6 2" xfId="53078"/>
    <cellStyle name="Normal 9 3 2 4 7" xfId="53079"/>
    <cellStyle name="Normal 9 3 2 5" xfId="53080"/>
    <cellStyle name="Normal 9 3 2 5 2" xfId="53081"/>
    <cellStyle name="Normal 9 3 2 5 2 2" xfId="53082"/>
    <cellStyle name="Normal 9 3 2 5 2 2 2" xfId="53083"/>
    <cellStyle name="Normal 9 3 2 5 2 2 2 2" xfId="53084"/>
    <cellStyle name="Normal 9 3 2 5 2 2 3" xfId="53085"/>
    <cellStyle name="Normal 9 3 2 5 2 3" xfId="53086"/>
    <cellStyle name="Normal 9 3 2 5 2 3 2" xfId="53087"/>
    <cellStyle name="Normal 9 3 2 5 2 4" xfId="53088"/>
    <cellStyle name="Normal 9 3 2 5 3" xfId="53089"/>
    <cellStyle name="Normal 9 3 2 5 3 2" xfId="53090"/>
    <cellStyle name="Normal 9 3 2 5 3 2 2" xfId="53091"/>
    <cellStyle name="Normal 9 3 2 5 3 3" xfId="53092"/>
    <cellStyle name="Normal 9 3 2 5 4" xfId="53093"/>
    <cellStyle name="Normal 9 3 2 5 4 2" xfId="53094"/>
    <cellStyle name="Normal 9 3 2 5 5" xfId="53095"/>
    <cellStyle name="Normal 9 3 2 6" xfId="53096"/>
    <cellStyle name="Normal 9 3 2 6 2" xfId="53097"/>
    <cellStyle name="Normal 9 3 2 6 2 2" xfId="53098"/>
    <cellStyle name="Normal 9 3 2 6 2 2 2" xfId="53099"/>
    <cellStyle name="Normal 9 3 2 6 2 2 2 2" xfId="53100"/>
    <cellStyle name="Normal 9 3 2 6 2 2 3" xfId="53101"/>
    <cellStyle name="Normal 9 3 2 6 2 3" xfId="53102"/>
    <cellStyle name="Normal 9 3 2 6 2 3 2" xfId="53103"/>
    <cellStyle name="Normal 9 3 2 6 2 4" xfId="53104"/>
    <cellStyle name="Normal 9 3 2 6 3" xfId="53105"/>
    <cellStyle name="Normal 9 3 2 6 3 2" xfId="53106"/>
    <cellStyle name="Normal 9 3 2 6 3 2 2" xfId="53107"/>
    <cellStyle name="Normal 9 3 2 6 3 3" xfId="53108"/>
    <cellStyle name="Normal 9 3 2 6 4" xfId="53109"/>
    <cellStyle name="Normal 9 3 2 6 4 2" xfId="53110"/>
    <cellStyle name="Normal 9 3 2 6 5" xfId="53111"/>
    <cellStyle name="Normal 9 3 2 7" xfId="53112"/>
    <cellStyle name="Normal 9 3 2 7 2" xfId="53113"/>
    <cellStyle name="Normal 9 3 2 7 2 2" xfId="53114"/>
    <cellStyle name="Normal 9 3 2 7 2 2 2" xfId="53115"/>
    <cellStyle name="Normal 9 3 2 7 2 3" xfId="53116"/>
    <cellStyle name="Normal 9 3 2 7 3" xfId="53117"/>
    <cellStyle name="Normal 9 3 2 7 3 2" xfId="53118"/>
    <cellStyle name="Normal 9 3 2 7 4" xfId="53119"/>
    <cellStyle name="Normal 9 3 2 8" xfId="53120"/>
    <cellStyle name="Normal 9 3 2 8 2" xfId="53121"/>
    <cellStyle name="Normal 9 3 2 8 2 2" xfId="53122"/>
    <cellStyle name="Normal 9 3 2 8 3" xfId="53123"/>
    <cellStyle name="Normal 9 3 2 9" xfId="53124"/>
    <cellStyle name="Normal 9 3 2 9 2" xfId="53125"/>
    <cellStyle name="Normal 9 3 3" xfId="53126"/>
    <cellStyle name="Normal 9 3 3 10" xfId="53127"/>
    <cellStyle name="Normal 9 3 3 2" xfId="53128"/>
    <cellStyle name="Normal 9 3 3 2 2" xfId="53129"/>
    <cellStyle name="Normal 9 3 3 2 2 2" xfId="53130"/>
    <cellStyle name="Normal 9 3 3 2 2 2 2" xfId="53131"/>
    <cellStyle name="Normal 9 3 3 2 2 2 2 2" xfId="53132"/>
    <cellStyle name="Normal 9 3 3 2 2 2 2 2 2" xfId="53133"/>
    <cellStyle name="Normal 9 3 3 2 2 2 2 2 2 2" xfId="53134"/>
    <cellStyle name="Normal 9 3 3 2 2 2 2 2 3" xfId="53135"/>
    <cellStyle name="Normal 9 3 3 2 2 2 2 3" xfId="53136"/>
    <cellStyle name="Normal 9 3 3 2 2 2 2 3 2" xfId="53137"/>
    <cellStyle name="Normal 9 3 3 2 2 2 2 4" xfId="53138"/>
    <cellStyle name="Normal 9 3 3 2 2 2 3" xfId="53139"/>
    <cellStyle name="Normal 9 3 3 2 2 2 3 2" xfId="53140"/>
    <cellStyle name="Normal 9 3 3 2 2 2 3 2 2" xfId="53141"/>
    <cellStyle name="Normal 9 3 3 2 2 2 3 3" xfId="53142"/>
    <cellStyle name="Normal 9 3 3 2 2 2 4" xfId="53143"/>
    <cellStyle name="Normal 9 3 3 2 2 2 4 2" xfId="53144"/>
    <cellStyle name="Normal 9 3 3 2 2 2 5" xfId="53145"/>
    <cellStyle name="Normal 9 3 3 2 2 3" xfId="53146"/>
    <cellStyle name="Normal 9 3 3 2 2 3 2" xfId="53147"/>
    <cellStyle name="Normal 9 3 3 2 2 3 2 2" xfId="53148"/>
    <cellStyle name="Normal 9 3 3 2 2 3 2 2 2" xfId="53149"/>
    <cellStyle name="Normal 9 3 3 2 2 3 2 2 2 2" xfId="53150"/>
    <cellStyle name="Normal 9 3 3 2 2 3 2 2 3" xfId="53151"/>
    <cellStyle name="Normal 9 3 3 2 2 3 2 3" xfId="53152"/>
    <cellStyle name="Normal 9 3 3 2 2 3 2 3 2" xfId="53153"/>
    <cellStyle name="Normal 9 3 3 2 2 3 2 4" xfId="53154"/>
    <cellStyle name="Normal 9 3 3 2 2 3 3" xfId="53155"/>
    <cellStyle name="Normal 9 3 3 2 2 3 3 2" xfId="53156"/>
    <cellStyle name="Normal 9 3 3 2 2 3 3 2 2" xfId="53157"/>
    <cellStyle name="Normal 9 3 3 2 2 3 3 3" xfId="53158"/>
    <cellStyle name="Normal 9 3 3 2 2 3 4" xfId="53159"/>
    <cellStyle name="Normal 9 3 3 2 2 3 4 2" xfId="53160"/>
    <cellStyle name="Normal 9 3 3 2 2 3 5" xfId="53161"/>
    <cellStyle name="Normal 9 3 3 2 2 4" xfId="53162"/>
    <cellStyle name="Normal 9 3 3 2 2 4 2" xfId="53163"/>
    <cellStyle name="Normal 9 3 3 2 2 4 2 2" xfId="53164"/>
    <cellStyle name="Normal 9 3 3 2 2 4 2 2 2" xfId="53165"/>
    <cellStyle name="Normal 9 3 3 2 2 4 2 3" xfId="53166"/>
    <cellStyle name="Normal 9 3 3 2 2 4 3" xfId="53167"/>
    <cellStyle name="Normal 9 3 3 2 2 4 3 2" xfId="53168"/>
    <cellStyle name="Normal 9 3 3 2 2 4 4" xfId="53169"/>
    <cellStyle name="Normal 9 3 3 2 2 5" xfId="53170"/>
    <cellStyle name="Normal 9 3 3 2 2 5 2" xfId="53171"/>
    <cellStyle name="Normal 9 3 3 2 2 5 2 2" xfId="53172"/>
    <cellStyle name="Normal 9 3 3 2 2 5 3" xfId="53173"/>
    <cellStyle name="Normal 9 3 3 2 2 6" xfId="53174"/>
    <cellStyle name="Normal 9 3 3 2 2 6 2" xfId="53175"/>
    <cellStyle name="Normal 9 3 3 2 2 7" xfId="53176"/>
    <cellStyle name="Normal 9 3 3 2 3" xfId="53177"/>
    <cellStyle name="Normal 9 3 3 2 3 2" xfId="53178"/>
    <cellStyle name="Normal 9 3 3 2 3 2 2" xfId="53179"/>
    <cellStyle name="Normal 9 3 3 2 3 2 2 2" xfId="53180"/>
    <cellStyle name="Normal 9 3 3 2 3 2 2 2 2" xfId="53181"/>
    <cellStyle name="Normal 9 3 3 2 3 2 2 3" xfId="53182"/>
    <cellStyle name="Normal 9 3 3 2 3 2 3" xfId="53183"/>
    <cellStyle name="Normal 9 3 3 2 3 2 3 2" xfId="53184"/>
    <cellStyle name="Normal 9 3 3 2 3 2 4" xfId="53185"/>
    <cellStyle name="Normal 9 3 3 2 3 3" xfId="53186"/>
    <cellStyle name="Normal 9 3 3 2 3 3 2" xfId="53187"/>
    <cellStyle name="Normal 9 3 3 2 3 3 2 2" xfId="53188"/>
    <cellStyle name="Normal 9 3 3 2 3 3 3" xfId="53189"/>
    <cellStyle name="Normal 9 3 3 2 3 4" xfId="53190"/>
    <cellStyle name="Normal 9 3 3 2 3 4 2" xfId="53191"/>
    <cellStyle name="Normal 9 3 3 2 3 5" xfId="53192"/>
    <cellStyle name="Normal 9 3 3 2 4" xfId="53193"/>
    <cellStyle name="Normal 9 3 3 2 4 2" xfId="53194"/>
    <cellStyle name="Normal 9 3 3 2 4 2 2" xfId="53195"/>
    <cellStyle name="Normal 9 3 3 2 4 2 2 2" xfId="53196"/>
    <cellStyle name="Normal 9 3 3 2 4 2 2 2 2" xfId="53197"/>
    <cellStyle name="Normal 9 3 3 2 4 2 2 3" xfId="53198"/>
    <cellStyle name="Normal 9 3 3 2 4 2 3" xfId="53199"/>
    <cellStyle name="Normal 9 3 3 2 4 2 3 2" xfId="53200"/>
    <cellStyle name="Normal 9 3 3 2 4 2 4" xfId="53201"/>
    <cellStyle name="Normal 9 3 3 2 4 3" xfId="53202"/>
    <cellStyle name="Normal 9 3 3 2 4 3 2" xfId="53203"/>
    <cellStyle name="Normal 9 3 3 2 4 3 2 2" xfId="53204"/>
    <cellStyle name="Normal 9 3 3 2 4 3 3" xfId="53205"/>
    <cellStyle name="Normal 9 3 3 2 4 4" xfId="53206"/>
    <cellStyle name="Normal 9 3 3 2 4 4 2" xfId="53207"/>
    <cellStyle name="Normal 9 3 3 2 4 5" xfId="53208"/>
    <cellStyle name="Normal 9 3 3 2 5" xfId="53209"/>
    <cellStyle name="Normal 9 3 3 2 5 2" xfId="53210"/>
    <cellStyle name="Normal 9 3 3 2 5 2 2" xfId="53211"/>
    <cellStyle name="Normal 9 3 3 2 5 2 2 2" xfId="53212"/>
    <cellStyle name="Normal 9 3 3 2 5 2 3" xfId="53213"/>
    <cellStyle name="Normal 9 3 3 2 5 3" xfId="53214"/>
    <cellStyle name="Normal 9 3 3 2 5 3 2" xfId="53215"/>
    <cellStyle name="Normal 9 3 3 2 5 4" xfId="53216"/>
    <cellStyle name="Normal 9 3 3 2 6" xfId="53217"/>
    <cellStyle name="Normal 9 3 3 2 6 2" xfId="53218"/>
    <cellStyle name="Normal 9 3 3 2 6 2 2" xfId="53219"/>
    <cellStyle name="Normal 9 3 3 2 6 3" xfId="53220"/>
    <cellStyle name="Normal 9 3 3 2 7" xfId="53221"/>
    <cellStyle name="Normal 9 3 3 2 7 2" xfId="53222"/>
    <cellStyle name="Normal 9 3 3 2 8" xfId="53223"/>
    <cellStyle name="Normal 9 3 3 3" xfId="53224"/>
    <cellStyle name="Normal 9 3 3 3 2" xfId="53225"/>
    <cellStyle name="Normal 9 3 3 3 2 2" xfId="53226"/>
    <cellStyle name="Normal 9 3 3 3 2 2 2" xfId="53227"/>
    <cellStyle name="Normal 9 3 3 3 2 2 2 2" xfId="53228"/>
    <cellStyle name="Normal 9 3 3 3 2 2 2 2 2" xfId="53229"/>
    <cellStyle name="Normal 9 3 3 3 2 2 2 3" xfId="53230"/>
    <cellStyle name="Normal 9 3 3 3 2 2 3" xfId="53231"/>
    <cellStyle name="Normal 9 3 3 3 2 2 3 2" xfId="53232"/>
    <cellStyle name="Normal 9 3 3 3 2 2 4" xfId="53233"/>
    <cellStyle name="Normal 9 3 3 3 2 3" xfId="53234"/>
    <cellStyle name="Normal 9 3 3 3 2 3 2" xfId="53235"/>
    <cellStyle name="Normal 9 3 3 3 2 3 2 2" xfId="53236"/>
    <cellStyle name="Normal 9 3 3 3 2 3 3" xfId="53237"/>
    <cellStyle name="Normal 9 3 3 3 2 4" xfId="53238"/>
    <cellStyle name="Normal 9 3 3 3 2 4 2" xfId="53239"/>
    <cellStyle name="Normal 9 3 3 3 2 5" xfId="53240"/>
    <cellStyle name="Normal 9 3 3 3 3" xfId="53241"/>
    <cellStyle name="Normal 9 3 3 3 3 2" xfId="53242"/>
    <cellStyle name="Normal 9 3 3 3 3 2 2" xfId="53243"/>
    <cellStyle name="Normal 9 3 3 3 3 2 2 2" xfId="53244"/>
    <cellStyle name="Normal 9 3 3 3 3 2 2 2 2" xfId="53245"/>
    <cellStyle name="Normal 9 3 3 3 3 2 2 3" xfId="53246"/>
    <cellStyle name="Normal 9 3 3 3 3 2 3" xfId="53247"/>
    <cellStyle name="Normal 9 3 3 3 3 2 3 2" xfId="53248"/>
    <cellStyle name="Normal 9 3 3 3 3 2 4" xfId="53249"/>
    <cellStyle name="Normal 9 3 3 3 3 3" xfId="53250"/>
    <cellStyle name="Normal 9 3 3 3 3 3 2" xfId="53251"/>
    <cellStyle name="Normal 9 3 3 3 3 3 2 2" xfId="53252"/>
    <cellStyle name="Normal 9 3 3 3 3 3 3" xfId="53253"/>
    <cellStyle name="Normal 9 3 3 3 3 4" xfId="53254"/>
    <cellStyle name="Normal 9 3 3 3 3 4 2" xfId="53255"/>
    <cellStyle name="Normal 9 3 3 3 3 5" xfId="53256"/>
    <cellStyle name="Normal 9 3 3 3 4" xfId="53257"/>
    <cellStyle name="Normal 9 3 3 3 4 2" xfId="53258"/>
    <cellStyle name="Normal 9 3 3 3 4 2 2" xfId="53259"/>
    <cellStyle name="Normal 9 3 3 3 4 2 2 2" xfId="53260"/>
    <cellStyle name="Normal 9 3 3 3 4 2 3" xfId="53261"/>
    <cellStyle name="Normal 9 3 3 3 4 3" xfId="53262"/>
    <cellStyle name="Normal 9 3 3 3 4 3 2" xfId="53263"/>
    <cellStyle name="Normal 9 3 3 3 4 4" xfId="53264"/>
    <cellStyle name="Normal 9 3 3 3 5" xfId="53265"/>
    <cellStyle name="Normal 9 3 3 3 5 2" xfId="53266"/>
    <cellStyle name="Normal 9 3 3 3 5 2 2" xfId="53267"/>
    <cellStyle name="Normal 9 3 3 3 5 3" xfId="53268"/>
    <cellStyle name="Normal 9 3 3 3 6" xfId="53269"/>
    <cellStyle name="Normal 9 3 3 3 6 2" xfId="53270"/>
    <cellStyle name="Normal 9 3 3 3 7" xfId="53271"/>
    <cellStyle name="Normal 9 3 3 4" xfId="53272"/>
    <cellStyle name="Normal 9 3 3 4 2" xfId="53273"/>
    <cellStyle name="Normal 9 3 3 4 2 2" xfId="53274"/>
    <cellStyle name="Normal 9 3 3 4 2 2 2" xfId="53275"/>
    <cellStyle name="Normal 9 3 3 4 2 2 2 2" xfId="53276"/>
    <cellStyle name="Normal 9 3 3 4 2 2 3" xfId="53277"/>
    <cellStyle name="Normal 9 3 3 4 2 3" xfId="53278"/>
    <cellStyle name="Normal 9 3 3 4 2 3 2" xfId="53279"/>
    <cellStyle name="Normal 9 3 3 4 2 4" xfId="53280"/>
    <cellStyle name="Normal 9 3 3 4 3" xfId="53281"/>
    <cellStyle name="Normal 9 3 3 4 3 2" xfId="53282"/>
    <cellStyle name="Normal 9 3 3 4 3 2 2" xfId="53283"/>
    <cellStyle name="Normal 9 3 3 4 3 3" xfId="53284"/>
    <cellStyle name="Normal 9 3 3 4 4" xfId="53285"/>
    <cellStyle name="Normal 9 3 3 4 4 2" xfId="53286"/>
    <cellStyle name="Normal 9 3 3 4 5" xfId="53287"/>
    <cellStyle name="Normal 9 3 3 5" xfId="53288"/>
    <cellStyle name="Normal 9 3 3 5 2" xfId="53289"/>
    <cellStyle name="Normal 9 3 3 5 2 2" xfId="53290"/>
    <cellStyle name="Normal 9 3 3 5 2 2 2" xfId="53291"/>
    <cellStyle name="Normal 9 3 3 5 2 2 2 2" xfId="53292"/>
    <cellStyle name="Normal 9 3 3 5 2 2 3" xfId="53293"/>
    <cellStyle name="Normal 9 3 3 5 2 3" xfId="53294"/>
    <cellStyle name="Normal 9 3 3 5 2 3 2" xfId="53295"/>
    <cellStyle name="Normal 9 3 3 5 2 4" xfId="53296"/>
    <cellStyle name="Normal 9 3 3 5 3" xfId="53297"/>
    <cellStyle name="Normal 9 3 3 5 3 2" xfId="53298"/>
    <cellStyle name="Normal 9 3 3 5 3 2 2" xfId="53299"/>
    <cellStyle name="Normal 9 3 3 5 3 3" xfId="53300"/>
    <cellStyle name="Normal 9 3 3 5 4" xfId="53301"/>
    <cellStyle name="Normal 9 3 3 5 4 2" xfId="53302"/>
    <cellStyle name="Normal 9 3 3 5 5" xfId="53303"/>
    <cellStyle name="Normal 9 3 3 6" xfId="53304"/>
    <cellStyle name="Normal 9 3 3 6 2" xfId="53305"/>
    <cellStyle name="Normal 9 3 3 6 2 2" xfId="53306"/>
    <cellStyle name="Normal 9 3 3 6 2 2 2" xfId="53307"/>
    <cellStyle name="Normal 9 3 3 6 2 3" xfId="53308"/>
    <cellStyle name="Normal 9 3 3 6 3" xfId="53309"/>
    <cellStyle name="Normal 9 3 3 6 3 2" xfId="53310"/>
    <cellStyle name="Normal 9 3 3 6 4" xfId="53311"/>
    <cellStyle name="Normal 9 3 3 7" xfId="53312"/>
    <cellStyle name="Normal 9 3 3 7 2" xfId="53313"/>
    <cellStyle name="Normal 9 3 3 7 2 2" xfId="53314"/>
    <cellStyle name="Normal 9 3 3 7 3" xfId="53315"/>
    <cellStyle name="Normal 9 3 3 8" xfId="53316"/>
    <cellStyle name="Normal 9 3 3 8 2" xfId="53317"/>
    <cellStyle name="Normal 9 3 3 9" xfId="53318"/>
    <cellStyle name="Normal 9 3 3 9 2" xfId="53319"/>
    <cellStyle name="Normal 9 3 4" xfId="53320"/>
    <cellStyle name="Normal 9 3 4 2" xfId="53321"/>
    <cellStyle name="Normal 9 3 4 2 2" xfId="53322"/>
    <cellStyle name="Normal 9 3 4 2 2 2" xfId="53323"/>
    <cellStyle name="Normal 9 3 4 2 2 2 2" xfId="53324"/>
    <cellStyle name="Normal 9 3 4 2 2 2 2 2" xfId="53325"/>
    <cellStyle name="Normal 9 3 4 2 2 2 2 2 2" xfId="53326"/>
    <cellStyle name="Normal 9 3 4 2 2 2 2 3" xfId="53327"/>
    <cellStyle name="Normal 9 3 4 2 2 2 3" xfId="53328"/>
    <cellStyle name="Normal 9 3 4 2 2 2 3 2" xfId="53329"/>
    <cellStyle name="Normal 9 3 4 2 2 2 4" xfId="53330"/>
    <cellStyle name="Normal 9 3 4 2 2 3" xfId="53331"/>
    <cellStyle name="Normal 9 3 4 2 2 3 2" xfId="53332"/>
    <cellStyle name="Normal 9 3 4 2 2 3 2 2" xfId="53333"/>
    <cellStyle name="Normal 9 3 4 2 2 3 3" xfId="53334"/>
    <cellStyle name="Normal 9 3 4 2 2 4" xfId="53335"/>
    <cellStyle name="Normal 9 3 4 2 2 4 2" xfId="53336"/>
    <cellStyle name="Normal 9 3 4 2 2 5" xfId="53337"/>
    <cellStyle name="Normal 9 3 4 2 3" xfId="53338"/>
    <cellStyle name="Normal 9 3 4 2 3 2" xfId="53339"/>
    <cellStyle name="Normal 9 3 4 2 3 2 2" xfId="53340"/>
    <cellStyle name="Normal 9 3 4 2 3 2 2 2" xfId="53341"/>
    <cellStyle name="Normal 9 3 4 2 3 2 2 2 2" xfId="53342"/>
    <cellStyle name="Normal 9 3 4 2 3 2 2 3" xfId="53343"/>
    <cellStyle name="Normal 9 3 4 2 3 2 3" xfId="53344"/>
    <cellStyle name="Normal 9 3 4 2 3 2 3 2" xfId="53345"/>
    <cellStyle name="Normal 9 3 4 2 3 2 4" xfId="53346"/>
    <cellStyle name="Normal 9 3 4 2 3 3" xfId="53347"/>
    <cellStyle name="Normal 9 3 4 2 3 3 2" xfId="53348"/>
    <cellStyle name="Normal 9 3 4 2 3 3 2 2" xfId="53349"/>
    <cellStyle name="Normal 9 3 4 2 3 3 3" xfId="53350"/>
    <cellStyle name="Normal 9 3 4 2 3 4" xfId="53351"/>
    <cellStyle name="Normal 9 3 4 2 3 4 2" xfId="53352"/>
    <cellStyle name="Normal 9 3 4 2 3 5" xfId="53353"/>
    <cellStyle name="Normal 9 3 4 2 4" xfId="53354"/>
    <cellStyle name="Normal 9 3 4 2 4 2" xfId="53355"/>
    <cellStyle name="Normal 9 3 4 2 4 2 2" xfId="53356"/>
    <cellStyle name="Normal 9 3 4 2 4 2 2 2" xfId="53357"/>
    <cellStyle name="Normal 9 3 4 2 4 2 3" xfId="53358"/>
    <cellStyle name="Normal 9 3 4 2 4 3" xfId="53359"/>
    <cellStyle name="Normal 9 3 4 2 4 3 2" xfId="53360"/>
    <cellStyle name="Normal 9 3 4 2 4 4" xfId="53361"/>
    <cellStyle name="Normal 9 3 4 2 5" xfId="53362"/>
    <cellStyle name="Normal 9 3 4 2 5 2" xfId="53363"/>
    <cellStyle name="Normal 9 3 4 2 5 2 2" xfId="53364"/>
    <cellStyle name="Normal 9 3 4 2 5 3" xfId="53365"/>
    <cellStyle name="Normal 9 3 4 2 6" xfId="53366"/>
    <cellStyle name="Normal 9 3 4 2 6 2" xfId="53367"/>
    <cellStyle name="Normal 9 3 4 2 7" xfId="53368"/>
    <cellStyle name="Normal 9 3 4 3" xfId="53369"/>
    <cellStyle name="Normal 9 3 4 3 2" xfId="53370"/>
    <cellStyle name="Normal 9 3 4 3 2 2" xfId="53371"/>
    <cellStyle name="Normal 9 3 4 3 2 2 2" xfId="53372"/>
    <cellStyle name="Normal 9 3 4 3 2 2 2 2" xfId="53373"/>
    <cellStyle name="Normal 9 3 4 3 2 2 3" xfId="53374"/>
    <cellStyle name="Normal 9 3 4 3 2 3" xfId="53375"/>
    <cellStyle name="Normal 9 3 4 3 2 3 2" xfId="53376"/>
    <cellStyle name="Normal 9 3 4 3 2 4" xfId="53377"/>
    <cellStyle name="Normal 9 3 4 3 3" xfId="53378"/>
    <cellStyle name="Normal 9 3 4 3 3 2" xfId="53379"/>
    <cellStyle name="Normal 9 3 4 3 3 2 2" xfId="53380"/>
    <cellStyle name="Normal 9 3 4 3 3 3" xfId="53381"/>
    <cellStyle name="Normal 9 3 4 3 4" xfId="53382"/>
    <cellStyle name="Normal 9 3 4 3 4 2" xfId="53383"/>
    <cellStyle name="Normal 9 3 4 3 5" xfId="53384"/>
    <cellStyle name="Normal 9 3 4 4" xfId="53385"/>
    <cellStyle name="Normal 9 3 4 4 2" xfId="53386"/>
    <cellStyle name="Normal 9 3 4 4 2 2" xfId="53387"/>
    <cellStyle name="Normal 9 3 4 4 2 2 2" xfId="53388"/>
    <cellStyle name="Normal 9 3 4 4 2 2 2 2" xfId="53389"/>
    <cellStyle name="Normal 9 3 4 4 2 2 3" xfId="53390"/>
    <cellStyle name="Normal 9 3 4 4 2 3" xfId="53391"/>
    <cellStyle name="Normal 9 3 4 4 2 3 2" xfId="53392"/>
    <cellStyle name="Normal 9 3 4 4 2 4" xfId="53393"/>
    <cellStyle name="Normal 9 3 4 4 3" xfId="53394"/>
    <cellStyle name="Normal 9 3 4 4 3 2" xfId="53395"/>
    <cellStyle name="Normal 9 3 4 4 3 2 2" xfId="53396"/>
    <cellStyle name="Normal 9 3 4 4 3 3" xfId="53397"/>
    <cellStyle name="Normal 9 3 4 4 4" xfId="53398"/>
    <cellStyle name="Normal 9 3 4 4 4 2" xfId="53399"/>
    <cellStyle name="Normal 9 3 4 4 5" xfId="53400"/>
    <cellStyle name="Normal 9 3 4 5" xfId="53401"/>
    <cellStyle name="Normal 9 3 4 5 2" xfId="53402"/>
    <cellStyle name="Normal 9 3 4 5 2 2" xfId="53403"/>
    <cellStyle name="Normal 9 3 4 5 2 2 2" xfId="53404"/>
    <cellStyle name="Normal 9 3 4 5 2 3" xfId="53405"/>
    <cellStyle name="Normal 9 3 4 5 3" xfId="53406"/>
    <cellStyle name="Normal 9 3 4 5 3 2" xfId="53407"/>
    <cellStyle name="Normal 9 3 4 5 4" xfId="53408"/>
    <cellStyle name="Normal 9 3 4 6" xfId="53409"/>
    <cellStyle name="Normal 9 3 4 6 2" xfId="53410"/>
    <cellStyle name="Normal 9 3 4 6 2 2" xfId="53411"/>
    <cellStyle name="Normal 9 3 4 6 3" xfId="53412"/>
    <cellStyle name="Normal 9 3 4 7" xfId="53413"/>
    <cellStyle name="Normal 9 3 4 7 2" xfId="53414"/>
    <cellStyle name="Normal 9 3 4 8" xfId="53415"/>
    <cellStyle name="Normal 9 3 5" xfId="53416"/>
    <cellStyle name="Normal 9 3 5 2" xfId="53417"/>
    <cellStyle name="Normal 9 3 5 2 2" xfId="53418"/>
    <cellStyle name="Normal 9 3 5 2 2 2" xfId="53419"/>
    <cellStyle name="Normal 9 3 5 2 2 2 2" xfId="53420"/>
    <cellStyle name="Normal 9 3 5 2 2 2 2 2" xfId="53421"/>
    <cellStyle name="Normal 9 3 5 2 2 2 3" xfId="53422"/>
    <cellStyle name="Normal 9 3 5 2 2 3" xfId="53423"/>
    <cellStyle name="Normal 9 3 5 2 2 3 2" xfId="53424"/>
    <cellStyle name="Normal 9 3 5 2 2 4" xfId="53425"/>
    <cellStyle name="Normal 9 3 5 2 3" xfId="53426"/>
    <cellStyle name="Normal 9 3 5 2 3 2" xfId="53427"/>
    <cellStyle name="Normal 9 3 5 2 3 2 2" xfId="53428"/>
    <cellStyle name="Normal 9 3 5 2 3 3" xfId="53429"/>
    <cellStyle name="Normal 9 3 5 2 4" xfId="53430"/>
    <cellStyle name="Normal 9 3 5 2 4 2" xfId="53431"/>
    <cellStyle name="Normal 9 3 5 2 5" xfId="53432"/>
    <cellStyle name="Normal 9 3 5 3" xfId="53433"/>
    <cellStyle name="Normal 9 3 5 3 2" xfId="53434"/>
    <cellStyle name="Normal 9 3 5 3 2 2" xfId="53435"/>
    <cellStyle name="Normal 9 3 5 3 2 2 2" xfId="53436"/>
    <cellStyle name="Normal 9 3 5 3 2 2 2 2" xfId="53437"/>
    <cellStyle name="Normal 9 3 5 3 2 2 3" xfId="53438"/>
    <cellStyle name="Normal 9 3 5 3 2 3" xfId="53439"/>
    <cellStyle name="Normal 9 3 5 3 2 3 2" xfId="53440"/>
    <cellStyle name="Normal 9 3 5 3 2 4" xfId="53441"/>
    <cellStyle name="Normal 9 3 5 3 3" xfId="53442"/>
    <cellStyle name="Normal 9 3 5 3 3 2" xfId="53443"/>
    <cellStyle name="Normal 9 3 5 3 3 2 2" xfId="53444"/>
    <cellStyle name="Normal 9 3 5 3 3 3" xfId="53445"/>
    <cellStyle name="Normal 9 3 5 3 4" xfId="53446"/>
    <cellStyle name="Normal 9 3 5 3 4 2" xfId="53447"/>
    <cellStyle name="Normal 9 3 5 3 5" xfId="53448"/>
    <cellStyle name="Normal 9 3 5 4" xfId="53449"/>
    <cellStyle name="Normal 9 3 5 4 2" xfId="53450"/>
    <cellStyle name="Normal 9 3 5 4 2 2" xfId="53451"/>
    <cellStyle name="Normal 9 3 5 4 2 2 2" xfId="53452"/>
    <cellStyle name="Normal 9 3 5 4 2 3" xfId="53453"/>
    <cellStyle name="Normal 9 3 5 4 3" xfId="53454"/>
    <cellStyle name="Normal 9 3 5 4 3 2" xfId="53455"/>
    <cellStyle name="Normal 9 3 5 4 4" xfId="53456"/>
    <cellStyle name="Normal 9 3 5 5" xfId="53457"/>
    <cellStyle name="Normal 9 3 5 5 2" xfId="53458"/>
    <cellStyle name="Normal 9 3 5 5 2 2" xfId="53459"/>
    <cellStyle name="Normal 9 3 5 5 3" xfId="53460"/>
    <cellStyle name="Normal 9 3 5 6" xfId="53461"/>
    <cellStyle name="Normal 9 3 5 6 2" xfId="53462"/>
    <cellStyle name="Normal 9 3 5 7" xfId="53463"/>
    <cellStyle name="Normal 9 3 6" xfId="53464"/>
    <cellStyle name="Normal 9 3 6 2" xfId="53465"/>
    <cellStyle name="Normal 9 3 6 2 2" xfId="53466"/>
    <cellStyle name="Normal 9 3 6 2 2 2" xfId="53467"/>
    <cellStyle name="Normal 9 3 6 2 2 2 2" xfId="53468"/>
    <cellStyle name="Normal 9 3 6 2 2 3" xfId="53469"/>
    <cellStyle name="Normal 9 3 6 2 3" xfId="53470"/>
    <cellStyle name="Normal 9 3 6 2 3 2" xfId="53471"/>
    <cellStyle name="Normal 9 3 6 2 4" xfId="53472"/>
    <cellStyle name="Normal 9 3 6 3" xfId="53473"/>
    <cellStyle name="Normal 9 3 6 3 2" xfId="53474"/>
    <cellStyle name="Normal 9 3 6 3 2 2" xfId="53475"/>
    <cellStyle name="Normal 9 3 6 3 3" xfId="53476"/>
    <cellStyle name="Normal 9 3 6 4" xfId="53477"/>
    <cellStyle name="Normal 9 3 6 4 2" xfId="53478"/>
    <cellStyle name="Normal 9 3 6 5" xfId="53479"/>
    <cellStyle name="Normal 9 3 7" xfId="53480"/>
    <cellStyle name="Normal 9 3 7 2" xfId="53481"/>
    <cellStyle name="Normal 9 3 7 2 2" xfId="53482"/>
    <cellStyle name="Normal 9 3 7 2 2 2" xfId="53483"/>
    <cellStyle name="Normal 9 3 7 2 2 2 2" xfId="53484"/>
    <cellStyle name="Normal 9 3 7 2 2 3" xfId="53485"/>
    <cellStyle name="Normal 9 3 7 2 3" xfId="53486"/>
    <cellStyle name="Normal 9 3 7 2 3 2" xfId="53487"/>
    <cellStyle name="Normal 9 3 7 2 4" xfId="53488"/>
    <cellStyle name="Normal 9 3 7 3" xfId="53489"/>
    <cellStyle name="Normal 9 3 7 3 2" xfId="53490"/>
    <cellStyle name="Normal 9 3 7 3 2 2" xfId="53491"/>
    <cellStyle name="Normal 9 3 7 3 3" xfId="53492"/>
    <cellStyle name="Normal 9 3 7 4" xfId="53493"/>
    <cellStyle name="Normal 9 3 7 4 2" xfId="53494"/>
    <cellStyle name="Normal 9 3 7 5" xfId="53495"/>
    <cellStyle name="Normal 9 3 8" xfId="53496"/>
    <cellStyle name="Normal 9 3 8 2" xfId="53497"/>
    <cellStyle name="Normal 9 3 8 2 2" xfId="53498"/>
    <cellStyle name="Normal 9 3 8 2 2 2" xfId="53499"/>
    <cellStyle name="Normal 9 3 8 2 3" xfId="53500"/>
    <cellStyle name="Normal 9 3 8 3" xfId="53501"/>
    <cellStyle name="Normal 9 3 8 3 2" xfId="53502"/>
    <cellStyle name="Normal 9 3 8 4" xfId="53503"/>
    <cellStyle name="Normal 9 3 9" xfId="53504"/>
    <cellStyle name="Normal 9 3 9 2" xfId="53505"/>
    <cellStyle name="Normal 9 3 9 2 2" xfId="53506"/>
    <cellStyle name="Normal 9 3 9 3" xfId="53507"/>
    <cellStyle name="Normal 9 3_Plan Mi Comunidad  (05.04.10) Rv.03" xfId="53508"/>
    <cellStyle name="Normal 9 4" xfId="53509"/>
    <cellStyle name="Normal 9 4 10" xfId="53510"/>
    <cellStyle name="Normal 9 4 10 2" xfId="53511"/>
    <cellStyle name="Normal 9 4 11" xfId="53512"/>
    <cellStyle name="Normal 9 4 12" xfId="53513"/>
    <cellStyle name="Normal 9 4 2" xfId="53514"/>
    <cellStyle name="Normal 9 4 2 10" xfId="53515"/>
    <cellStyle name="Normal 9 4 2 2" xfId="53516"/>
    <cellStyle name="Normal 9 4 2 2 2" xfId="53517"/>
    <cellStyle name="Normal 9 4 2 2 2 2" xfId="53518"/>
    <cellStyle name="Normal 9 4 2 2 2 2 2" xfId="53519"/>
    <cellStyle name="Normal 9 4 2 2 2 2 2 2" xfId="53520"/>
    <cellStyle name="Normal 9 4 2 2 2 2 2 2 2" xfId="53521"/>
    <cellStyle name="Normal 9 4 2 2 2 2 2 2 2 2" xfId="53522"/>
    <cellStyle name="Normal 9 4 2 2 2 2 2 2 3" xfId="53523"/>
    <cellStyle name="Normal 9 4 2 2 2 2 2 3" xfId="53524"/>
    <cellStyle name="Normal 9 4 2 2 2 2 2 3 2" xfId="53525"/>
    <cellStyle name="Normal 9 4 2 2 2 2 2 4" xfId="53526"/>
    <cellStyle name="Normal 9 4 2 2 2 2 3" xfId="53527"/>
    <cellStyle name="Normal 9 4 2 2 2 2 3 2" xfId="53528"/>
    <cellStyle name="Normal 9 4 2 2 2 2 3 2 2" xfId="53529"/>
    <cellStyle name="Normal 9 4 2 2 2 2 3 3" xfId="53530"/>
    <cellStyle name="Normal 9 4 2 2 2 2 4" xfId="53531"/>
    <cellStyle name="Normal 9 4 2 2 2 2 4 2" xfId="53532"/>
    <cellStyle name="Normal 9 4 2 2 2 2 5" xfId="53533"/>
    <cellStyle name="Normal 9 4 2 2 2 3" xfId="53534"/>
    <cellStyle name="Normal 9 4 2 2 2 3 2" xfId="53535"/>
    <cellStyle name="Normal 9 4 2 2 2 3 2 2" xfId="53536"/>
    <cellStyle name="Normal 9 4 2 2 2 3 2 2 2" xfId="53537"/>
    <cellStyle name="Normal 9 4 2 2 2 3 2 2 2 2" xfId="53538"/>
    <cellStyle name="Normal 9 4 2 2 2 3 2 2 3" xfId="53539"/>
    <cellStyle name="Normal 9 4 2 2 2 3 2 3" xfId="53540"/>
    <cellStyle name="Normal 9 4 2 2 2 3 2 3 2" xfId="53541"/>
    <cellStyle name="Normal 9 4 2 2 2 3 2 4" xfId="53542"/>
    <cellStyle name="Normal 9 4 2 2 2 3 3" xfId="53543"/>
    <cellStyle name="Normal 9 4 2 2 2 3 3 2" xfId="53544"/>
    <cellStyle name="Normal 9 4 2 2 2 3 3 2 2" xfId="53545"/>
    <cellStyle name="Normal 9 4 2 2 2 3 3 3" xfId="53546"/>
    <cellStyle name="Normal 9 4 2 2 2 3 4" xfId="53547"/>
    <cellStyle name="Normal 9 4 2 2 2 3 4 2" xfId="53548"/>
    <cellStyle name="Normal 9 4 2 2 2 3 5" xfId="53549"/>
    <cellStyle name="Normal 9 4 2 2 2 4" xfId="53550"/>
    <cellStyle name="Normal 9 4 2 2 2 4 2" xfId="53551"/>
    <cellStyle name="Normal 9 4 2 2 2 4 2 2" xfId="53552"/>
    <cellStyle name="Normal 9 4 2 2 2 4 2 2 2" xfId="53553"/>
    <cellStyle name="Normal 9 4 2 2 2 4 2 3" xfId="53554"/>
    <cellStyle name="Normal 9 4 2 2 2 4 3" xfId="53555"/>
    <cellStyle name="Normal 9 4 2 2 2 4 3 2" xfId="53556"/>
    <cellStyle name="Normal 9 4 2 2 2 4 4" xfId="53557"/>
    <cellStyle name="Normal 9 4 2 2 2 5" xfId="53558"/>
    <cellStyle name="Normal 9 4 2 2 2 5 2" xfId="53559"/>
    <cellStyle name="Normal 9 4 2 2 2 5 2 2" xfId="53560"/>
    <cellStyle name="Normal 9 4 2 2 2 5 3" xfId="53561"/>
    <cellStyle name="Normal 9 4 2 2 2 6" xfId="53562"/>
    <cellStyle name="Normal 9 4 2 2 2 6 2" xfId="53563"/>
    <cellStyle name="Normal 9 4 2 2 2 7" xfId="53564"/>
    <cellStyle name="Normal 9 4 2 2 3" xfId="53565"/>
    <cellStyle name="Normal 9 4 2 2 3 2" xfId="53566"/>
    <cellStyle name="Normal 9 4 2 2 3 2 2" xfId="53567"/>
    <cellStyle name="Normal 9 4 2 2 3 2 2 2" xfId="53568"/>
    <cellStyle name="Normal 9 4 2 2 3 2 2 2 2" xfId="53569"/>
    <cellStyle name="Normal 9 4 2 2 3 2 2 3" xfId="53570"/>
    <cellStyle name="Normal 9 4 2 2 3 2 3" xfId="53571"/>
    <cellStyle name="Normal 9 4 2 2 3 2 3 2" xfId="53572"/>
    <cellStyle name="Normal 9 4 2 2 3 2 4" xfId="53573"/>
    <cellStyle name="Normal 9 4 2 2 3 3" xfId="53574"/>
    <cellStyle name="Normal 9 4 2 2 3 3 2" xfId="53575"/>
    <cellStyle name="Normal 9 4 2 2 3 3 2 2" xfId="53576"/>
    <cellStyle name="Normal 9 4 2 2 3 3 3" xfId="53577"/>
    <cellStyle name="Normal 9 4 2 2 3 4" xfId="53578"/>
    <cellStyle name="Normal 9 4 2 2 3 4 2" xfId="53579"/>
    <cellStyle name="Normal 9 4 2 2 3 5" xfId="53580"/>
    <cellStyle name="Normal 9 4 2 2 4" xfId="53581"/>
    <cellStyle name="Normal 9 4 2 2 4 2" xfId="53582"/>
    <cellStyle name="Normal 9 4 2 2 4 2 2" xfId="53583"/>
    <cellStyle name="Normal 9 4 2 2 4 2 2 2" xfId="53584"/>
    <cellStyle name="Normal 9 4 2 2 4 2 2 2 2" xfId="53585"/>
    <cellStyle name="Normal 9 4 2 2 4 2 2 3" xfId="53586"/>
    <cellStyle name="Normal 9 4 2 2 4 2 3" xfId="53587"/>
    <cellStyle name="Normal 9 4 2 2 4 2 3 2" xfId="53588"/>
    <cellStyle name="Normal 9 4 2 2 4 2 4" xfId="53589"/>
    <cellStyle name="Normal 9 4 2 2 4 3" xfId="53590"/>
    <cellStyle name="Normal 9 4 2 2 4 3 2" xfId="53591"/>
    <cellStyle name="Normal 9 4 2 2 4 3 2 2" xfId="53592"/>
    <cellStyle name="Normal 9 4 2 2 4 3 3" xfId="53593"/>
    <cellStyle name="Normal 9 4 2 2 4 4" xfId="53594"/>
    <cellStyle name="Normal 9 4 2 2 4 4 2" xfId="53595"/>
    <cellStyle name="Normal 9 4 2 2 4 5" xfId="53596"/>
    <cellStyle name="Normal 9 4 2 2 5" xfId="53597"/>
    <cellStyle name="Normal 9 4 2 2 5 2" xfId="53598"/>
    <cellStyle name="Normal 9 4 2 2 5 2 2" xfId="53599"/>
    <cellStyle name="Normal 9 4 2 2 5 2 2 2" xfId="53600"/>
    <cellStyle name="Normal 9 4 2 2 5 2 3" xfId="53601"/>
    <cellStyle name="Normal 9 4 2 2 5 3" xfId="53602"/>
    <cellStyle name="Normal 9 4 2 2 5 3 2" xfId="53603"/>
    <cellStyle name="Normal 9 4 2 2 5 4" xfId="53604"/>
    <cellStyle name="Normal 9 4 2 2 6" xfId="53605"/>
    <cellStyle name="Normal 9 4 2 2 6 2" xfId="53606"/>
    <cellStyle name="Normal 9 4 2 2 6 2 2" xfId="53607"/>
    <cellStyle name="Normal 9 4 2 2 6 3" xfId="53608"/>
    <cellStyle name="Normal 9 4 2 2 7" xfId="53609"/>
    <cellStyle name="Normal 9 4 2 2 7 2" xfId="53610"/>
    <cellStyle name="Normal 9 4 2 2 8" xfId="53611"/>
    <cellStyle name="Normal 9 4 2 3" xfId="53612"/>
    <cellStyle name="Normal 9 4 2 3 2" xfId="53613"/>
    <cellStyle name="Normal 9 4 2 3 2 2" xfId="53614"/>
    <cellStyle name="Normal 9 4 2 3 2 2 2" xfId="53615"/>
    <cellStyle name="Normal 9 4 2 3 2 2 2 2" xfId="53616"/>
    <cellStyle name="Normal 9 4 2 3 2 2 2 2 2" xfId="53617"/>
    <cellStyle name="Normal 9 4 2 3 2 2 2 3" xfId="53618"/>
    <cellStyle name="Normal 9 4 2 3 2 2 3" xfId="53619"/>
    <cellStyle name="Normal 9 4 2 3 2 2 3 2" xfId="53620"/>
    <cellStyle name="Normal 9 4 2 3 2 2 4" xfId="53621"/>
    <cellStyle name="Normal 9 4 2 3 2 3" xfId="53622"/>
    <cellStyle name="Normal 9 4 2 3 2 3 2" xfId="53623"/>
    <cellStyle name="Normal 9 4 2 3 2 3 2 2" xfId="53624"/>
    <cellStyle name="Normal 9 4 2 3 2 3 3" xfId="53625"/>
    <cellStyle name="Normal 9 4 2 3 2 4" xfId="53626"/>
    <cellStyle name="Normal 9 4 2 3 2 4 2" xfId="53627"/>
    <cellStyle name="Normal 9 4 2 3 2 5" xfId="53628"/>
    <cellStyle name="Normal 9 4 2 3 3" xfId="53629"/>
    <cellStyle name="Normal 9 4 2 3 3 2" xfId="53630"/>
    <cellStyle name="Normal 9 4 2 3 3 2 2" xfId="53631"/>
    <cellStyle name="Normal 9 4 2 3 3 2 2 2" xfId="53632"/>
    <cellStyle name="Normal 9 4 2 3 3 2 2 2 2" xfId="53633"/>
    <cellStyle name="Normal 9 4 2 3 3 2 2 3" xfId="53634"/>
    <cellStyle name="Normal 9 4 2 3 3 2 3" xfId="53635"/>
    <cellStyle name="Normal 9 4 2 3 3 2 3 2" xfId="53636"/>
    <cellStyle name="Normal 9 4 2 3 3 2 4" xfId="53637"/>
    <cellStyle name="Normal 9 4 2 3 3 3" xfId="53638"/>
    <cellStyle name="Normal 9 4 2 3 3 3 2" xfId="53639"/>
    <cellStyle name="Normal 9 4 2 3 3 3 2 2" xfId="53640"/>
    <cellStyle name="Normal 9 4 2 3 3 3 3" xfId="53641"/>
    <cellStyle name="Normal 9 4 2 3 3 4" xfId="53642"/>
    <cellStyle name="Normal 9 4 2 3 3 4 2" xfId="53643"/>
    <cellStyle name="Normal 9 4 2 3 3 5" xfId="53644"/>
    <cellStyle name="Normal 9 4 2 3 4" xfId="53645"/>
    <cellStyle name="Normal 9 4 2 3 4 2" xfId="53646"/>
    <cellStyle name="Normal 9 4 2 3 4 2 2" xfId="53647"/>
    <cellStyle name="Normal 9 4 2 3 4 2 2 2" xfId="53648"/>
    <cellStyle name="Normal 9 4 2 3 4 2 3" xfId="53649"/>
    <cellStyle name="Normal 9 4 2 3 4 3" xfId="53650"/>
    <cellStyle name="Normal 9 4 2 3 4 3 2" xfId="53651"/>
    <cellStyle name="Normal 9 4 2 3 4 4" xfId="53652"/>
    <cellStyle name="Normal 9 4 2 3 5" xfId="53653"/>
    <cellStyle name="Normal 9 4 2 3 5 2" xfId="53654"/>
    <cellStyle name="Normal 9 4 2 3 5 2 2" xfId="53655"/>
    <cellStyle name="Normal 9 4 2 3 5 3" xfId="53656"/>
    <cellStyle name="Normal 9 4 2 3 6" xfId="53657"/>
    <cellStyle name="Normal 9 4 2 3 6 2" xfId="53658"/>
    <cellStyle name="Normal 9 4 2 3 7" xfId="53659"/>
    <cellStyle name="Normal 9 4 2 4" xfId="53660"/>
    <cellStyle name="Normal 9 4 2 4 2" xfId="53661"/>
    <cellStyle name="Normal 9 4 2 4 2 2" xfId="53662"/>
    <cellStyle name="Normal 9 4 2 4 2 2 2" xfId="53663"/>
    <cellStyle name="Normal 9 4 2 4 2 2 2 2" xfId="53664"/>
    <cellStyle name="Normal 9 4 2 4 2 2 3" xfId="53665"/>
    <cellStyle name="Normal 9 4 2 4 2 3" xfId="53666"/>
    <cellStyle name="Normal 9 4 2 4 2 3 2" xfId="53667"/>
    <cellStyle name="Normal 9 4 2 4 2 4" xfId="53668"/>
    <cellStyle name="Normal 9 4 2 4 3" xfId="53669"/>
    <cellStyle name="Normal 9 4 2 4 3 2" xfId="53670"/>
    <cellStyle name="Normal 9 4 2 4 3 2 2" xfId="53671"/>
    <cellStyle name="Normal 9 4 2 4 3 3" xfId="53672"/>
    <cellStyle name="Normal 9 4 2 4 4" xfId="53673"/>
    <cellStyle name="Normal 9 4 2 4 4 2" xfId="53674"/>
    <cellStyle name="Normal 9 4 2 4 5" xfId="53675"/>
    <cellStyle name="Normal 9 4 2 5" xfId="53676"/>
    <cellStyle name="Normal 9 4 2 5 2" xfId="53677"/>
    <cellStyle name="Normal 9 4 2 5 2 2" xfId="53678"/>
    <cellStyle name="Normal 9 4 2 5 2 2 2" xfId="53679"/>
    <cellStyle name="Normal 9 4 2 5 2 2 2 2" xfId="53680"/>
    <cellStyle name="Normal 9 4 2 5 2 2 3" xfId="53681"/>
    <cellStyle name="Normal 9 4 2 5 2 3" xfId="53682"/>
    <cellStyle name="Normal 9 4 2 5 2 3 2" xfId="53683"/>
    <cellStyle name="Normal 9 4 2 5 2 4" xfId="53684"/>
    <cellStyle name="Normal 9 4 2 5 3" xfId="53685"/>
    <cellStyle name="Normal 9 4 2 5 3 2" xfId="53686"/>
    <cellStyle name="Normal 9 4 2 5 3 2 2" xfId="53687"/>
    <cellStyle name="Normal 9 4 2 5 3 3" xfId="53688"/>
    <cellStyle name="Normal 9 4 2 5 4" xfId="53689"/>
    <cellStyle name="Normal 9 4 2 5 4 2" xfId="53690"/>
    <cellStyle name="Normal 9 4 2 5 5" xfId="53691"/>
    <cellStyle name="Normal 9 4 2 6" xfId="53692"/>
    <cellStyle name="Normal 9 4 2 6 2" xfId="53693"/>
    <cellStyle name="Normal 9 4 2 6 2 2" xfId="53694"/>
    <cellStyle name="Normal 9 4 2 6 2 2 2" xfId="53695"/>
    <cellStyle name="Normal 9 4 2 6 2 3" xfId="53696"/>
    <cellStyle name="Normal 9 4 2 6 3" xfId="53697"/>
    <cellStyle name="Normal 9 4 2 6 3 2" xfId="53698"/>
    <cellStyle name="Normal 9 4 2 6 4" xfId="53699"/>
    <cellStyle name="Normal 9 4 2 7" xfId="53700"/>
    <cellStyle name="Normal 9 4 2 7 2" xfId="53701"/>
    <cellStyle name="Normal 9 4 2 7 2 2" xfId="53702"/>
    <cellStyle name="Normal 9 4 2 7 3" xfId="53703"/>
    <cellStyle name="Normal 9 4 2 8" xfId="53704"/>
    <cellStyle name="Normal 9 4 2 8 2" xfId="53705"/>
    <cellStyle name="Normal 9 4 2 9" xfId="53706"/>
    <cellStyle name="Normal 9 4 2 9 2" xfId="53707"/>
    <cellStyle name="Normal 9 4 3" xfId="53708"/>
    <cellStyle name="Normal 9 4 3 2" xfId="53709"/>
    <cellStyle name="Normal 9 4 3 2 2" xfId="53710"/>
    <cellStyle name="Normal 9 4 3 2 2 2" xfId="53711"/>
    <cellStyle name="Normal 9 4 3 2 2 2 2" xfId="53712"/>
    <cellStyle name="Normal 9 4 3 2 2 2 2 2" xfId="53713"/>
    <cellStyle name="Normal 9 4 3 2 2 2 2 2 2" xfId="53714"/>
    <cellStyle name="Normal 9 4 3 2 2 2 2 3" xfId="53715"/>
    <cellStyle name="Normal 9 4 3 2 2 2 3" xfId="53716"/>
    <cellStyle name="Normal 9 4 3 2 2 2 3 2" xfId="53717"/>
    <cellStyle name="Normal 9 4 3 2 2 2 4" xfId="53718"/>
    <cellStyle name="Normal 9 4 3 2 2 3" xfId="53719"/>
    <cellStyle name="Normal 9 4 3 2 2 3 2" xfId="53720"/>
    <cellStyle name="Normal 9 4 3 2 2 3 2 2" xfId="53721"/>
    <cellStyle name="Normal 9 4 3 2 2 3 3" xfId="53722"/>
    <cellStyle name="Normal 9 4 3 2 2 4" xfId="53723"/>
    <cellStyle name="Normal 9 4 3 2 2 4 2" xfId="53724"/>
    <cellStyle name="Normal 9 4 3 2 2 5" xfId="53725"/>
    <cellStyle name="Normal 9 4 3 2 3" xfId="53726"/>
    <cellStyle name="Normal 9 4 3 2 3 2" xfId="53727"/>
    <cellStyle name="Normal 9 4 3 2 3 2 2" xfId="53728"/>
    <cellStyle name="Normal 9 4 3 2 3 2 2 2" xfId="53729"/>
    <cellStyle name="Normal 9 4 3 2 3 2 2 2 2" xfId="53730"/>
    <cellStyle name="Normal 9 4 3 2 3 2 2 3" xfId="53731"/>
    <cellStyle name="Normal 9 4 3 2 3 2 3" xfId="53732"/>
    <cellStyle name="Normal 9 4 3 2 3 2 3 2" xfId="53733"/>
    <cellStyle name="Normal 9 4 3 2 3 2 4" xfId="53734"/>
    <cellStyle name="Normal 9 4 3 2 3 3" xfId="53735"/>
    <cellStyle name="Normal 9 4 3 2 3 3 2" xfId="53736"/>
    <cellStyle name="Normal 9 4 3 2 3 3 2 2" xfId="53737"/>
    <cellStyle name="Normal 9 4 3 2 3 3 3" xfId="53738"/>
    <cellStyle name="Normal 9 4 3 2 3 4" xfId="53739"/>
    <cellStyle name="Normal 9 4 3 2 3 4 2" xfId="53740"/>
    <cellStyle name="Normal 9 4 3 2 3 5" xfId="53741"/>
    <cellStyle name="Normal 9 4 3 2 4" xfId="53742"/>
    <cellStyle name="Normal 9 4 3 2 4 2" xfId="53743"/>
    <cellStyle name="Normal 9 4 3 2 4 2 2" xfId="53744"/>
    <cellStyle name="Normal 9 4 3 2 4 2 2 2" xfId="53745"/>
    <cellStyle name="Normal 9 4 3 2 4 2 3" xfId="53746"/>
    <cellStyle name="Normal 9 4 3 2 4 3" xfId="53747"/>
    <cellStyle name="Normal 9 4 3 2 4 3 2" xfId="53748"/>
    <cellStyle name="Normal 9 4 3 2 4 4" xfId="53749"/>
    <cellStyle name="Normal 9 4 3 2 5" xfId="53750"/>
    <cellStyle name="Normal 9 4 3 2 5 2" xfId="53751"/>
    <cellStyle name="Normal 9 4 3 2 5 2 2" xfId="53752"/>
    <cellStyle name="Normal 9 4 3 2 5 3" xfId="53753"/>
    <cellStyle name="Normal 9 4 3 2 6" xfId="53754"/>
    <cellStyle name="Normal 9 4 3 2 6 2" xfId="53755"/>
    <cellStyle name="Normal 9 4 3 2 7" xfId="53756"/>
    <cellStyle name="Normal 9 4 3 3" xfId="53757"/>
    <cellStyle name="Normal 9 4 3 3 2" xfId="53758"/>
    <cellStyle name="Normal 9 4 3 3 2 2" xfId="53759"/>
    <cellStyle name="Normal 9 4 3 3 2 2 2" xfId="53760"/>
    <cellStyle name="Normal 9 4 3 3 2 2 2 2" xfId="53761"/>
    <cellStyle name="Normal 9 4 3 3 2 2 3" xfId="53762"/>
    <cellStyle name="Normal 9 4 3 3 2 3" xfId="53763"/>
    <cellStyle name="Normal 9 4 3 3 2 3 2" xfId="53764"/>
    <cellStyle name="Normal 9 4 3 3 2 4" xfId="53765"/>
    <cellStyle name="Normal 9 4 3 3 3" xfId="53766"/>
    <cellStyle name="Normal 9 4 3 3 3 2" xfId="53767"/>
    <cellStyle name="Normal 9 4 3 3 3 2 2" xfId="53768"/>
    <cellStyle name="Normal 9 4 3 3 3 3" xfId="53769"/>
    <cellStyle name="Normal 9 4 3 3 4" xfId="53770"/>
    <cellStyle name="Normal 9 4 3 3 4 2" xfId="53771"/>
    <cellStyle name="Normal 9 4 3 3 5" xfId="53772"/>
    <cellStyle name="Normal 9 4 3 4" xfId="53773"/>
    <cellStyle name="Normal 9 4 3 4 2" xfId="53774"/>
    <cellStyle name="Normal 9 4 3 4 2 2" xfId="53775"/>
    <cellStyle name="Normal 9 4 3 4 2 2 2" xfId="53776"/>
    <cellStyle name="Normal 9 4 3 4 2 2 2 2" xfId="53777"/>
    <cellStyle name="Normal 9 4 3 4 2 2 3" xfId="53778"/>
    <cellStyle name="Normal 9 4 3 4 2 3" xfId="53779"/>
    <cellStyle name="Normal 9 4 3 4 2 3 2" xfId="53780"/>
    <cellStyle name="Normal 9 4 3 4 2 4" xfId="53781"/>
    <cellStyle name="Normal 9 4 3 4 3" xfId="53782"/>
    <cellStyle name="Normal 9 4 3 4 3 2" xfId="53783"/>
    <cellStyle name="Normal 9 4 3 4 3 2 2" xfId="53784"/>
    <cellStyle name="Normal 9 4 3 4 3 3" xfId="53785"/>
    <cellStyle name="Normal 9 4 3 4 4" xfId="53786"/>
    <cellStyle name="Normal 9 4 3 4 4 2" xfId="53787"/>
    <cellStyle name="Normal 9 4 3 4 5" xfId="53788"/>
    <cellStyle name="Normal 9 4 3 5" xfId="53789"/>
    <cellStyle name="Normal 9 4 3 5 2" xfId="53790"/>
    <cellStyle name="Normal 9 4 3 5 2 2" xfId="53791"/>
    <cellStyle name="Normal 9 4 3 5 2 2 2" xfId="53792"/>
    <cellStyle name="Normal 9 4 3 5 2 3" xfId="53793"/>
    <cellStyle name="Normal 9 4 3 5 3" xfId="53794"/>
    <cellStyle name="Normal 9 4 3 5 3 2" xfId="53795"/>
    <cellStyle name="Normal 9 4 3 5 4" xfId="53796"/>
    <cellStyle name="Normal 9 4 3 6" xfId="53797"/>
    <cellStyle name="Normal 9 4 3 6 2" xfId="53798"/>
    <cellStyle name="Normal 9 4 3 6 2 2" xfId="53799"/>
    <cellStyle name="Normal 9 4 3 6 3" xfId="53800"/>
    <cellStyle name="Normal 9 4 3 7" xfId="53801"/>
    <cellStyle name="Normal 9 4 3 7 2" xfId="53802"/>
    <cellStyle name="Normal 9 4 3 8" xfId="53803"/>
    <cellStyle name="Normal 9 4 4" xfId="53804"/>
    <cellStyle name="Normal 9 4 4 2" xfId="53805"/>
    <cellStyle name="Normal 9 4 4 2 2" xfId="53806"/>
    <cellStyle name="Normal 9 4 4 2 2 2" xfId="53807"/>
    <cellStyle name="Normal 9 4 4 2 2 2 2" xfId="53808"/>
    <cellStyle name="Normal 9 4 4 2 2 2 2 2" xfId="53809"/>
    <cellStyle name="Normal 9 4 4 2 2 2 3" xfId="53810"/>
    <cellStyle name="Normal 9 4 4 2 2 3" xfId="53811"/>
    <cellStyle name="Normal 9 4 4 2 2 3 2" xfId="53812"/>
    <cellStyle name="Normal 9 4 4 2 2 4" xfId="53813"/>
    <cellStyle name="Normal 9 4 4 2 3" xfId="53814"/>
    <cellStyle name="Normal 9 4 4 2 3 2" xfId="53815"/>
    <cellStyle name="Normal 9 4 4 2 3 2 2" xfId="53816"/>
    <cellStyle name="Normal 9 4 4 2 3 3" xfId="53817"/>
    <cellStyle name="Normal 9 4 4 2 4" xfId="53818"/>
    <cellStyle name="Normal 9 4 4 2 4 2" xfId="53819"/>
    <cellStyle name="Normal 9 4 4 2 5" xfId="53820"/>
    <cellStyle name="Normal 9 4 4 3" xfId="53821"/>
    <cellStyle name="Normal 9 4 4 3 2" xfId="53822"/>
    <cellStyle name="Normal 9 4 4 3 2 2" xfId="53823"/>
    <cellStyle name="Normal 9 4 4 3 2 2 2" xfId="53824"/>
    <cellStyle name="Normal 9 4 4 3 2 2 2 2" xfId="53825"/>
    <cellStyle name="Normal 9 4 4 3 2 2 3" xfId="53826"/>
    <cellStyle name="Normal 9 4 4 3 2 3" xfId="53827"/>
    <cellStyle name="Normal 9 4 4 3 2 3 2" xfId="53828"/>
    <cellStyle name="Normal 9 4 4 3 2 4" xfId="53829"/>
    <cellStyle name="Normal 9 4 4 3 3" xfId="53830"/>
    <cellStyle name="Normal 9 4 4 3 3 2" xfId="53831"/>
    <cellStyle name="Normal 9 4 4 3 3 2 2" xfId="53832"/>
    <cellStyle name="Normal 9 4 4 3 3 3" xfId="53833"/>
    <cellStyle name="Normal 9 4 4 3 4" xfId="53834"/>
    <cellStyle name="Normal 9 4 4 3 4 2" xfId="53835"/>
    <cellStyle name="Normal 9 4 4 3 5" xfId="53836"/>
    <cellStyle name="Normal 9 4 4 4" xfId="53837"/>
    <cellStyle name="Normal 9 4 4 4 2" xfId="53838"/>
    <cellStyle name="Normal 9 4 4 4 2 2" xfId="53839"/>
    <cellStyle name="Normal 9 4 4 4 2 2 2" xfId="53840"/>
    <cellStyle name="Normal 9 4 4 4 2 3" xfId="53841"/>
    <cellStyle name="Normal 9 4 4 4 3" xfId="53842"/>
    <cellStyle name="Normal 9 4 4 4 3 2" xfId="53843"/>
    <cellStyle name="Normal 9 4 4 4 4" xfId="53844"/>
    <cellStyle name="Normal 9 4 4 5" xfId="53845"/>
    <cellStyle name="Normal 9 4 4 5 2" xfId="53846"/>
    <cellStyle name="Normal 9 4 4 5 2 2" xfId="53847"/>
    <cellStyle name="Normal 9 4 4 5 3" xfId="53848"/>
    <cellStyle name="Normal 9 4 4 6" xfId="53849"/>
    <cellStyle name="Normal 9 4 4 6 2" xfId="53850"/>
    <cellStyle name="Normal 9 4 4 7" xfId="53851"/>
    <cellStyle name="Normal 9 4 5" xfId="53852"/>
    <cellStyle name="Normal 9 4 5 2" xfId="53853"/>
    <cellStyle name="Normal 9 4 5 2 2" xfId="53854"/>
    <cellStyle name="Normal 9 4 5 2 2 2" xfId="53855"/>
    <cellStyle name="Normal 9 4 5 2 2 2 2" xfId="53856"/>
    <cellStyle name="Normal 9 4 5 2 2 3" xfId="53857"/>
    <cellStyle name="Normal 9 4 5 2 3" xfId="53858"/>
    <cellStyle name="Normal 9 4 5 2 3 2" xfId="53859"/>
    <cellStyle name="Normal 9 4 5 2 4" xfId="53860"/>
    <cellStyle name="Normal 9 4 5 3" xfId="53861"/>
    <cellStyle name="Normal 9 4 5 3 2" xfId="53862"/>
    <cellStyle name="Normal 9 4 5 3 2 2" xfId="53863"/>
    <cellStyle name="Normal 9 4 5 3 3" xfId="53864"/>
    <cellStyle name="Normal 9 4 5 4" xfId="53865"/>
    <cellStyle name="Normal 9 4 5 4 2" xfId="53866"/>
    <cellStyle name="Normal 9 4 5 5" xfId="53867"/>
    <cellStyle name="Normal 9 4 6" xfId="53868"/>
    <cellStyle name="Normal 9 4 6 2" xfId="53869"/>
    <cellStyle name="Normal 9 4 6 2 2" xfId="53870"/>
    <cellStyle name="Normal 9 4 6 2 2 2" xfId="53871"/>
    <cellStyle name="Normal 9 4 6 2 2 2 2" xfId="53872"/>
    <cellStyle name="Normal 9 4 6 2 2 3" xfId="53873"/>
    <cellStyle name="Normal 9 4 6 2 3" xfId="53874"/>
    <cellStyle name="Normal 9 4 6 2 3 2" xfId="53875"/>
    <cellStyle name="Normal 9 4 6 2 4" xfId="53876"/>
    <cellStyle name="Normal 9 4 6 3" xfId="53877"/>
    <cellStyle name="Normal 9 4 6 3 2" xfId="53878"/>
    <cellStyle name="Normal 9 4 6 3 2 2" xfId="53879"/>
    <cellStyle name="Normal 9 4 6 3 3" xfId="53880"/>
    <cellStyle name="Normal 9 4 6 4" xfId="53881"/>
    <cellStyle name="Normal 9 4 6 4 2" xfId="53882"/>
    <cellStyle name="Normal 9 4 6 5" xfId="53883"/>
    <cellStyle name="Normal 9 4 7" xfId="53884"/>
    <cellStyle name="Normal 9 4 7 2" xfId="53885"/>
    <cellStyle name="Normal 9 4 7 2 2" xfId="53886"/>
    <cellStyle name="Normal 9 4 7 2 2 2" xfId="53887"/>
    <cellStyle name="Normal 9 4 7 2 3" xfId="53888"/>
    <cellStyle name="Normal 9 4 7 3" xfId="53889"/>
    <cellStyle name="Normal 9 4 7 3 2" xfId="53890"/>
    <cellStyle name="Normal 9 4 7 4" xfId="53891"/>
    <cellStyle name="Normal 9 4 8" xfId="53892"/>
    <cellStyle name="Normal 9 4 8 2" xfId="53893"/>
    <cellStyle name="Normal 9 4 8 2 2" xfId="53894"/>
    <cellStyle name="Normal 9 4 8 3" xfId="53895"/>
    <cellStyle name="Normal 9 4 9" xfId="53896"/>
    <cellStyle name="Normal 9 4 9 2" xfId="53897"/>
    <cellStyle name="Normal 9 5" xfId="53898"/>
    <cellStyle name="Normal 9 5 10" xfId="53899"/>
    <cellStyle name="Normal 9 5 11" xfId="53900"/>
    <cellStyle name="Normal 9 5 2" xfId="53901"/>
    <cellStyle name="Normal 9 5 2 2" xfId="53902"/>
    <cellStyle name="Normal 9 5 2 2 2" xfId="53903"/>
    <cellStyle name="Normal 9 5 2 2 2 2" xfId="53904"/>
    <cellStyle name="Normal 9 5 2 2 2 2 2" xfId="53905"/>
    <cellStyle name="Normal 9 5 2 2 2 2 2 2" xfId="53906"/>
    <cellStyle name="Normal 9 5 2 2 2 2 2 2 2" xfId="53907"/>
    <cellStyle name="Normal 9 5 2 2 2 2 2 3" xfId="53908"/>
    <cellStyle name="Normal 9 5 2 2 2 2 3" xfId="53909"/>
    <cellStyle name="Normal 9 5 2 2 2 2 3 2" xfId="53910"/>
    <cellStyle name="Normal 9 5 2 2 2 2 4" xfId="53911"/>
    <cellStyle name="Normal 9 5 2 2 2 3" xfId="53912"/>
    <cellStyle name="Normal 9 5 2 2 2 3 2" xfId="53913"/>
    <cellStyle name="Normal 9 5 2 2 2 3 2 2" xfId="53914"/>
    <cellStyle name="Normal 9 5 2 2 2 3 3" xfId="53915"/>
    <cellStyle name="Normal 9 5 2 2 2 4" xfId="53916"/>
    <cellStyle name="Normal 9 5 2 2 2 4 2" xfId="53917"/>
    <cellStyle name="Normal 9 5 2 2 2 5" xfId="53918"/>
    <cellStyle name="Normal 9 5 2 2 3" xfId="53919"/>
    <cellStyle name="Normal 9 5 2 2 3 2" xfId="53920"/>
    <cellStyle name="Normal 9 5 2 2 3 2 2" xfId="53921"/>
    <cellStyle name="Normal 9 5 2 2 3 2 2 2" xfId="53922"/>
    <cellStyle name="Normal 9 5 2 2 3 2 2 2 2" xfId="53923"/>
    <cellStyle name="Normal 9 5 2 2 3 2 2 3" xfId="53924"/>
    <cellStyle name="Normal 9 5 2 2 3 2 3" xfId="53925"/>
    <cellStyle name="Normal 9 5 2 2 3 2 3 2" xfId="53926"/>
    <cellStyle name="Normal 9 5 2 2 3 2 4" xfId="53927"/>
    <cellStyle name="Normal 9 5 2 2 3 3" xfId="53928"/>
    <cellStyle name="Normal 9 5 2 2 3 3 2" xfId="53929"/>
    <cellStyle name="Normal 9 5 2 2 3 3 2 2" xfId="53930"/>
    <cellStyle name="Normal 9 5 2 2 3 3 3" xfId="53931"/>
    <cellStyle name="Normal 9 5 2 2 3 4" xfId="53932"/>
    <cellStyle name="Normal 9 5 2 2 3 4 2" xfId="53933"/>
    <cellStyle name="Normal 9 5 2 2 3 5" xfId="53934"/>
    <cellStyle name="Normal 9 5 2 2 4" xfId="53935"/>
    <cellStyle name="Normal 9 5 2 2 4 2" xfId="53936"/>
    <cellStyle name="Normal 9 5 2 2 4 2 2" xfId="53937"/>
    <cellStyle name="Normal 9 5 2 2 4 2 2 2" xfId="53938"/>
    <cellStyle name="Normal 9 5 2 2 4 2 3" xfId="53939"/>
    <cellStyle name="Normal 9 5 2 2 4 3" xfId="53940"/>
    <cellStyle name="Normal 9 5 2 2 4 3 2" xfId="53941"/>
    <cellStyle name="Normal 9 5 2 2 4 4" xfId="53942"/>
    <cellStyle name="Normal 9 5 2 2 5" xfId="53943"/>
    <cellStyle name="Normal 9 5 2 2 5 2" xfId="53944"/>
    <cellStyle name="Normal 9 5 2 2 5 2 2" xfId="53945"/>
    <cellStyle name="Normal 9 5 2 2 5 3" xfId="53946"/>
    <cellStyle name="Normal 9 5 2 2 6" xfId="53947"/>
    <cellStyle name="Normal 9 5 2 2 6 2" xfId="53948"/>
    <cellStyle name="Normal 9 5 2 2 7" xfId="53949"/>
    <cellStyle name="Normal 9 5 2 3" xfId="53950"/>
    <cellStyle name="Normal 9 5 2 3 2" xfId="53951"/>
    <cellStyle name="Normal 9 5 2 3 2 2" xfId="53952"/>
    <cellStyle name="Normal 9 5 2 3 2 2 2" xfId="53953"/>
    <cellStyle name="Normal 9 5 2 3 2 2 2 2" xfId="53954"/>
    <cellStyle name="Normal 9 5 2 3 2 2 3" xfId="53955"/>
    <cellStyle name="Normal 9 5 2 3 2 3" xfId="53956"/>
    <cellStyle name="Normal 9 5 2 3 2 3 2" xfId="53957"/>
    <cellStyle name="Normal 9 5 2 3 2 4" xfId="53958"/>
    <cellStyle name="Normal 9 5 2 3 3" xfId="53959"/>
    <cellStyle name="Normal 9 5 2 3 3 2" xfId="53960"/>
    <cellStyle name="Normal 9 5 2 3 3 2 2" xfId="53961"/>
    <cellStyle name="Normal 9 5 2 3 3 3" xfId="53962"/>
    <cellStyle name="Normal 9 5 2 3 4" xfId="53963"/>
    <cellStyle name="Normal 9 5 2 3 4 2" xfId="53964"/>
    <cellStyle name="Normal 9 5 2 3 5" xfId="53965"/>
    <cellStyle name="Normal 9 5 2 4" xfId="53966"/>
    <cellStyle name="Normal 9 5 2 4 2" xfId="53967"/>
    <cellStyle name="Normal 9 5 2 4 2 2" xfId="53968"/>
    <cellStyle name="Normal 9 5 2 4 2 2 2" xfId="53969"/>
    <cellStyle name="Normal 9 5 2 4 2 2 2 2" xfId="53970"/>
    <cellStyle name="Normal 9 5 2 4 2 2 3" xfId="53971"/>
    <cellStyle name="Normal 9 5 2 4 2 3" xfId="53972"/>
    <cellStyle name="Normal 9 5 2 4 2 3 2" xfId="53973"/>
    <cellStyle name="Normal 9 5 2 4 2 4" xfId="53974"/>
    <cellStyle name="Normal 9 5 2 4 3" xfId="53975"/>
    <cellStyle name="Normal 9 5 2 4 3 2" xfId="53976"/>
    <cellStyle name="Normal 9 5 2 4 3 2 2" xfId="53977"/>
    <cellStyle name="Normal 9 5 2 4 3 3" xfId="53978"/>
    <cellStyle name="Normal 9 5 2 4 4" xfId="53979"/>
    <cellStyle name="Normal 9 5 2 4 4 2" xfId="53980"/>
    <cellStyle name="Normal 9 5 2 4 5" xfId="53981"/>
    <cellStyle name="Normal 9 5 2 5" xfId="53982"/>
    <cellStyle name="Normal 9 5 2 5 2" xfId="53983"/>
    <cellStyle name="Normal 9 5 2 5 2 2" xfId="53984"/>
    <cellStyle name="Normal 9 5 2 5 2 2 2" xfId="53985"/>
    <cellStyle name="Normal 9 5 2 5 2 3" xfId="53986"/>
    <cellStyle name="Normal 9 5 2 5 3" xfId="53987"/>
    <cellStyle name="Normal 9 5 2 5 3 2" xfId="53988"/>
    <cellStyle name="Normal 9 5 2 5 4" xfId="53989"/>
    <cellStyle name="Normal 9 5 2 6" xfId="53990"/>
    <cellStyle name="Normal 9 5 2 6 2" xfId="53991"/>
    <cellStyle name="Normal 9 5 2 6 2 2" xfId="53992"/>
    <cellStyle name="Normal 9 5 2 6 3" xfId="53993"/>
    <cellStyle name="Normal 9 5 2 7" xfId="53994"/>
    <cellStyle name="Normal 9 5 2 7 2" xfId="53995"/>
    <cellStyle name="Normal 9 5 2 8" xfId="53996"/>
    <cellStyle name="Normal 9 5 3" xfId="53997"/>
    <cellStyle name="Normal 9 5 3 2" xfId="53998"/>
    <cellStyle name="Normal 9 5 3 2 2" xfId="53999"/>
    <cellStyle name="Normal 9 5 3 2 2 2" xfId="54000"/>
    <cellStyle name="Normal 9 5 3 2 2 2 2" xfId="54001"/>
    <cellStyle name="Normal 9 5 3 2 2 2 2 2" xfId="54002"/>
    <cellStyle name="Normal 9 5 3 2 2 2 3" xfId="54003"/>
    <cellStyle name="Normal 9 5 3 2 2 3" xfId="54004"/>
    <cellStyle name="Normal 9 5 3 2 2 3 2" xfId="54005"/>
    <cellStyle name="Normal 9 5 3 2 2 4" xfId="54006"/>
    <cellStyle name="Normal 9 5 3 2 3" xfId="54007"/>
    <cellStyle name="Normal 9 5 3 2 3 2" xfId="54008"/>
    <cellStyle name="Normal 9 5 3 2 3 2 2" xfId="54009"/>
    <cellStyle name="Normal 9 5 3 2 3 3" xfId="54010"/>
    <cellStyle name="Normal 9 5 3 2 4" xfId="54011"/>
    <cellStyle name="Normal 9 5 3 2 4 2" xfId="54012"/>
    <cellStyle name="Normal 9 5 3 2 5" xfId="54013"/>
    <cellStyle name="Normal 9 5 3 3" xfId="54014"/>
    <cellStyle name="Normal 9 5 3 3 2" xfId="54015"/>
    <cellStyle name="Normal 9 5 3 3 2 2" xfId="54016"/>
    <cellStyle name="Normal 9 5 3 3 2 2 2" xfId="54017"/>
    <cellStyle name="Normal 9 5 3 3 2 2 2 2" xfId="54018"/>
    <cellStyle name="Normal 9 5 3 3 2 2 3" xfId="54019"/>
    <cellStyle name="Normal 9 5 3 3 2 3" xfId="54020"/>
    <cellStyle name="Normal 9 5 3 3 2 3 2" xfId="54021"/>
    <cellStyle name="Normal 9 5 3 3 2 4" xfId="54022"/>
    <cellStyle name="Normal 9 5 3 3 3" xfId="54023"/>
    <cellStyle name="Normal 9 5 3 3 3 2" xfId="54024"/>
    <cellStyle name="Normal 9 5 3 3 3 2 2" xfId="54025"/>
    <cellStyle name="Normal 9 5 3 3 3 3" xfId="54026"/>
    <cellStyle name="Normal 9 5 3 3 4" xfId="54027"/>
    <cellStyle name="Normal 9 5 3 3 4 2" xfId="54028"/>
    <cellStyle name="Normal 9 5 3 3 5" xfId="54029"/>
    <cellStyle name="Normal 9 5 3 4" xfId="54030"/>
    <cellStyle name="Normal 9 5 3 4 2" xfId="54031"/>
    <cellStyle name="Normal 9 5 3 4 2 2" xfId="54032"/>
    <cellStyle name="Normal 9 5 3 4 2 2 2" xfId="54033"/>
    <cellStyle name="Normal 9 5 3 4 2 3" xfId="54034"/>
    <cellStyle name="Normal 9 5 3 4 3" xfId="54035"/>
    <cellStyle name="Normal 9 5 3 4 3 2" xfId="54036"/>
    <cellStyle name="Normal 9 5 3 4 4" xfId="54037"/>
    <cellStyle name="Normal 9 5 3 5" xfId="54038"/>
    <cellStyle name="Normal 9 5 3 5 2" xfId="54039"/>
    <cellStyle name="Normal 9 5 3 5 2 2" xfId="54040"/>
    <cellStyle name="Normal 9 5 3 5 3" xfId="54041"/>
    <cellStyle name="Normal 9 5 3 6" xfId="54042"/>
    <cellStyle name="Normal 9 5 3 6 2" xfId="54043"/>
    <cellStyle name="Normal 9 5 3 7" xfId="54044"/>
    <cellStyle name="Normal 9 5 4" xfId="54045"/>
    <cellStyle name="Normal 9 5 4 2" xfId="54046"/>
    <cellStyle name="Normal 9 5 4 2 2" xfId="54047"/>
    <cellStyle name="Normal 9 5 4 2 2 2" xfId="54048"/>
    <cellStyle name="Normal 9 5 4 2 2 2 2" xfId="54049"/>
    <cellStyle name="Normal 9 5 4 2 2 3" xfId="54050"/>
    <cellStyle name="Normal 9 5 4 2 3" xfId="54051"/>
    <cellStyle name="Normal 9 5 4 2 3 2" xfId="54052"/>
    <cellStyle name="Normal 9 5 4 2 4" xfId="54053"/>
    <cellStyle name="Normal 9 5 4 3" xfId="54054"/>
    <cellStyle name="Normal 9 5 4 3 2" xfId="54055"/>
    <cellStyle name="Normal 9 5 4 3 2 2" xfId="54056"/>
    <cellStyle name="Normal 9 5 4 3 3" xfId="54057"/>
    <cellStyle name="Normal 9 5 4 4" xfId="54058"/>
    <cellStyle name="Normal 9 5 4 4 2" xfId="54059"/>
    <cellStyle name="Normal 9 5 4 5" xfId="54060"/>
    <cellStyle name="Normal 9 5 5" xfId="54061"/>
    <cellStyle name="Normal 9 5 5 2" xfId="54062"/>
    <cellStyle name="Normal 9 5 5 2 2" xfId="54063"/>
    <cellStyle name="Normal 9 5 5 2 2 2" xfId="54064"/>
    <cellStyle name="Normal 9 5 5 2 2 2 2" xfId="54065"/>
    <cellStyle name="Normal 9 5 5 2 2 3" xfId="54066"/>
    <cellStyle name="Normal 9 5 5 2 3" xfId="54067"/>
    <cellStyle name="Normal 9 5 5 2 3 2" xfId="54068"/>
    <cellStyle name="Normal 9 5 5 2 4" xfId="54069"/>
    <cellStyle name="Normal 9 5 5 3" xfId="54070"/>
    <cellStyle name="Normal 9 5 5 3 2" xfId="54071"/>
    <cellStyle name="Normal 9 5 5 3 2 2" xfId="54072"/>
    <cellStyle name="Normal 9 5 5 3 3" xfId="54073"/>
    <cellStyle name="Normal 9 5 5 4" xfId="54074"/>
    <cellStyle name="Normal 9 5 5 4 2" xfId="54075"/>
    <cellStyle name="Normal 9 5 5 5" xfId="54076"/>
    <cellStyle name="Normal 9 5 6" xfId="54077"/>
    <cellStyle name="Normal 9 5 6 2" xfId="54078"/>
    <cellStyle name="Normal 9 5 6 2 2" xfId="54079"/>
    <cellStyle name="Normal 9 5 6 2 2 2" xfId="54080"/>
    <cellStyle name="Normal 9 5 6 2 3" xfId="54081"/>
    <cellStyle name="Normal 9 5 6 3" xfId="54082"/>
    <cellStyle name="Normal 9 5 6 3 2" xfId="54083"/>
    <cellStyle name="Normal 9 5 6 4" xfId="54084"/>
    <cellStyle name="Normal 9 5 7" xfId="54085"/>
    <cellStyle name="Normal 9 5 7 2" xfId="54086"/>
    <cellStyle name="Normal 9 5 7 2 2" xfId="54087"/>
    <cellStyle name="Normal 9 5 7 3" xfId="54088"/>
    <cellStyle name="Normal 9 5 8" xfId="54089"/>
    <cellStyle name="Normal 9 5 8 2" xfId="54090"/>
    <cellStyle name="Normal 9 5 9" xfId="54091"/>
    <cellStyle name="Normal 9 5 9 2" xfId="54092"/>
    <cellStyle name="Normal 9 6" xfId="54093"/>
    <cellStyle name="Normal 9 6 2" xfId="54094"/>
    <cellStyle name="Normal 9 6 2 2" xfId="54095"/>
    <cellStyle name="Normal 9 6 2 2 2" xfId="54096"/>
    <cellStyle name="Normal 9 6 2 2 2 2" xfId="54097"/>
    <cellStyle name="Normal 9 6 2 2 2 2 2" xfId="54098"/>
    <cellStyle name="Normal 9 6 2 2 2 2 2 2" xfId="54099"/>
    <cellStyle name="Normal 9 6 2 2 2 2 3" xfId="54100"/>
    <cellStyle name="Normal 9 6 2 2 2 3" xfId="54101"/>
    <cellStyle name="Normal 9 6 2 2 2 3 2" xfId="54102"/>
    <cellStyle name="Normal 9 6 2 2 2 4" xfId="54103"/>
    <cellStyle name="Normal 9 6 2 2 3" xfId="54104"/>
    <cellStyle name="Normal 9 6 2 2 3 2" xfId="54105"/>
    <cellStyle name="Normal 9 6 2 2 3 2 2" xfId="54106"/>
    <cellStyle name="Normal 9 6 2 2 3 3" xfId="54107"/>
    <cellStyle name="Normal 9 6 2 2 4" xfId="54108"/>
    <cellStyle name="Normal 9 6 2 2 4 2" xfId="54109"/>
    <cellStyle name="Normal 9 6 2 2 5" xfId="54110"/>
    <cellStyle name="Normal 9 6 2 3" xfId="54111"/>
    <cellStyle name="Normal 9 6 2 3 2" xfId="54112"/>
    <cellStyle name="Normal 9 6 2 3 2 2" xfId="54113"/>
    <cellStyle name="Normal 9 6 2 3 2 2 2" xfId="54114"/>
    <cellStyle name="Normal 9 6 2 3 2 2 2 2" xfId="54115"/>
    <cellStyle name="Normal 9 6 2 3 2 2 3" xfId="54116"/>
    <cellStyle name="Normal 9 6 2 3 2 3" xfId="54117"/>
    <cellStyle name="Normal 9 6 2 3 2 3 2" xfId="54118"/>
    <cellStyle name="Normal 9 6 2 3 2 4" xfId="54119"/>
    <cellStyle name="Normal 9 6 2 3 3" xfId="54120"/>
    <cellStyle name="Normal 9 6 2 3 3 2" xfId="54121"/>
    <cellStyle name="Normal 9 6 2 3 3 2 2" xfId="54122"/>
    <cellStyle name="Normal 9 6 2 3 3 3" xfId="54123"/>
    <cellStyle name="Normal 9 6 2 3 4" xfId="54124"/>
    <cellStyle name="Normal 9 6 2 3 4 2" xfId="54125"/>
    <cellStyle name="Normal 9 6 2 3 5" xfId="54126"/>
    <cellStyle name="Normal 9 6 2 4" xfId="54127"/>
    <cellStyle name="Normal 9 6 2 4 2" xfId="54128"/>
    <cellStyle name="Normal 9 6 2 4 2 2" xfId="54129"/>
    <cellStyle name="Normal 9 6 2 4 2 2 2" xfId="54130"/>
    <cellStyle name="Normal 9 6 2 4 2 3" xfId="54131"/>
    <cellStyle name="Normal 9 6 2 4 3" xfId="54132"/>
    <cellStyle name="Normal 9 6 2 4 3 2" xfId="54133"/>
    <cellStyle name="Normal 9 6 2 4 4" xfId="54134"/>
    <cellStyle name="Normal 9 6 2 5" xfId="54135"/>
    <cellStyle name="Normal 9 6 2 5 2" xfId="54136"/>
    <cellStyle name="Normal 9 6 2 5 2 2" xfId="54137"/>
    <cellStyle name="Normal 9 6 2 5 3" xfId="54138"/>
    <cellStyle name="Normal 9 6 2 6" xfId="54139"/>
    <cellStyle name="Normal 9 6 2 6 2" xfId="54140"/>
    <cellStyle name="Normal 9 6 2 7" xfId="54141"/>
    <cellStyle name="Normal 9 6 3" xfId="54142"/>
    <cellStyle name="Normal 9 6 3 2" xfId="54143"/>
    <cellStyle name="Normal 9 6 3 2 2" xfId="54144"/>
    <cellStyle name="Normal 9 6 3 2 2 2" xfId="54145"/>
    <cellStyle name="Normal 9 6 3 2 2 2 2" xfId="54146"/>
    <cellStyle name="Normal 9 6 3 2 2 3" xfId="54147"/>
    <cellStyle name="Normal 9 6 3 2 3" xfId="54148"/>
    <cellStyle name="Normal 9 6 3 2 3 2" xfId="54149"/>
    <cellStyle name="Normal 9 6 3 2 4" xfId="54150"/>
    <cellStyle name="Normal 9 6 3 3" xfId="54151"/>
    <cellStyle name="Normal 9 6 3 3 2" xfId="54152"/>
    <cellStyle name="Normal 9 6 3 3 2 2" xfId="54153"/>
    <cellStyle name="Normal 9 6 3 3 3" xfId="54154"/>
    <cellStyle name="Normal 9 6 3 4" xfId="54155"/>
    <cellStyle name="Normal 9 6 3 4 2" xfId="54156"/>
    <cellStyle name="Normal 9 6 3 5" xfId="54157"/>
    <cellStyle name="Normal 9 6 4" xfId="54158"/>
    <cellStyle name="Normal 9 6 4 2" xfId="54159"/>
    <cellStyle name="Normal 9 6 4 2 2" xfId="54160"/>
    <cellStyle name="Normal 9 6 4 2 2 2" xfId="54161"/>
    <cellStyle name="Normal 9 6 4 2 2 2 2" xfId="54162"/>
    <cellStyle name="Normal 9 6 4 2 2 3" xfId="54163"/>
    <cellStyle name="Normal 9 6 4 2 3" xfId="54164"/>
    <cellStyle name="Normal 9 6 4 2 3 2" xfId="54165"/>
    <cellStyle name="Normal 9 6 4 2 4" xfId="54166"/>
    <cellStyle name="Normal 9 6 4 3" xfId="54167"/>
    <cellStyle name="Normal 9 6 4 3 2" xfId="54168"/>
    <cellStyle name="Normal 9 6 4 3 2 2" xfId="54169"/>
    <cellStyle name="Normal 9 6 4 3 3" xfId="54170"/>
    <cellStyle name="Normal 9 6 4 4" xfId="54171"/>
    <cellStyle name="Normal 9 6 4 4 2" xfId="54172"/>
    <cellStyle name="Normal 9 6 4 5" xfId="54173"/>
    <cellStyle name="Normal 9 6 5" xfId="54174"/>
    <cellStyle name="Normal 9 6 5 2" xfId="54175"/>
    <cellStyle name="Normal 9 6 5 2 2" xfId="54176"/>
    <cellStyle name="Normal 9 6 5 2 2 2" xfId="54177"/>
    <cellStyle name="Normal 9 6 5 2 3" xfId="54178"/>
    <cellStyle name="Normal 9 6 5 3" xfId="54179"/>
    <cellStyle name="Normal 9 6 5 3 2" xfId="54180"/>
    <cellStyle name="Normal 9 6 5 4" xfId="54181"/>
    <cellStyle name="Normal 9 6 6" xfId="54182"/>
    <cellStyle name="Normal 9 6 6 2" xfId="54183"/>
    <cellStyle name="Normal 9 6 6 2 2" xfId="54184"/>
    <cellStyle name="Normal 9 6 6 3" xfId="54185"/>
    <cellStyle name="Normal 9 6 7" xfId="54186"/>
    <cellStyle name="Normal 9 6 7 2" xfId="54187"/>
    <cellStyle name="Normal 9 6 8" xfId="54188"/>
    <cellStyle name="Normal 9 7" xfId="54189"/>
    <cellStyle name="Normal 9 7 2" xfId="54190"/>
    <cellStyle name="Normal 9 7 2 2" xfId="54191"/>
    <cellStyle name="Normal 9 7 2 2 2" xfId="54192"/>
    <cellStyle name="Normal 9 7 2 2 2 2" xfId="54193"/>
    <cellStyle name="Normal 9 7 2 2 2 2 2" xfId="54194"/>
    <cellStyle name="Normal 9 7 2 2 2 3" xfId="54195"/>
    <cellStyle name="Normal 9 7 2 2 3" xfId="54196"/>
    <cellStyle name="Normal 9 7 2 2 3 2" xfId="54197"/>
    <cellStyle name="Normal 9 7 2 2 4" xfId="54198"/>
    <cellStyle name="Normal 9 7 2 3" xfId="54199"/>
    <cellStyle name="Normal 9 7 2 3 2" xfId="54200"/>
    <cellStyle name="Normal 9 7 2 3 2 2" xfId="54201"/>
    <cellStyle name="Normal 9 7 2 3 3" xfId="54202"/>
    <cellStyle name="Normal 9 7 2 4" xfId="54203"/>
    <cellStyle name="Normal 9 7 2 4 2" xfId="54204"/>
    <cellStyle name="Normal 9 7 2 5" xfId="54205"/>
    <cellStyle name="Normal 9 7 3" xfId="54206"/>
    <cellStyle name="Normal 9 7 3 2" xfId="54207"/>
    <cellStyle name="Normal 9 7 3 2 2" xfId="54208"/>
    <cellStyle name="Normal 9 7 3 2 2 2" xfId="54209"/>
    <cellStyle name="Normal 9 7 3 2 2 2 2" xfId="54210"/>
    <cellStyle name="Normal 9 7 3 2 2 3" xfId="54211"/>
    <cellStyle name="Normal 9 7 3 2 3" xfId="54212"/>
    <cellStyle name="Normal 9 7 3 2 3 2" xfId="54213"/>
    <cellStyle name="Normal 9 7 3 2 4" xfId="54214"/>
    <cellStyle name="Normal 9 7 3 3" xfId="54215"/>
    <cellStyle name="Normal 9 7 3 3 2" xfId="54216"/>
    <cellStyle name="Normal 9 7 3 3 2 2" xfId="54217"/>
    <cellStyle name="Normal 9 7 3 3 3" xfId="54218"/>
    <cellStyle name="Normal 9 7 3 4" xfId="54219"/>
    <cellStyle name="Normal 9 7 3 4 2" xfId="54220"/>
    <cellStyle name="Normal 9 7 3 5" xfId="54221"/>
    <cellStyle name="Normal 9 7 4" xfId="54222"/>
    <cellStyle name="Normal 9 7 4 2" xfId="54223"/>
    <cellStyle name="Normal 9 7 4 2 2" xfId="54224"/>
    <cellStyle name="Normal 9 7 4 2 2 2" xfId="54225"/>
    <cellStyle name="Normal 9 7 4 2 3" xfId="54226"/>
    <cellStyle name="Normal 9 7 4 3" xfId="54227"/>
    <cellStyle name="Normal 9 7 4 3 2" xfId="54228"/>
    <cellStyle name="Normal 9 7 4 4" xfId="54229"/>
    <cellStyle name="Normal 9 7 5" xfId="54230"/>
    <cellStyle name="Normal 9 7 5 2" xfId="54231"/>
    <cellStyle name="Normal 9 7 5 2 2" xfId="54232"/>
    <cellStyle name="Normal 9 7 5 3" xfId="54233"/>
    <cellStyle name="Normal 9 7 6" xfId="54234"/>
    <cellStyle name="Normal 9 7 6 2" xfId="54235"/>
    <cellStyle name="Normal 9 7 7" xfId="54236"/>
    <cellStyle name="Normal 9 8" xfId="54237"/>
    <cellStyle name="Normal 9 9" xfId="54238"/>
    <cellStyle name="Normal 9 9 2" xfId="54239"/>
    <cellStyle name="Normal 9 9 2 2" xfId="54240"/>
    <cellStyle name="Normal 9 9 2 2 2" xfId="54241"/>
    <cellStyle name="Normal 9 9 2 2 2 2" xfId="54242"/>
    <cellStyle name="Normal 9 9 2 2 3" xfId="54243"/>
    <cellStyle name="Normal 9 9 2 3" xfId="54244"/>
    <cellStyle name="Normal 9 9 2 3 2" xfId="54245"/>
    <cellStyle name="Normal 9 9 2 4" xfId="54246"/>
    <cellStyle name="Normal 9 9 3" xfId="54247"/>
    <cellStyle name="Normal 9 9 3 2" xfId="54248"/>
    <cellStyle name="Normal 9 9 3 2 2" xfId="54249"/>
    <cellStyle name="Normal 9 9 3 3" xfId="54250"/>
    <cellStyle name="Normal 9 9 4" xfId="54251"/>
    <cellStyle name="Normal 9 9 4 2" xfId="54252"/>
    <cellStyle name="Normal 9 9 5" xfId="54253"/>
    <cellStyle name="Normal 9_Pauta Positive Option - 29.03.2010" xfId="54254"/>
    <cellStyle name="Normal 90" xfId="54255"/>
    <cellStyle name="Normal 90 2" xfId="54256"/>
    <cellStyle name="Normal 91" xfId="54257"/>
    <cellStyle name="Normal 91 2" xfId="54258"/>
    <cellStyle name="Normal 92" xfId="54259"/>
    <cellStyle name="Normal 92 10" xfId="54260"/>
    <cellStyle name="Normal 92 10 2" xfId="54261"/>
    <cellStyle name="Normal 92 11" xfId="54262"/>
    <cellStyle name="Normal 92 11 2" xfId="54263"/>
    <cellStyle name="Normal 92 12" xfId="54264"/>
    <cellStyle name="Normal 92 12 2" xfId="54265"/>
    <cellStyle name="Normal 92 13" xfId="54266"/>
    <cellStyle name="Normal 92 13 2" xfId="54267"/>
    <cellStyle name="Normal 92 14" xfId="54268"/>
    <cellStyle name="Normal 92 14 2" xfId="54269"/>
    <cellStyle name="Normal 92 15" xfId="54270"/>
    <cellStyle name="Normal 92 15 2" xfId="54271"/>
    <cellStyle name="Normal 92 16" xfId="54272"/>
    <cellStyle name="Normal 92 16 2" xfId="54273"/>
    <cellStyle name="Normal 92 17" xfId="54274"/>
    <cellStyle name="Normal 92 2" xfId="54275"/>
    <cellStyle name="Normal 92 2 2" xfId="54276"/>
    <cellStyle name="Normal 92 3" xfId="54277"/>
    <cellStyle name="Normal 92 3 2" xfId="54278"/>
    <cellStyle name="Normal 92 4" xfId="54279"/>
    <cellStyle name="Normal 92 4 2" xfId="54280"/>
    <cellStyle name="Normal 92 5" xfId="54281"/>
    <cellStyle name="Normal 92 5 2" xfId="54282"/>
    <cellStyle name="Normal 92 6" xfId="54283"/>
    <cellStyle name="Normal 92 6 2" xfId="54284"/>
    <cellStyle name="Normal 92 7" xfId="54285"/>
    <cellStyle name="Normal 92 7 2" xfId="54286"/>
    <cellStyle name="Normal 92 8" xfId="54287"/>
    <cellStyle name="Normal 92 8 2" xfId="54288"/>
    <cellStyle name="Normal 92 9" xfId="54289"/>
    <cellStyle name="Normal 92 9 2" xfId="54290"/>
    <cellStyle name="Normal 93" xfId="54291"/>
    <cellStyle name="Normal 93 2" xfId="54292"/>
    <cellStyle name="Normal 94" xfId="54293"/>
    <cellStyle name="Normal 94 2" xfId="54294"/>
    <cellStyle name="Normal 95" xfId="54295"/>
    <cellStyle name="Normal 95 10" xfId="54296"/>
    <cellStyle name="Normal 95 10 2" xfId="54297"/>
    <cellStyle name="Normal 95 11" xfId="54298"/>
    <cellStyle name="Normal 95 11 2" xfId="54299"/>
    <cellStyle name="Normal 95 12" xfId="54300"/>
    <cellStyle name="Normal 95 12 2" xfId="54301"/>
    <cellStyle name="Normal 95 13" xfId="54302"/>
    <cellStyle name="Normal 95 13 2" xfId="54303"/>
    <cellStyle name="Normal 95 14" xfId="54304"/>
    <cellStyle name="Normal 95 14 2" xfId="54305"/>
    <cellStyle name="Normal 95 15" xfId="54306"/>
    <cellStyle name="Normal 95 15 2" xfId="54307"/>
    <cellStyle name="Normal 95 16" xfId="54308"/>
    <cellStyle name="Normal 95 16 2" xfId="54309"/>
    <cellStyle name="Normal 95 17" xfId="54310"/>
    <cellStyle name="Normal 95 2" xfId="54311"/>
    <cellStyle name="Normal 95 2 2" xfId="54312"/>
    <cellStyle name="Normal 95 3" xfId="54313"/>
    <cellStyle name="Normal 95 3 2" xfId="54314"/>
    <cellStyle name="Normal 95 4" xfId="54315"/>
    <cellStyle name="Normal 95 4 2" xfId="54316"/>
    <cellStyle name="Normal 95 5" xfId="54317"/>
    <cellStyle name="Normal 95 5 2" xfId="54318"/>
    <cellStyle name="Normal 95 6" xfId="54319"/>
    <cellStyle name="Normal 95 6 2" xfId="54320"/>
    <cellStyle name="Normal 95 7" xfId="54321"/>
    <cellStyle name="Normal 95 7 2" xfId="54322"/>
    <cellStyle name="Normal 95 8" xfId="54323"/>
    <cellStyle name="Normal 95 8 2" xfId="54324"/>
    <cellStyle name="Normal 95 9" xfId="54325"/>
    <cellStyle name="Normal 95 9 2" xfId="54326"/>
    <cellStyle name="Normal 96" xfId="54327"/>
    <cellStyle name="Normal 96 2" xfId="54328"/>
    <cellStyle name="Normal 97" xfId="54329"/>
    <cellStyle name="Normal 97 2" xfId="54330"/>
    <cellStyle name="Normal 98" xfId="54331"/>
    <cellStyle name="Normal 98 2" xfId="54332"/>
    <cellStyle name="Normal 99" xfId="54333"/>
    <cellStyle name="Normal 99 2" xfId="54334"/>
    <cellStyle name="Normal bold" xfId="54335"/>
    <cellStyle name="Normal Italics" xfId="54336"/>
    <cellStyle name="Normal_ACTIVO FIJO TDP AÑO 2001-2002" xfId="266"/>
    <cellStyle name="Normal_Capital_christensen2000PF-2003" xfId="6"/>
    <cellStyle name="Normal_Entrega a Osiptel 14 mar" xfId="7"/>
    <cellStyle name="Normal_Envío a Osiptel 16feb" xfId="8"/>
    <cellStyle name="Normal_Envío a Osiptel 7nov" xfId="9"/>
    <cellStyle name="Normal_Formatos Requerimiento de Actualizacion Ingresos" xfId="10"/>
    <cellStyle name="Normale_1511" xfId="54337"/>
    <cellStyle name="normální_Eastern Europe Services" xfId="54338"/>
    <cellStyle name="Notas 10" xfId="54339"/>
    <cellStyle name="Notas 11" xfId="54340"/>
    <cellStyle name="Notas 11 10" xfId="54341"/>
    <cellStyle name="Notas 11 11" xfId="54342"/>
    <cellStyle name="Notas 11 12" xfId="54343"/>
    <cellStyle name="Notas 11 13" xfId="54344"/>
    <cellStyle name="Notas 11 14" xfId="54345"/>
    <cellStyle name="Notas 11 15" xfId="54346"/>
    <cellStyle name="Notas 11 16" xfId="54347"/>
    <cellStyle name="Notas 11 2" xfId="54348"/>
    <cellStyle name="Notas 11 3" xfId="54349"/>
    <cellStyle name="Notas 11 4" xfId="54350"/>
    <cellStyle name="Notas 11 5" xfId="54351"/>
    <cellStyle name="Notas 11 6" xfId="54352"/>
    <cellStyle name="Notas 11 7" xfId="54353"/>
    <cellStyle name="Notas 11 8" xfId="54354"/>
    <cellStyle name="Notas 11 9" xfId="54355"/>
    <cellStyle name="Notas 12" xfId="54356"/>
    <cellStyle name="Notas 13" xfId="54357"/>
    <cellStyle name="Notas 14" xfId="54358"/>
    <cellStyle name="Notas 15" xfId="54359"/>
    <cellStyle name="Notas 16" xfId="54360"/>
    <cellStyle name="Notas 17" xfId="54361"/>
    <cellStyle name="Notas 18" xfId="54362"/>
    <cellStyle name="Notas 19" xfId="54363"/>
    <cellStyle name="Notas 2" xfId="200"/>
    <cellStyle name="Notas 2 10" xfId="54365"/>
    <cellStyle name="Notas 2 10 2" xfId="54366"/>
    <cellStyle name="Notas 2 10 2 2" xfId="54367"/>
    <cellStyle name="Notas 2 10 2 2 2" xfId="54368"/>
    <cellStyle name="Notas 2 10 2 3" xfId="54369"/>
    <cellStyle name="Notas 2 10 2 4" xfId="54370"/>
    <cellStyle name="Notas 2 10 2 5" xfId="54371"/>
    <cellStyle name="Notas 2 10 3" xfId="54372"/>
    <cellStyle name="Notas 2 10 4" xfId="54373"/>
    <cellStyle name="Notas 2 10 5" xfId="54374"/>
    <cellStyle name="Notas 2 10 6" xfId="54375"/>
    <cellStyle name="Notas 2 10 8" xfId="54376"/>
    <cellStyle name="Notas 2 11" xfId="54377"/>
    <cellStyle name="Notas 2 12" xfId="54378"/>
    <cellStyle name="Notas 2 12 2" xfId="54379"/>
    <cellStyle name="Notas 2 13" xfId="54380"/>
    <cellStyle name="Notas 2 14" xfId="54381"/>
    <cellStyle name="Notas 2 15" xfId="54382"/>
    <cellStyle name="Notas 2 16" xfId="54383"/>
    <cellStyle name="Notas 2 17" xfId="54384"/>
    <cellStyle name="Notas 2 18" xfId="54385"/>
    <cellStyle name="Notas 2 19" xfId="54386"/>
    <cellStyle name="Notas 2 2" xfId="201"/>
    <cellStyle name="Notas 2 2 10" xfId="54387"/>
    <cellStyle name="Notas 2 2 10 2" xfId="54388"/>
    <cellStyle name="Notas 2 2 10 2 2" xfId="54389"/>
    <cellStyle name="Notas 2 2 10 3" xfId="54390"/>
    <cellStyle name="Notas 2 2 10 4" xfId="54391"/>
    <cellStyle name="Notas 2 2 10 5" xfId="54392"/>
    <cellStyle name="Notas 2 2 11" xfId="54393"/>
    <cellStyle name="Notas 2 2 11 2" xfId="54394"/>
    <cellStyle name="Notas 2 2 12" xfId="54395"/>
    <cellStyle name="Notas 2 2 13" xfId="54396"/>
    <cellStyle name="Notas 2 2 14" xfId="54397"/>
    <cellStyle name="Notas 2 2 2" xfId="54398"/>
    <cellStyle name="Notas 2 2 2 10" xfId="54399"/>
    <cellStyle name="Notas 2 2 2 10 2" xfId="54400"/>
    <cellStyle name="Notas 2 2 2 11" xfId="54401"/>
    <cellStyle name="Notas 2 2 2 12" xfId="54402"/>
    <cellStyle name="Notas 2 2 2 13" xfId="54403"/>
    <cellStyle name="Notas 2 2 2 2" xfId="54404"/>
    <cellStyle name="Notas 2 2 2 2 2" xfId="54405"/>
    <cellStyle name="Notas 2 2 2 2 2 2" xfId="54406"/>
    <cellStyle name="Notas 2 2 2 2 2 2 2" xfId="54407"/>
    <cellStyle name="Notas 2 2 2 2 2 3" xfId="54408"/>
    <cellStyle name="Notas 2 2 2 2 2 4" xfId="54409"/>
    <cellStyle name="Notas 2 2 2 2 2 5" xfId="54410"/>
    <cellStyle name="Notas 2 2 2 2 3" xfId="54411"/>
    <cellStyle name="Notas 2 2 2 2 4" xfId="54412"/>
    <cellStyle name="Notas 2 2 2 2 5" xfId="54413"/>
    <cellStyle name="Notas 2 2 2 2 6" xfId="54414"/>
    <cellStyle name="Notas 2 2 2 3" xfId="54415"/>
    <cellStyle name="Notas 2 2 2 3 2" xfId="54416"/>
    <cellStyle name="Notas 2 2 2 3 2 2" xfId="54417"/>
    <cellStyle name="Notas 2 2 2 3 2 2 2" xfId="54418"/>
    <cellStyle name="Notas 2 2 2 3 2 3" xfId="54419"/>
    <cellStyle name="Notas 2 2 2 3 2 4" xfId="54420"/>
    <cellStyle name="Notas 2 2 2 3 2 5" xfId="54421"/>
    <cellStyle name="Notas 2 2 2 3 3" xfId="54422"/>
    <cellStyle name="Notas 2 2 2 3 4" xfId="54423"/>
    <cellStyle name="Notas 2 2 2 3 5" xfId="54424"/>
    <cellStyle name="Notas 2 2 2 3 6" xfId="54425"/>
    <cellStyle name="Notas 2 2 2 4" xfId="54426"/>
    <cellStyle name="Notas 2 2 2 4 2" xfId="54427"/>
    <cellStyle name="Notas 2 2 2 4 2 2" xfId="54428"/>
    <cellStyle name="Notas 2 2 2 4 2 2 2" xfId="54429"/>
    <cellStyle name="Notas 2 2 2 4 2 3" xfId="54430"/>
    <cellStyle name="Notas 2 2 2 4 2 4" xfId="54431"/>
    <cellStyle name="Notas 2 2 2 4 2 5" xfId="54432"/>
    <cellStyle name="Notas 2 2 2 4 3" xfId="54433"/>
    <cellStyle name="Notas 2 2 2 4 4" xfId="54434"/>
    <cellStyle name="Notas 2 2 2 4 5" xfId="54435"/>
    <cellStyle name="Notas 2 2 2 4 6" xfId="54436"/>
    <cellStyle name="Notas 2 2 2 5" xfId="54437"/>
    <cellStyle name="Notas 2 2 2 5 2" xfId="54438"/>
    <cellStyle name="Notas 2 2 2 5 2 2" xfId="54439"/>
    <cellStyle name="Notas 2 2 2 5 2 2 2" xfId="54440"/>
    <cellStyle name="Notas 2 2 2 5 2 3" xfId="54441"/>
    <cellStyle name="Notas 2 2 2 5 2 4" xfId="54442"/>
    <cellStyle name="Notas 2 2 2 5 2 5" xfId="54443"/>
    <cellStyle name="Notas 2 2 2 5 3" xfId="54444"/>
    <cellStyle name="Notas 2 2 2 5 4" xfId="54445"/>
    <cellStyle name="Notas 2 2 2 5 5" xfId="54446"/>
    <cellStyle name="Notas 2 2 2 5 6" xfId="54447"/>
    <cellStyle name="Notas 2 2 2 6" xfId="54448"/>
    <cellStyle name="Notas 2 2 2 6 2" xfId="54449"/>
    <cellStyle name="Notas 2 2 2 6 2 2" xfId="54450"/>
    <cellStyle name="Notas 2 2 2 6 2 2 2" xfId="54451"/>
    <cellStyle name="Notas 2 2 2 6 2 3" xfId="54452"/>
    <cellStyle name="Notas 2 2 2 6 2 4" xfId="54453"/>
    <cellStyle name="Notas 2 2 2 6 2 5" xfId="54454"/>
    <cellStyle name="Notas 2 2 2 6 3" xfId="54455"/>
    <cellStyle name="Notas 2 2 2 6 4" xfId="54456"/>
    <cellStyle name="Notas 2 2 2 6 5" xfId="54457"/>
    <cellStyle name="Notas 2 2 2 6 6" xfId="54458"/>
    <cellStyle name="Notas 2 2 2 7" xfId="54459"/>
    <cellStyle name="Notas 2 2 2 7 2" xfId="54460"/>
    <cellStyle name="Notas 2 2 2 7 2 2" xfId="54461"/>
    <cellStyle name="Notas 2 2 2 7 2 2 2" xfId="54462"/>
    <cellStyle name="Notas 2 2 2 7 2 3" xfId="54463"/>
    <cellStyle name="Notas 2 2 2 7 2 4" xfId="54464"/>
    <cellStyle name="Notas 2 2 2 7 2 5" xfId="54465"/>
    <cellStyle name="Notas 2 2 2 7 3" xfId="54466"/>
    <cellStyle name="Notas 2 2 2 7 4" xfId="54467"/>
    <cellStyle name="Notas 2 2 2 7 5" xfId="54468"/>
    <cellStyle name="Notas 2 2 2 7 6" xfId="54469"/>
    <cellStyle name="Notas 2 2 2 8" xfId="54470"/>
    <cellStyle name="Notas 2 2 2 8 2" xfId="54471"/>
    <cellStyle name="Notas 2 2 2 8 2 2" xfId="54472"/>
    <cellStyle name="Notas 2 2 2 8 2 2 2" xfId="54473"/>
    <cellStyle name="Notas 2 2 2 8 2 3" xfId="54474"/>
    <cellStyle name="Notas 2 2 2 8 2 4" xfId="54475"/>
    <cellStyle name="Notas 2 2 2 8 2 5" xfId="54476"/>
    <cellStyle name="Notas 2 2 2 8 2 7" xfId="54477"/>
    <cellStyle name="Notas 2 2 2 8 3" xfId="54478"/>
    <cellStyle name="Notas 2 2 2 8 4" xfId="54479"/>
    <cellStyle name="Notas 2 2 2 8 5" xfId="54480"/>
    <cellStyle name="Notas 2 2 2 8 6" xfId="54481"/>
    <cellStyle name="Notas 2 2 2 9" xfId="54482"/>
    <cellStyle name="Notas 2 2 2 9 2" xfId="54483"/>
    <cellStyle name="Notas 2 2 2 9 2 2" xfId="54484"/>
    <cellStyle name="Notas 2 2 2 9 3" xfId="54485"/>
    <cellStyle name="Notas 2 2 2 9 4" xfId="54486"/>
    <cellStyle name="Notas 2 2 2 9 5" xfId="54487"/>
    <cellStyle name="Notas 2 2 3" xfId="54488"/>
    <cellStyle name="Notas 2 2 3 2" xfId="54489"/>
    <cellStyle name="Notas 2 2 3 2 2" xfId="54490"/>
    <cellStyle name="Notas 2 2 3 2 3" xfId="54491"/>
    <cellStyle name="Notas 2 2 3 2 4" xfId="54492"/>
    <cellStyle name="Notas 2 2 3 2 5" xfId="54493"/>
    <cellStyle name="Notas 2 2 3 3" xfId="54494"/>
    <cellStyle name="Notas 2 2 3 3 2" xfId="54495"/>
    <cellStyle name="Notas 2 2 3 3 2 2" xfId="54496"/>
    <cellStyle name="Notas 2 2 3 3 3" xfId="54497"/>
    <cellStyle name="Notas 2 2 3 3 4" xfId="54498"/>
    <cellStyle name="Notas 2 2 3 3 5" xfId="54499"/>
    <cellStyle name="Notas 2 2 3 4" xfId="54500"/>
    <cellStyle name="Notas 2 2 3 5" xfId="54501"/>
    <cellStyle name="Notas 2 2 3 6" xfId="54502"/>
    <cellStyle name="Notas 2 2 3 7" xfId="54503"/>
    <cellStyle name="Notas 2 2 4" xfId="54504"/>
    <cellStyle name="Notas 2 2 4 2" xfId="54505"/>
    <cellStyle name="Notas 2 2 4 2 2" xfId="54506"/>
    <cellStyle name="Notas 2 2 4 2 2 2" xfId="54507"/>
    <cellStyle name="Notas 2 2 4 2 3" xfId="54508"/>
    <cellStyle name="Notas 2 2 4 2 4" xfId="54509"/>
    <cellStyle name="Notas 2 2 4 2 5" xfId="54510"/>
    <cellStyle name="Notas 2 2 4 3" xfId="54511"/>
    <cellStyle name="Notas 2 2 4 4" xfId="54512"/>
    <cellStyle name="Notas 2 2 4 5" xfId="54513"/>
    <cellStyle name="Notas 2 2 4 6" xfId="54514"/>
    <cellStyle name="Notas 2 2 5" xfId="54515"/>
    <cellStyle name="Notas 2 2 5 2" xfId="54516"/>
    <cellStyle name="Notas 2 2 5 2 2" xfId="54517"/>
    <cellStyle name="Notas 2 2 5 2 2 2" xfId="54518"/>
    <cellStyle name="Notas 2 2 5 2 3" xfId="54519"/>
    <cellStyle name="Notas 2 2 5 2 4" xfId="54520"/>
    <cellStyle name="Notas 2 2 5 2 5" xfId="54521"/>
    <cellStyle name="Notas 2 2 5 3" xfId="54522"/>
    <cellStyle name="Notas 2 2 5 4" xfId="54523"/>
    <cellStyle name="Notas 2 2 5 5" xfId="54524"/>
    <cellStyle name="Notas 2 2 5 6" xfId="54525"/>
    <cellStyle name="Notas 2 2 6" xfId="54526"/>
    <cellStyle name="Notas 2 2 6 2" xfId="54527"/>
    <cellStyle name="Notas 2 2 6 2 2" xfId="54528"/>
    <cellStyle name="Notas 2 2 6 2 2 2" xfId="54529"/>
    <cellStyle name="Notas 2 2 6 2 3" xfId="54530"/>
    <cellStyle name="Notas 2 2 6 2 4" xfId="54531"/>
    <cellStyle name="Notas 2 2 6 2 5" xfId="54532"/>
    <cellStyle name="Notas 2 2 6 3" xfId="54533"/>
    <cellStyle name="Notas 2 2 6 4" xfId="54534"/>
    <cellStyle name="Notas 2 2 6 5" xfId="54535"/>
    <cellStyle name="Notas 2 2 6 6" xfId="54536"/>
    <cellStyle name="Notas 2 2 7" xfId="54537"/>
    <cellStyle name="Notas 2 2 7 2" xfId="54538"/>
    <cellStyle name="Notas 2 2 7 2 2" xfId="54539"/>
    <cellStyle name="Notas 2 2 7 2 2 2" xfId="54540"/>
    <cellStyle name="Notas 2 2 7 2 3" xfId="54541"/>
    <cellStyle name="Notas 2 2 7 2 4" xfId="54542"/>
    <cellStyle name="Notas 2 2 7 2 5" xfId="54543"/>
    <cellStyle name="Notas 2 2 7 3" xfId="54544"/>
    <cellStyle name="Notas 2 2 7 4" xfId="54545"/>
    <cellStyle name="Notas 2 2 7 5" xfId="54546"/>
    <cellStyle name="Notas 2 2 7 6" xfId="54547"/>
    <cellStyle name="Notas 2 2 8" xfId="54548"/>
    <cellStyle name="Notas 2 2 8 2" xfId="54549"/>
    <cellStyle name="Notas 2 2 8 2 2" xfId="54550"/>
    <cellStyle name="Notas 2 2 8 2 2 2" xfId="54551"/>
    <cellStyle name="Notas 2 2 8 2 3" xfId="54552"/>
    <cellStyle name="Notas 2 2 8 2 4" xfId="54553"/>
    <cellStyle name="Notas 2 2 8 2 5" xfId="54554"/>
    <cellStyle name="Notas 2 2 8 3" xfId="54555"/>
    <cellStyle name="Notas 2 2 8 4" xfId="54556"/>
    <cellStyle name="Notas 2 2 8 5" xfId="54557"/>
    <cellStyle name="Notas 2 2 8 6" xfId="54558"/>
    <cellStyle name="Notas 2 2 9" xfId="54559"/>
    <cellStyle name="Notas 2 2 9 2" xfId="54560"/>
    <cellStyle name="Notas 2 2 9 2 2" xfId="54561"/>
    <cellStyle name="Notas 2 2 9 2 2 2" xfId="54562"/>
    <cellStyle name="Notas 2 2 9 2 3" xfId="54563"/>
    <cellStyle name="Notas 2 2 9 2 4" xfId="54564"/>
    <cellStyle name="Notas 2 2 9 2 5" xfId="54565"/>
    <cellStyle name="Notas 2 2 9 3" xfId="54566"/>
    <cellStyle name="Notas 2 2 9 4" xfId="54567"/>
    <cellStyle name="Notas 2 2 9 5" xfId="54568"/>
    <cellStyle name="Notas 2 2 9 6" xfId="54569"/>
    <cellStyle name="Notas 2 20" xfId="54570"/>
    <cellStyle name="Notas 2 21" xfId="62197"/>
    <cellStyle name="Notas 2 22" xfId="54364"/>
    <cellStyle name="Notas 2 3" xfId="54571"/>
    <cellStyle name="Notas 2 3 10" xfId="54572"/>
    <cellStyle name="Notas 2 3 10 2" xfId="54573"/>
    <cellStyle name="Notas 2 3 11" xfId="54574"/>
    <cellStyle name="Notas 2 3 12" xfId="54575"/>
    <cellStyle name="Notas 2 3 13" xfId="54576"/>
    <cellStyle name="Notas 2 3 2" xfId="54577"/>
    <cellStyle name="Notas 2 3 2 2" xfId="54578"/>
    <cellStyle name="Notas 2 3 2 2 2" xfId="54579"/>
    <cellStyle name="Notas 2 3 2 2 2 2" xfId="54580"/>
    <cellStyle name="Notas 2 3 2 2 3" xfId="54581"/>
    <cellStyle name="Notas 2 3 2 2 4" xfId="54582"/>
    <cellStyle name="Notas 2 3 2 2 5" xfId="54583"/>
    <cellStyle name="Notas 2 3 2 3" xfId="54584"/>
    <cellStyle name="Notas 2 3 2 4" xfId="54585"/>
    <cellStyle name="Notas 2 3 2 5" xfId="54586"/>
    <cellStyle name="Notas 2 3 2 6" xfId="54587"/>
    <cellStyle name="Notas 2 3 3" xfId="54588"/>
    <cellStyle name="Notas 2 3 3 2" xfId="54589"/>
    <cellStyle name="Notas 2 3 3 2 2" xfId="54590"/>
    <cellStyle name="Notas 2 3 3 2 2 2" xfId="54591"/>
    <cellStyle name="Notas 2 3 3 2 3" xfId="54592"/>
    <cellStyle name="Notas 2 3 3 2 4" xfId="54593"/>
    <cellStyle name="Notas 2 3 3 2 5" xfId="54594"/>
    <cellStyle name="Notas 2 3 3 3" xfId="54595"/>
    <cellStyle name="Notas 2 3 3 4" xfId="54596"/>
    <cellStyle name="Notas 2 3 3 5" xfId="54597"/>
    <cellStyle name="Notas 2 3 3 6" xfId="54598"/>
    <cellStyle name="Notas 2 3 4" xfId="54599"/>
    <cellStyle name="Notas 2 3 4 2" xfId="54600"/>
    <cellStyle name="Notas 2 3 4 2 2" xfId="54601"/>
    <cellStyle name="Notas 2 3 4 2 2 2" xfId="54602"/>
    <cellStyle name="Notas 2 3 4 2 3" xfId="54603"/>
    <cellStyle name="Notas 2 3 4 2 4" xfId="54604"/>
    <cellStyle name="Notas 2 3 4 2 5" xfId="54605"/>
    <cellStyle name="Notas 2 3 4 3" xfId="54606"/>
    <cellStyle name="Notas 2 3 4 4" xfId="54607"/>
    <cellStyle name="Notas 2 3 4 5" xfId="54608"/>
    <cellStyle name="Notas 2 3 4 6" xfId="54609"/>
    <cellStyle name="Notas 2 3 5" xfId="54610"/>
    <cellStyle name="Notas 2 3 5 2" xfId="54611"/>
    <cellStyle name="Notas 2 3 5 2 2" xfId="54612"/>
    <cellStyle name="Notas 2 3 5 2 2 2" xfId="54613"/>
    <cellStyle name="Notas 2 3 5 2 3" xfId="54614"/>
    <cellStyle name="Notas 2 3 5 2 4" xfId="54615"/>
    <cellStyle name="Notas 2 3 5 2 5" xfId="54616"/>
    <cellStyle name="Notas 2 3 5 3" xfId="54617"/>
    <cellStyle name="Notas 2 3 5 4" xfId="54618"/>
    <cellStyle name="Notas 2 3 5 5" xfId="54619"/>
    <cellStyle name="Notas 2 3 5 6" xfId="54620"/>
    <cellStyle name="Notas 2 3 6" xfId="54621"/>
    <cellStyle name="Notas 2 3 6 2" xfId="54622"/>
    <cellStyle name="Notas 2 3 6 2 2" xfId="54623"/>
    <cellStyle name="Notas 2 3 6 2 2 2" xfId="54624"/>
    <cellStyle name="Notas 2 3 6 2 3" xfId="54625"/>
    <cellStyle name="Notas 2 3 6 2 4" xfId="54626"/>
    <cellStyle name="Notas 2 3 6 2 5" xfId="54627"/>
    <cellStyle name="Notas 2 3 6 3" xfId="54628"/>
    <cellStyle name="Notas 2 3 6 4" xfId="54629"/>
    <cellStyle name="Notas 2 3 6 5" xfId="54630"/>
    <cellStyle name="Notas 2 3 6 6" xfId="54631"/>
    <cellStyle name="Notas 2 3 7" xfId="54632"/>
    <cellStyle name="Notas 2 3 7 2" xfId="54633"/>
    <cellStyle name="Notas 2 3 7 2 2" xfId="54634"/>
    <cellStyle name="Notas 2 3 7 2 2 2" xfId="54635"/>
    <cellStyle name="Notas 2 3 7 2 3" xfId="54636"/>
    <cellStyle name="Notas 2 3 7 2 4" xfId="54637"/>
    <cellStyle name="Notas 2 3 7 2 5" xfId="54638"/>
    <cellStyle name="Notas 2 3 7 3" xfId="54639"/>
    <cellStyle name="Notas 2 3 7 4" xfId="54640"/>
    <cellStyle name="Notas 2 3 7 5" xfId="54641"/>
    <cellStyle name="Notas 2 3 7 6" xfId="54642"/>
    <cellStyle name="Notas 2 3 8" xfId="54643"/>
    <cellStyle name="Notas 2 3 8 2" xfId="54644"/>
    <cellStyle name="Notas 2 3 8 2 2" xfId="54645"/>
    <cellStyle name="Notas 2 3 8 2 2 2" xfId="54646"/>
    <cellStyle name="Notas 2 3 8 2 3" xfId="54647"/>
    <cellStyle name="Notas 2 3 8 2 4" xfId="54648"/>
    <cellStyle name="Notas 2 3 8 2 5" xfId="54649"/>
    <cellStyle name="Notas 2 3 8 3" xfId="54650"/>
    <cellStyle name="Notas 2 3 8 4" xfId="54651"/>
    <cellStyle name="Notas 2 3 8 5" xfId="54652"/>
    <cellStyle name="Notas 2 3 8 6" xfId="54653"/>
    <cellStyle name="Notas 2 3 9" xfId="54654"/>
    <cellStyle name="Notas 2 3 9 2" xfId="54655"/>
    <cellStyle name="Notas 2 3 9 2 2" xfId="54656"/>
    <cellStyle name="Notas 2 3 9 3" xfId="54657"/>
    <cellStyle name="Notas 2 3 9 4" xfId="54658"/>
    <cellStyle name="Notas 2 3 9 5" xfId="54659"/>
    <cellStyle name="Notas 2 4" xfId="54660"/>
    <cellStyle name="Notas 2 4 2" xfId="54661"/>
    <cellStyle name="Notas 2 4 2 2" xfId="54662"/>
    <cellStyle name="Notas 2 4 2 3" xfId="54663"/>
    <cellStyle name="Notas 2 4 2 4" xfId="54664"/>
    <cellStyle name="Notas 2 4 2 5" xfId="54665"/>
    <cellStyle name="Notas 2 4 3" xfId="54666"/>
    <cellStyle name="Notas 2 4 3 2" xfId="54667"/>
    <cellStyle name="Notas 2 4 3 2 2" xfId="54668"/>
    <cellStyle name="Notas 2 4 3 3" xfId="54669"/>
    <cellStyle name="Notas 2 4 3 4" xfId="54670"/>
    <cellStyle name="Notas 2 4 3 5" xfId="54671"/>
    <cellStyle name="Notas 2 5" xfId="54672"/>
    <cellStyle name="Notas 2 5 2" xfId="54673"/>
    <cellStyle name="Notas 2 5 2 2" xfId="54674"/>
    <cellStyle name="Notas 2 5 2 2 2" xfId="54675"/>
    <cellStyle name="Notas 2 5 2 3" xfId="54676"/>
    <cellStyle name="Notas 2 5 2 4" xfId="54677"/>
    <cellStyle name="Notas 2 5 2 5" xfId="54678"/>
    <cellStyle name="Notas 2 5 3" xfId="54679"/>
    <cellStyle name="Notas 2 5 4" xfId="54680"/>
    <cellStyle name="Notas 2 5 5" xfId="54681"/>
    <cellStyle name="Notas 2 5 6" xfId="54682"/>
    <cellStyle name="Notas 2 6" xfId="54683"/>
    <cellStyle name="Notas 2 6 2" xfId="54684"/>
    <cellStyle name="Notas 2 6 2 2" xfId="54685"/>
    <cellStyle name="Notas 2 6 2 2 2" xfId="54686"/>
    <cellStyle name="Notas 2 6 2 3" xfId="54687"/>
    <cellStyle name="Notas 2 6 2 4" xfId="54688"/>
    <cellStyle name="Notas 2 6 2 5" xfId="54689"/>
    <cellStyle name="Notas 2 6 3" xfId="54690"/>
    <cellStyle name="Notas 2 6 4" xfId="54691"/>
    <cellStyle name="Notas 2 6 5" xfId="54692"/>
    <cellStyle name="Notas 2 6 6" xfId="54693"/>
    <cellStyle name="Notas 2 7" xfId="54694"/>
    <cellStyle name="Notas 2 7 2" xfId="54695"/>
    <cellStyle name="Notas 2 7 2 2" xfId="54696"/>
    <cellStyle name="Notas 2 7 2 2 2" xfId="54697"/>
    <cellStyle name="Notas 2 7 2 3" xfId="54698"/>
    <cellStyle name="Notas 2 7 2 4" xfId="54699"/>
    <cellStyle name="Notas 2 7 2 5" xfId="54700"/>
    <cellStyle name="Notas 2 7 3" xfId="54701"/>
    <cellStyle name="Notas 2 7 4" xfId="54702"/>
    <cellStyle name="Notas 2 7 5" xfId="54703"/>
    <cellStyle name="Notas 2 7 6" xfId="54704"/>
    <cellStyle name="Notas 2 8" xfId="54705"/>
    <cellStyle name="Notas 2 8 2" xfId="54706"/>
    <cellStyle name="Notas 2 8 2 2" xfId="54707"/>
    <cellStyle name="Notas 2 8 2 2 2" xfId="54708"/>
    <cellStyle name="Notas 2 8 2 3" xfId="54709"/>
    <cellStyle name="Notas 2 8 2 4" xfId="54710"/>
    <cellStyle name="Notas 2 8 2 5" xfId="54711"/>
    <cellStyle name="Notas 2 8 3" xfId="54712"/>
    <cellStyle name="Notas 2 8 4" xfId="54713"/>
    <cellStyle name="Notas 2 8 5" xfId="54714"/>
    <cellStyle name="Notas 2 8 6" xfId="54715"/>
    <cellStyle name="Notas 2 9" xfId="54716"/>
    <cellStyle name="Notas 2 9 2" xfId="54717"/>
    <cellStyle name="Notas 2 9 2 2" xfId="54718"/>
    <cellStyle name="Notas 2 9 2 2 2" xfId="54719"/>
    <cellStyle name="Notas 2 9 2 3" xfId="54720"/>
    <cellStyle name="Notas 2 9 2 4" xfId="54721"/>
    <cellStyle name="Notas 2 9 2 5" xfId="54722"/>
    <cellStyle name="Notas 2 9 3" xfId="54723"/>
    <cellStyle name="Notas 2 9 4" xfId="54724"/>
    <cellStyle name="Notas 2 9 5" xfId="54725"/>
    <cellStyle name="Notas 2 9 6" xfId="54726"/>
    <cellStyle name="Notas 2_brenda1" xfId="54727"/>
    <cellStyle name="Notas 20" xfId="54728"/>
    <cellStyle name="Notas 21" xfId="54729"/>
    <cellStyle name="Notas 3" xfId="182"/>
    <cellStyle name="Notas 3 10" xfId="54731"/>
    <cellStyle name="Notas 3 11" xfId="54732"/>
    <cellStyle name="Notas 3 12" xfId="54733"/>
    <cellStyle name="Notas 3 13" xfId="54734"/>
    <cellStyle name="Notas 3 14" xfId="54735"/>
    <cellStyle name="Notas 3 15" xfId="54736"/>
    <cellStyle name="Notas 3 16" xfId="54737"/>
    <cellStyle name="Notas 3 17" xfId="54738"/>
    <cellStyle name="Notas 3 18" xfId="54739"/>
    <cellStyle name="Notas 3 19" xfId="54740"/>
    <cellStyle name="Notas 3 2" xfId="54741"/>
    <cellStyle name="Notas 3 2 10" xfId="54742"/>
    <cellStyle name="Notas 3 2 10 2" xfId="54743"/>
    <cellStyle name="Notas 3 2 10 2 2" xfId="54744"/>
    <cellStyle name="Notas 3 2 10 3" xfId="54745"/>
    <cellStyle name="Notas 3 2 10 4" xfId="54746"/>
    <cellStyle name="Notas 3 2 10 5" xfId="54747"/>
    <cellStyle name="Notas 3 2 11" xfId="54748"/>
    <cellStyle name="Notas 3 2 11 2" xfId="54749"/>
    <cellStyle name="Notas 3 2 12" xfId="54750"/>
    <cellStyle name="Notas 3 2 13" xfId="54751"/>
    <cellStyle name="Notas 3 2 14" xfId="54752"/>
    <cellStyle name="Notas 3 2 2" xfId="54753"/>
    <cellStyle name="Notas 3 2 2 2" xfId="54754"/>
    <cellStyle name="Notas 3 2 2 2 10" xfId="54755"/>
    <cellStyle name="Notas 3 2 2 2 10 2" xfId="54756"/>
    <cellStyle name="Notas 3 2 2 2 11" xfId="54757"/>
    <cellStyle name="Notas 3 2 2 2 12" xfId="54758"/>
    <cellStyle name="Notas 3 2 2 2 13" xfId="54759"/>
    <cellStyle name="Notas 3 2 2 2 2" xfId="54760"/>
    <cellStyle name="Notas 3 2 2 2 2 2" xfId="54761"/>
    <cellStyle name="Notas 3 2 2 2 2 2 2" xfId="54762"/>
    <cellStyle name="Notas 3 2 2 2 2 2 2 2" xfId="54763"/>
    <cellStyle name="Notas 3 2 2 2 2 2 3" xfId="54764"/>
    <cellStyle name="Notas 3 2 2 2 2 2 4" xfId="54765"/>
    <cellStyle name="Notas 3 2 2 2 2 2 5" xfId="54766"/>
    <cellStyle name="Notas 3 2 2 2 2 3" xfId="54767"/>
    <cellStyle name="Notas 3 2 2 2 2 4" xfId="54768"/>
    <cellStyle name="Notas 3 2 2 2 2 5" xfId="54769"/>
    <cellStyle name="Notas 3 2 2 2 2 6" xfId="54770"/>
    <cellStyle name="Notas 3 2 2 2 3" xfId="54771"/>
    <cellStyle name="Notas 3 2 2 2 3 2" xfId="54772"/>
    <cellStyle name="Notas 3 2 2 2 3 2 2" xfId="54773"/>
    <cellStyle name="Notas 3 2 2 2 3 2 2 2" xfId="54774"/>
    <cellStyle name="Notas 3 2 2 2 3 2 3" xfId="54775"/>
    <cellStyle name="Notas 3 2 2 2 3 2 4" xfId="54776"/>
    <cellStyle name="Notas 3 2 2 2 3 2 5" xfId="54777"/>
    <cellStyle name="Notas 3 2 2 2 3 3" xfId="54778"/>
    <cellStyle name="Notas 3 2 2 2 3 4" xfId="54779"/>
    <cellStyle name="Notas 3 2 2 2 3 5" xfId="54780"/>
    <cellStyle name="Notas 3 2 2 2 3 6" xfId="54781"/>
    <cellStyle name="Notas 3 2 2 2 4" xfId="54782"/>
    <cellStyle name="Notas 3 2 2 2 4 2" xfId="54783"/>
    <cellStyle name="Notas 3 2 2 2 4 2 2" xfId="54784"/>
    <cellStyle name="Notas 3 2 2 2 4 2 2 2" xfId="54785"/>
    <cellStyle name="Notas 3 2 2 2 4 2 3" xfId="54786"/>
    <cellStyle name="Notas 3 2 2 2 4 2 4" xfId="54787"/>
    <cellStyle name="Notas 3 2 2 2 4 2 5" xfId="54788"/>
    <cellStyle name="Notas 3 2 2 2 4 3" xfId="54789"/>
    <cellStyle name="Notas 3 2 2 2 4 4" xfId="54790"/>
    <cellStyle name="Notas 3 2 2 2 4 5" xfId="54791"/>
    <cellStyle name="Notas 3 2 2 2 4 6" xfId="54792"/>
    <cellStyle name="Notas 3 2 2 2 5" xfId="54793"/>
    <cellStyle name="Notas 3 2 2 2 5 2" xfId="54794"/>
    <cellStyle name="Notas 3 2 2 2 5 2 2" xfId="54795"/>
    <cellStyle name="Notas 3 2 2 2 5 2 2 2" xfId="54796"/>
    <cellStyle name="Notas 3 2 2 2 5 2 3" xfId="54797"/>
    <cellStyle name="Notas 3 2 2 2 5 2 4" xfId="54798"/>
    <cellStyle name="Notas 3 2 2 2 5 2 5" xfId="54799"/>
    <cellStyle name="Notas 3 2 2 2 5 3" xfId="54800"/>
    <cellStyle name="Notas 3 2 2 2 5 4" xfId="54801"/>
    <cellStyle name="Notas 3 2 2 2 5 5" xfId="54802"/>
    <cellStyle name="Notas 3 2 2 2 5 6" xfId="54803"/>
    <cellStyle name="Notas 3 2 2 2 6" xfId="54804"/>
    <cellStyle name="Notas 3 2 2 2 6 2" xfId="54805"/>
    <cellStyle name="Notas 3 2 2 2 6 2 2" xfId="54806"/>
    <cellStyle name="Notas 3 2 2 2 6 2 2 2" xfId="54807"/>
    <cellStyle name="Notas 3 2 2 2 6 2 3" xfId="54808"/>
    <cellStyle name="Notas 3 2 2 2 6 2 4" xfId="54809"/>
    <cellStyle name="Notas 3 2 2 2 6 2 5" xfId="54810"/>
    <cellStyle name="Notas 3 2 2 2 6 3" xfId="54811"/>
    <cellStyle name="Notas 3 2 2 2 6 4" xfId="54812"/>
    <cellStyle name="Notas 3 2 2 2 6 5" xfId="54813"/>
    <cellStyle name="Notas 3 2 2 2 6 6" xfId="54814"/>
    <cellStyle name="Notas 3 2 2 2 7" xfId="54815"/>
    <cellStyle name="Notas 3 2 2 2 7 2" xfId="54816"/>
    <cellStyle name="Notas 3 2 2 2 7 2 2" xfId="54817"/>
    <cellStyle name="Notas 3 2 2 2 7 2 2 2" xfId="54818"/>
    <cellStyle name="Notas 3 2 2 2 7 2 3" xfId="54819"/>
    <cellStyle name="Notas 3 2 2 2 7 2 4" xfId="54820"/>
    <cellStyle name="Notas 3 2 2 2 7 2 5" xfId="54821"/>
    <cellStyle name="Notas 3 2 2 2 7 3" xfId="54822"/>
    <cellStyle name="Notas 3 2 2 2 7 4" xfId="54823"/>
    <cellStyle name="Notas 3 2 2 2 7 5" xfId="54824"/>
    <cellStyle name="Notas 3 2 2 2 7 6" xfId="54825"/>
    <cellStyle name="Notas 3 2 2 2 8" xfId="54826"/>
    <cellStyle name="Notas 3 2 2 2 8 2" xfId="54827"/>
    <cellStyle name="Notas 3 2 2 2 8 2 2" xfId="54828"/>
    <cellStyle name="Notas 3 2 2 2 8 2 2 2" xfId="54829"/>
    <cellStyle name="Notas 3 2 2 2 8 2 3" xfId="54830"/>
    <cellStyle name="Notas 3 2 2 2 8 2 4" xfId="54831"/>
    <cellStyle name="Notas 3 2 2 2 8 2 5" xfId="54832"/>
    <cellStyle name="Notas 3 2 2 2 8 3" xfId="54833"/>
    <cellStyle name="Notas 3 2 2 2 8 4" xfId="54834"/>
    <cellStyle name="Notas 3 2 2 2 8 5" xfId="54835"/>
    <cellStyle name="Notas 3 2 2 2 8 6" xfId="54836"/>
    <cellStyle name="Notas 3 2 2 2 9" xfId="54837"/>
    <cellStyle name="Notas 3 2 2 2 9 2" xfId="54838"/>
    <cellStyle name="Notas 3 2 2 2 9 2 2" xfId="54839"/>
    <cellStyle name="Notas 3 2 2 2 9 3" xfId="54840"/>
    <cellStyle name="Notas 3 2 2 2 9 4" xfId="54841"/>
    <cellStyle name="Notas 3 2 2 2 9 5" xfId="54842"/>
    <cellStyle name="Notas 3 2 2 3" xfId="54843"/>
    <cellStyle name="Notas 3 2 2 3 2" xfId="54844"/>
    <cellStyle name="Notas 3 2 2 3 2 2" xfId="54845"/>
    <cellStyle name="Notas 3 2 2 3 3" xfId="54846"/>
    <cellStyle name="Notas 3 2 2 4" xfId="54847"/>
    <cellStyle name="Notas 3 2 2 4 2" xfId="54848"/>
    <cellStyle name="Notas 3 2 2 5" xfId="54849"/>
    <cellStyle name="Notas 3 2 3" xfId="54850"/>
    <cellStyle name="Notas 3 2 3 2" xfId="54851"/>
    <cellStyle name="Notas 3 2 3 2 2" xfId="54852"/>
    <cellStyle name="Notas 3 2 3 2 2 2" xfId="54853"/>
    <cellStyle name="Notas 3 2 3 2 2 2 2" xfId="54854"/>
    <cellStyle name="Notas 3 2 3 2 2 3" xfId="54855"/>
    <cellStyle name="Notas 3 2 3 2 3" xfId="54856"/>
    <cellStyle name="Notas 3 2 3 2 3 2" xfId="54857"/>
    <cellStyle name="Notas 3 2 3 2 4" xfId="54858"/>
    <cellStyle name="Notas 3 2 3 2 5" xfId="54859"/>
    <cellStyle name="Notas 3 2 3 3" xfId="54860"/>
    <cellStyle name="Notas 3 2 3 3 2" xfId="54861"/>
    <cellStyle name="Notas 3 2 3 3 2 2" xfId="54862"/>
    <cellStyle name="Notas 3 2 3 3 3" xfId="54863"/>
    <cellStyle name="Notas 3 2 3 4" xfId="54864"/>
    <cellStyle name="Notas 3 2 3 4 2" xfId="54865"/>
    <cellStyle name="Notas 3 2 3 5" xfId="54866"/>
    <cellStyle name="Notas 3 2 3 6" xfId="54867"/>
    <cellStyle name="Notas 3 2 4" xfId="54868"/>
    <cellStyle name="Notas 3 2 4 2" xfId="54869"/>
    <cellStyle name="Notas 3 2 4 2 2" xfId="54870"/>
    <cellStyle name="Notas 3 2 4 2 2 2" xfId="54871"/>
    <cellStyle name="Notas 3 2 4 2 3" xfId="54872"/>
    <cellStyle name="Notas 3 2 4 2 4" xfId="54873"/>
    <cellStyle name="Notas 3 2 4 2 5" xfId="54874"/>
    <cellStyle name="Notas 3 2 4 3" xfId="54875"/>
    <cellStyle name="Notas 3 2 4 3 2" xfId="54876"/>
    <cellStyle name="Notas 3 2 4 4" xfId="54877"/>
    <cellStyle name="Notas 3 2 4 5" xfId="54878"/>
    <cellStyle name="Notas 3 2 4 6" xfId="54879"/>
    <cellStyle name="Notas 3 2 5" xfId="54880"/>
    <cellStyle name="Notas 3 2 5 2" xfId="54881"/>
    <cellStyle name="Notas 3 2 5 2 2" xfId="54882"/>
    <cellStyle name="Notas 3 2 5 2 2 2" xfId="54883"/>
    <cellStyle name="Notas 3 2 5 2 3" xfId="54884"/>
    <cellStyle name="Notas 3 2 5 2 4" xfId="54885"/>
    <cellStyle name="Notas 3 2 5 2 5" xfId="54886"/>
    <cellStyle name="Notas 3 2 5 3" xfId="54887"/>
    <cellStyle name="Notas 3 2 5 4" xfId="54888"/>
    <cellStyle name="Notas 3 2 5 5" xfId="54889"/>
    <cellStyle name="Notas 3 2 5 6" xfId="54890"/>
    <cellStyle name="Notas 3 2 6" xfId="54891"/>
    <cellStyle name="Notas 3 2 6 2" xfId="54892"/>
    <cellStyle name="Notas 3 2 6 2 2" xfId="54893"/>
    <cellStyle name="Notas 3 2 6 2 2 2" xfId="54894"/>
    <cellStyle name="Notas 3 2 6 2 3" xfId="54895"/>
    <cellStyle name="Notas 3 2 6 2 4" xfId="54896"/>
    <cellStyle name="Notas 3 2 6 2 5" xfId="54897"/>
    <cellStyle name="Notas 3 2 6 3" xfId="54898"/>
    <cellStyle name="Notas 3 2 6 4" xfId="54899"/>
    <cellStyle name="Notas 3 2 6 5" xfId="54900"/>
    <cellStyle name="Notas 3 2 6 6" xfId="54901"/>
    <cellStyle name="Notas 3 2 7" xfId="54902"/>
    <cellStyle name="Notas 3 2 7 2" xfId="54903"/>
    <cellStyle name="Notas 3 2 7 2 2" xfId="54904"/>
    <cellStyle name="Notas 3 2 7 2 2 2" xfId="54905"/>
    <cellStyle name="Notas 3 2 7 2 3" xfId="54906"/>
    <cellStyle name="Notas 3 2 7 2 4" xfId="54907"/>
    <cellStyle name="Notas 3 2 7 2 5" xfId="54908"/>
    <cellStyle name="Notas 3 2 7 3" xfId="54909"/>
    <cellStyle name="Notas 3 2 7 4" xfId="54910"/>
    <cellStyle name="Notas 3 2 7 5" xfId="54911"/>
    <cellStyle name="Notas 3 2 7 6" xfId="54912"/>
    <cellStyle name="Notas 3 2 8" xfId="54913"/>
    <cellStyle name="Notas 3 2 8 2" xfId="54914"/>
    <cellStyle name="Notas 3 2 8 2 2" xfId="54915"/>
    <cellStyle name="Notas 3 2 8 2 2 2" xfId="54916"/>
    <cellStyle name="Notas 3 2 8 2 3" xfId="54917"/>
    <cellStyle name="Notas 3 2 8 2 4" xfId="54918"/>
    <cellStyle name="Notas 3 2 8 2 5" xfId="54919"/>
    <cellStyle name="Notas 3 2 8 3" xfId="54920"/>
    <cellStyle name="Notas 3 2 8 4" xfId="54921"/>
    <cellStyle name="Notas 3 2 8 5" xfId="54922"/>
    <cellStyle name="Notas 3 2 8 6" xfId="54923"/>
    <cellStyle name="Notas 3 2 9" xfId="54924"/>
    <cellStyle name="Notas 3 2 9 2" xfId="54925"/>
    <cellStyle name="Notas 3 2 9 2 2" xfId="54926"/>
    <cellStyle name="Notas 3 2 9 2 2 2" xfId="54927"/>
    <cellStyle name="Notas 3 2 9 2 3" xfId="54928"/>
    <cellStyle name="Notas 3 2 9 2 4" xfId="54929"/>
    <cellStyle name="Notas 3 2 9 2 5" xfId="54930"/>
    <cellStyle name="Notas 3 2 9 3" xfId="54931"/>
    <cellStyle name="Notas 3 2 9 4" xfId="54932"/>
    <cellStyle name="Notas 3 2 9 5" xfId="54933"/>
    <cellStyle name="Notas 3 2 9 6" xfId="54934"/>
    <cellStyle name="Notas 3 20" xfId="54935"/>
    <cellStyle name="Notas 3 21" xfId="62198"/>
    <cellStyle name="Notas 3 22" xfId="54730"/>
    <cellStyle name="Notas 3 3" xfId="54936"/>
    <cellStyle name="Notas 3 3 10" xfId="54937"/>
    <cellStyle name="Notas 3 3 10 2" xfId="54938"/>
    <cellStyle name="Notas 3 3 11" xfId="54939"/>
    <cellStyle name="Notas 3 3 12" xfId="54940"/>
    <cellStyle name="Notas 3 3 13" xfId="54941"/>
    <cellStyle name="Notas 3 3 2" xfId="54942"/>
    <cellStyle name="Notas 3 3 2 2" xfId="54943"/>
    <cellStyle name="Notas 3 3 2 2 2" xfId="54944"/>
    <cellStyle name="Notas 3 3 2 2 2 2" xfId="54945"/>
    <cellStyle name="Notas 3 3 2 2 3" xfId="54946"/>
    <cellStyle name="Notas 3 3 2 2 4" xfId="54947"/>
    <cellStyle name="Notas 3 3 2 2 5" xfId="54948"/>
    <cellStyle name="Notas 3 3 2 3" xfId="54949"/>
    <cellStyle name="Notas 3 3 2 3 2" xfId="54950"/>
    <cellStyle name="Notas 3 3 2 4" xfId="54951"/>
    <cellStyle name="Notas 3 3 2 5" xfId="54952"/>
    <cellStyle name="Notas 3 3 2 6" xfId="54953"/>
    <cellStyle name="Notas 3 3 3" xfId="54954"/>
    <cellStyle name="Notas 3 3 3 2" xfId="54955"/>
    <cellStyle name="Notas 3 3 3 2 2" xfId="54956"/>
    <cellStyle name="Notas 3 3 3 2 2 2" xfId="54957"/>
    <cellStyle name="Notas 3 3 3 2 3" xfId="54958"/>
    <cellStyle name="Notas 3 3 3 2 4" xfId="54959"/>
    <cellStyle name="Notas 3 3 3 2 5" xfId="54960"/>
    <cellStyle name="Notas 3 3 3 3" xfId="54961"/>
    <cellStyle name="Notas 3 3 3 4" xfId="54962"/>
    <cellStyle name="Notas 3 3 3 5" xfId="54963"/>
    <cellStyle name="Notas 3 3 3 6" xfId="54964"/>
    <cellStyle name="Notas 3 3 4" xfId="54965"/>
    <cellStyle name="Notas 3 3 4 2" xfId="54966"/>
    <cellStyle name="Notas 3 3 4 2 2" xfId="54967"/>
    <cellStyle name="Notas 3 3 4 2 2 2" xfId="54968"/>
    <cellStyle name="Notas 3 3 4 2 3" xfId="54969"/>
    <cellStyle name="Notas 3 3 4 2 4" xfId="54970"/>
    <cellStyle name="Notas 3 3 4 2 5" xfId="54971"/>
    <cellStyle name="Notas 3 3 4 3" xfId="54972"/>
    <cellStyle name="Notas 3 3 4 4" xfId="54973"/>
    <cellStyle name="Notas 3 3 4 5" xfId="54974"/>
    <cellStyle name="Notas 3 3 4 6" xfId="54975"/>
    <cellStyle name="Notas 3 3 5" xfId="54976"/>
    <cellStyle name="Notas 3 3 5 2" xfId="54977"/>
    <cellStyle name="Notas 3 3 5 2 2" xfId="54978"/>
    <cellStyle name="Notas 3 3 5 2 2 2" xfId="54979"/>
    <cellStyle name="Notas 3 3 5 2 3" xfId="54980"/>
    <cellStyle name="Notas 3 3 5 2 4" xfId="54981"/>
    <cellStyle name="Notas 3 3 5 2 5" xfId="54982"/>
    <cellStyle name="Notas 3 3 5 3" xfId="54983"/>
    <cellStyle name="Notas 3 3 5 4" xfId="54984"/>
    <cellStyle name="Notas 3 3 5 5" xfId="54985"/>
    <cellStyle name="Notas 3 3 5 6" xfId="54986"/>
    <cellStyle name="Notas 3 3 6" xfId="54987"/>
    <cellStyle name="Notas 3 3 6 2" xfId="54988"/>
    <cellStyle name="Notas 3 3 6 2 2" xfId="54989"/>
    <cellStyle name="Notas 3 3 6 2 2 2" xfId="54990"/>
    <cellStyle name="Notas 3 3 6 2 3" xfId="54991"/>
    <cellStyle name="Notas 3 3 6 2 4" xfId="54992"/>
    <cellStyle name="Notas 3 3 6 2 5" xfId="54993"/>
    <cellStyle name="Notas 3 3 6 3" xfId="54994"/>
    <cellStyle name="Notas 3 3 6 4" xfId="54995"/>
    <cellStyle name="Notas 3 3 6 5" xfId="54996"/>
    <cellStyle name="Notas 3 3 6 6" xfId="54997"/>
    <cellStyle name="Notas 3 3 7" xfId="54998"/>
    <cellStyle name="Notas 3 3 7 2" xfId="54999"/>
    <cellStyle name="Notas 3 3 7 2 2" xfId="55000"/>
    <cellStyle name="Notas 3 3 7 2 2 2" xfId="55001"/>
    <cellStyle name="Notas 3 3 7 2 3" xfId="55002"/>
    <cellStyle name="Notas 3 3 7 2 4" xfId="55003"/>
    <cellStyle name="Notas 3 3 7 2 5" xfId="55004"/>
    <cellStyle name="Notas 3 3 7 3" xfId="55005"/>
    <cellStyle name="Notas 3 3 7 4" xfId="55006"/>
    <cellStyle name="Notas 3 3 7 5" xfId="55007"/>
    <cellStyle name="Notas 3 3 7 6" xfId="55008"/>
    <cellStyle name="Notas 3 3 8" xfId="55009"/>
    <cellStyle name="Notas 3 3 8 2" xfId="55010"/>
    <cellStyle name="Notas 3 3 8 2 2" xfId="55011"/>
    <cellStyle name="Notas 3 3 8 2 2 2" xfId="55012"/>
    <cellStyle name="Notas 3 3 8 2 3" xfId="55013"/>
    <cellStyle name="Notas 3 3 8 2 4" xfId="55014"/>
    <cellStyle name="Notas 3 3 8 2 5" xfId="55015"/>
    <cellStyle name="Notas 3 3 8 3" xfId="55016"/>
    <cellStyle name="Notas 3 3 8 4" xfId="55017"/>
    <cellStyle name="Notas 3 3 8 5" xfId="55018"/>
    <cellStyle name="Notas 3 3 8 6" xfId="55019"/>
    <cellStyle name="Notas 3 3 9" xfId="55020"/>
    <cellStyle name="Notas 3 3 9 2" xfId="55021"/>
    <cellStyle name="Notas 3 3 9 2 2" xfId="55022"/>
    <cellStyle name="Notas 3 3 9 3" xfId="55023"/>
    <cellStyle name="Notas 3 3 9 4" xfId="55024"/>
    <cellStyle name="Notas 3 3 9 5" xfId="55025"/>
    <cellStyle name="Notas 3 4" xfId="55026"/>
    <cellStyle name="Notas 3 4 10" xfId="55027"/>
    <cellStyle name="Notas 3 4 10 2" xfId="55028"/>
    <cellStyle name="Notas 3 4 11" xfId="55029"/>
    <cellStyle name="Notas 3 4 12" xfId="55030"/>
    <cellStyle name="Notas 3 4 13" xfId="55031"/>
    <cellStyle name="Notas 3 4 2" xfId="55032"/>
    <cellStyle name="Notas 3 4 2 2" xfId="55033"/>
    <cellStyle name="Notas 3 4 2 2 2" xfId="55034"/>
    <cellStyle name="Notas 3 4 2 2 2 2" xfId="55035"/>
    <cellStyle name="Notas 3 4 2 2 3" xfId="55036"/>
    <cellStyle name="Notas 3 4 2 2 4" xfId="55037"/>
    <cellStyle name="Notas 3 4 2 2 5" xfId="55038"/>
    <cellStyle name="Notas 3 4 2 3" xfId="55039"/>
    <cellStyle name="Notas 3 4 2 3 2" xfId="55040"/>
    <cellStyle name="Notas 3 4 2 4" xfId="55041"/>
    <cellStyle name="Notas 3 4 2 5" xfId="55042"/>
    <cellStyle name="Notas 3 4 2 6" xfId="55043"/>
    <cellStyle name="Notas 3 4 3" xfId="55044"/>
    <cellStyle name="Notas 3 4 3 2" xfId="55045"/>
    <cellStyle name="Notas 3 4 3 2 2" xfId="55046"/>
    <cellStyle name="Notas 3 4 3 2 2 2" xfId="55047"/>
    <cellStyle name="Notas 3 4 3 2 3" xfId="55048"/>
    <cellStyle name="Notas 3 4 3 2 4" xfId="55049"/>
    <cellStyle name="Notas 3 4 3 2 5" xfId="55050"/>
    <cellStyle name="Notas 3 4 3 3" xfId="55051"/>
    <cellStyle name="Notas 3 4 3 4" xfId="55052"/>
    <cellStyle name="Notas 3 4 3 5" xfId="55053"/>
    <cellStyle name="Notas 3 4 3 6" xfId="55054"/>
    <cellStyle name="Notas 3 4 4" xfId="55055"/>
    <cellStyle name="Notas 3 4 4 2" xfId="55056"/>
    <cellStyle name="Notas 3 4 4 2 2" xfId="55057"/>
    <cellStyle name="Notas 3 4 4 2 2 2" xfId="55058"/>
    <cellStyle name="Notas 3 4 4 2 3" xfId="55059"/>
    <cellStyle name="Notas 3 4 4 2 4" xfId="55060"/>
    <cellStyle name="Notas 3 4 4 2 5" xfId="55061"/>
    <cellStyle name="Notas 3 4 4 3" xfId="55062"/>
    <cellStyle name="Notas 3 4 4 4" xfId="55063"/>
    <cellStyle name="Notas 3 4 4 5" xfId="55064"/>
    <cellStyle name="Notas 3 4 4 6" xfId="55065"/>
    <cellStyle name="Notas 3 4 5" xfId="55066"/>
    <cellStyle name="Notas 3 4 5 2" xfId="55067"/>
    <cellStyle name="Notas 3 4 5 2 2" xfId="55068"/>
    <cellStyle name="Notas 3 4 5 2 2 2" xfId="55069"/>
    <cellStyle name="Notas 3 4 5 2 3" xfId="55070"/>
    <cellStyle name="Notas 3 4 5 2 4" xfId="55071"/>
    <cellStyle name="Notas 3 4 5 2 5" xfId="55072"/>
    <cellStyle name="Notas 3 4 5 3" xfId="55073"/>
    <cellStyle name="Notas 3 4 5 4" xfId="55074"/>
    <cellStyle name="Notas 3 4 5 5" xfId="55075"/>
    <cellStyle name="Notas 3 4 5 6" xfId="55076"/>
    <cellStyle name="Notas 3 4 6" xfId="55077"/>
    <cellStyle name="Notas 3 4 6 2" xfId="55078"/>
    <cellStyle name="Notas 3 4 6 2 2" xfId="55079"/>
    <cellStyle name="Notas 3 4 6 2 2 2" xfId="55080"/>
    <cellStyle name="Notas 3 4 6 2 3" xfId="55081"/>
    <cellStyle name="Notas 3 4 6 2 4" xfId="55082"/>
    <cellStyle name="Notas 3 4 6 2 5" xfId="55083"/>
    <cellStyle name="Notas 3 4 6 3" xfId="55084"/>
    <cellStyle name="Notas 3 4 6 4" xfId="55085"/>
    <cellStyle name="Notas 3 4 6 5" xfId="55086"/>
    <cellStyle name="Notas 3 4 6 6" xfId="55087"/>
    <cellStyle name="Notas 3 4 7" xfId="55088"/>
    <cellStyle name="Notas 3 4 7 2" xfId="55089"/>
    <cellStyle name="Notas 3 4 7 2 2" xfId="55090"/>
    <cellStyle name="Notas 3 4 7 2 2 2" xfId="55091"/>
    <cellStyle name="Notas 3 4 7 2 3" xfId="55092"/>
    <cellStyle name="Notas 3 4 7 2 4" xfId="55093"/>
    <cellStyle name="Notas 3 4 7 2 5" xfId="55094"/>
    <cellStyle name="Notas 3 4 7 3" xfId="55095"/>
    <cellStyle name="Notas 3 4 7 4" xfId="55096"/>
    <cellStyle name="Notas 3 4 7 5" xfId="55097"/>
    <cellStyle name="Notas 3 4 7 6" xfId="55098"/>
    <cellStyle name="Notas 3 4 8" xfId="55099"/>
    <cellStyle name="Notas 3 4 8 2" xfId="55100"/>
    <cellStyle name="Notas 3 4 8 2 2" xfId="55101"/>
    <cellStyle name="Notas 3 4 8 2 2 2" xfId="55102"/>
    <cellStyle name="Notas 3 4 8 2 3" xfId="55103"/>
    <cellStyle name="Notas 3 4 8 2 4" xfId="55104"/>
    <cellStyle name="Notas 3 4 8 2 5" xfId="55105"/>
    <cellStyle name="Notas 3 4 8 3" xfId="55106"/>
    <cellStyle name="Notas 3 4 8 4" xfId="55107"/>
    <cellStyle name="Notas 3 4 8 5" xfId="55108"/>
    <cellStyle name="Notas 3 4 8 6" xfId="55109"/>
    <cellStyle name="Notas 3 4 9" xfId="55110"/>
    <cellStyle name="Notas 3 4 9 2" xfId="55111"/>
    <cellStyle name="Notas 3 4 9 2 2" xfId="55112"/>
    <cellStyle name="Notas 3 4 9 3" xfId="55113"/>
    <cellStyle name="Notas 3 4 9 4" xfId="55114"/>
    <cellStyle name="Notas 3 4 9 5" xfId="55115"/>
    <cellStyle name="Notas 3 5" xfId="55116"/>
    <cellStyle name="Notas 3 5 10" xfId="55117"/>
    <cellStyle name="Notas 3 5 10 2" xfId="55118"/>
    <cellStyle name="Notas 3 5 11" xfId="55119"/>
    <cellStyle name="Notas 3 5 12" xfId="55120"/>
    <cellStyle name="Notas 3 5 13" xfId="55121"/>
    <cellStyle name="Notas 3 5 2" xfId="55122"/>
    <cellStyle name="Notas 3 5 2 2" xfId="55123"/>
    <cellStyle name="Notas 3 5 2 2 2" xfId="55124"/>
    <cellStyle name="Notas 3 5 2 2 2 2" xfId="55125"/>
    <cellStyle name="Notas 3 5 2 2 3" xfId="55126"/>
    <cellStyle name="Notas 3 5 2 2 4" xfId="55127"/>
    <cellStyle name="Notas 3 5 2 2 5" xfId="55128"/>
    <cellStyle name="Notas 3 5 2 3" xfId="55129"/>
    <cellStyle name="Notas 3 5 2 4" xfId="55130"/>
    <cellStyle name="Notas 3 5 2 5" xfId="55131"/>
    <cellStyle name="Notas 3 5 2 6" xfId="55132"/>
    <cellStyle name="Notas 3 5 3" xfId="55133"/>
    <cellStyle name="Notas 3 5 3 2" xfId="55134"/>
    <cellStyle name="Notas 3 5 3 2 2" xfId="55135"/>
    <cellStyle name="Notas 3 5 3 2 2 2" xfId="55136"/>
    <cellStyle name="Notas 3 5 3 2 3" xfId="55137"/>
    <cellStyle name="Notas 3 5 3 2 4" xfId="55138"/>
    <cellStyle name="Notas 3 5 3 2 5" xfId="55139"/>
    <cellStyle name="Notas 3 5 3 3" xfId="55140"/>
    <cellStyle name="Notas 3 5 3 4" xfId="55141"/>
    <cellStyle name="Notas 3 5 3 5" xfId="55142"/>
    <cellStyle name="Notas 3 5 3 6" xfId="55143"/>
    <cellStyle name="Notas 3 5 4" xfId="55144"/>
    <cellStyle name="Notas 3 5 4 2" xfId="55145"/>
    <cellStyle name="Notas 3 5 4 2 2" xfId="55146"/>
    <cellStyle name="Notas 3 5 4 2 2 2" xfId="55147"/>
    <cellStyle name="Notas 3 5 4 2 3" xfId="55148"/>
    <cellStyle name="Notas 3 5 4 2 4" xfId="55149"/>
    <cellStyle name="Notas 3 5 4 2 5" xfId="55150"/>
    <cellStyle name="Notas 3 5 4 3" xfId="55151"/>
    <cellStyle name="Notas 3 5 4 4" xfId="55152"/>
    <cellStyle name="Notas 3 5 4 5" xfId="55153"/>
    <cellStyle name="Notas 3 5 4 6" xfId="55154"/>
    <cellStyle name="Notas 3 5 5" xfId="55155"/>
    <cellStyle name="Notas 3 5 5 2" xfId="55156"/>
    <cellStyle name="Notas 3 5 5 2 2" xfId="55157"/>
    <cellStyle name="Notas 3 5 5 2 2 2" xfId="55158"/>
    <cellStyle name="Notas 3 5 5 2 3" xfId="55159"/>
    <cellStyle name="Notas 3 5 5 2 4" xfId="55160"/>
    <cellStyle name="Notas 3 5 5 2 5" xfId="55161"/>
    <cellStyle name="Notas 3 5 5 3" xfId="55162"/>
    <cellStyle name="Notas 3 5 5 4" xfId="55163"/>
    <cellStyle name="Notas 3 5 5 5" xfId="55164"/>
    <cellStyle name="Notas 3 5 5 6" xfId="55165"/>
    <cellStyle name="Notas 3 5 6" xfId="55166"/>
    <cellStyle name="Notas 3 5 6 2" xfId="55167"/>
    <cellStyle name="Notas 3 5 6 2 2" xfId="55168"/>
    <cellStyle name="Notas 3 5 6 2 2 2" xfId="55169"/>
    <cellStyle name="Notas 3 5 6 2 3" xfId="55170"/>
    <cellStyle name="Notas 3 5 6 2 4" xfId="55171"/>
    <cellStyle name="Notas 3 5 6 2 5" xfId="55172"/>
    <cellStyle name="Notas 3 5 6 3" xfId="55173"/>
    <cellStyle name="Notas 3 5 6 4" xfId="55174"/>
    <cellStyle name="Notas 3 5 6 5" xfId="55175"/>
    <cellStyle name="Notas 3 5 6 6" xfId="55176"/>
    <cellStyle name="Notas 3 5 7" xfId="55177"/>
    <cellStyle name="Notas 3 5 7 2" xfId="55178"/>
    <cellStyle name="Notas 3 5 7 2 2" xfId="55179"/>
    <cellStyle name="Notas 3 5 7 2 2 2" xfId="55180"/>
    <cellStyle name="Notas 3 5 7 2 3" xfId="55181"/>
    <cellStyle name="Notas 3 5 7 2 4" xfId="55182"/>
    <cellStyle name="Notas 3 5 7 2 5" xfId="55183"/>
    <cellStyle name="Notas 3 5 7 3" xfId="55184"/>
    <cellStyle name="Notas 3 5 7 4" xfId="55185"/>
    <cellStyle name="Notas 3 5 7 5" xfId="55186"/>
    <cellStyle name="Notas 3 5 7 6" xfId="55187"/>
    <cellStyle name="Notas 3 5 8" xfId="55188"/>
    <cellStyle name="Notas 3 5 8 2" xfId="55189"/>
    <cellStyle name="Notas 3 5 8 2 2" xfId="55190"/>
    <cellStyle name="Notas 3 5 8 2 2 2" xfId="55191"/>
    <cellStyle name="Notas 3 5 8 2 3" xfId="55192"/>
    <cellStyle name="Notas 3 5 8 2 4" xfId="55193"/>
    <cellStyle name="Notas 3 5 8 2 5" xfId="55194"/>
    <cellStyle name="Notas 3 5 8 2 7" xfId="55195"/>
    <cellStyle name="Notas 3 5 8 3" xfId="55196"/>
    <cellStyle name="Notas 3 5 8 4" xfId="55197"/>
    <cellStyle name="Notas 3 5 8 5" xfId="55198"/>
    <cellStyle name="Notas 3 5 8 6" xfId="55199"/>
    <cellStyle name="Notas 3 5 9" xfId="55200"/>
    <cellStyle name="Notas 3 5 9 2" xfId="55201"/>
    <cellStyle name="Notas 3 5 9 2 2" xfId="55202"/>
    <cellStyle name="Notas 3 5 9 3" xfId="55203"/>
    <cellStyle name="Notas 3 5 9 4" xfId="55204"/>
    <cellStyle name="Notas 3 5 9 5" xfId="55205"/>
    <cellStyle name="Notas 3 6" xfId="55206"/>
    <cellStyle name="Notas 3 6 2" xfId="55207"/>
    <cellStyle name="Notas 3 6 2 2" xfId="55208"/>
    <cellStyle name="Notas 3 6 3" xfId="55209"/>
    <cellStyle name="Notas 3 6 4" xfId="55210"/>
    <cellStyle name="Notas 3 7" xfId="55211"/>
    <cellStyle name="Notas 3 7 2" xfId="55212"/>
    <cellStyle name="Notas 3 7 3" xfId="55213"/>
    <cellStyle name="Notas 3 7 4" xfId="55214"/>
    <cellStyle name="Notas 3 8" xfId="55215"/>
    <cellStyle name="Notas 3 8 2" xfId="55216"/>
    <cellStyle name="Notas 3 9" xfId="55217"/>
    <cellStyle name="Notas 3_brenda1" xfId="55218"/>
    <cellStyle name="Notas 4" xfId="114"/>
    <cellStyle name="Notas 4 10" xfId="55220"/>
    <cellStyle name="Notas 4 11" xfId="55221"/>
    <cellStyle name="Notas 4 12" xfId="55222"/>
    <cellStyle name="Notas 4 13" xfId="55223"/>
    <cellStyle name="Notas 4 14" xfId="55224"/>
    <cellStyle name="Notas 4 15" xfId="55225"/>
    <cellStyle name="Notas 4 16" xfId="55226"/>
    <cellStyle name="Notas 4 17" xfId="55227"/>
    <cellStyle name="Notas 4 18" xfId="55228"/>
    <cellStyle name="Notas 4 19" xfId="55229"/>
    <cellStyle name="Notas 4 2" xfId="55230"/>
    <cellStyle name="Notas 4 2 2" xfId="55231"/>
    <cellStyle name="Notas 4 2 2 2" xfId="55232"/>
    <cellStyle name="Notas 4 2 2 2 2" xfId="55233"/>
    <cellStyle name="Notas 4 2 2 2 2 2" xfId="55234"/>
    <cellStyle name="Notas 4 2 2 2 2 2 2" xfId="55235"/>
    <cellStyle name="Notas 4 2 2 2 2 3" xfId="55236"/>
    <cellStyle name="Notas 4 2 2 2 3" xfId="55237"/>
    <cellStyle name="Notas 4 2 2 2 3 2" xfId="55238"/>
    <cellStyle name="Notas 4 2 2 2 4" xfId="55239"/>
    <cellStyle name="Notas 4 2 2 3" xfId="55240"/>
    <cellStyle name="Notas 4 2 2 3 2" xfId="55241"/>
    <cellStyle name="Notas 4 2 2 3 2 2" xfId="55242"/>
    <cellStyle name="Notas 4 2 2 3 3" xfId="55243"/>
    <cellStyle name="Notas 4 2 2 4" xfId="55244"/>
    <cellStyle name="Notas 4 2 2 4 2" xfId="55245"/>
    <cellStyle name="Notas 4 2 2 5" xfId="55246"/>
    <cellStyle name="Notas 4 2 3" xfId="55247"/>
    <cellStyle name="Notas 4 2 3 2" xfId="55248"/>
    <cellStyle name="Notas 4 2 3 2 2" xfId="55249"/>
    <cellStyle name="Notas 4 2 3 2 2 2" xfId="55250"/>
    <cellStyle name="Notas 4 2 3 2 2 2 2" xfId="55251"/>
    <cellStyle name="Notas 4 2 3 2 2 3" xfId="55252"/>
    <cellStyle name="Notas 4 2 3 2 3" xfId="55253"/>
    <cellStyle name="Notas 4 2 3 2 3 2" xfId="55254"/>
    <cellStyle name="Notas 4 2 3 2 4" xfId="55255"/>
    <cellStyle name="Notas 4 2 3 3" xfId="55256"/>
    <cellStyle name="Notas 4 2 3 3 2" xfId="55257"/>
    <cellStyle name="Notas 4 2 3 3 2 2" xfId="55258"/>
    <cellStyle name="Notas 4 2 3 3 3" xfId="55259"/>
    <cellStyle name="Notas 4 2 3 4" xfId="55260"/>
    <cellStyle name="Notas 4 2 3 4 2" xfId="55261"/>
    <cellStyle name="Notas 4 2 3 5" xfId="55262"/>
    <cellStyle name="Notas 4 2 4" xfId="55263"/>
    <cellStyle name="Notas 4 2 4 2" xfId="55264"/>
    <cellStyle name="Notas 4 2 4 2 2" xfId="55265"/>
    <cellStyle name="Notas 4 2 4 2 2 2" xfId="55266"/>
    <cellStyle name="Notas 4 2 4 2 3" xfId="55267"/>
    <cellStyle name="Notas 4 2 4 3" xfId="55268"/>
    <cellStyle name="Notas 4 2 4 3 2" xfId="55269"/>
    <cellStyle name="Notas 4 2 4 4" xfId="55270"/>
    <cellStyle name="Notas 4 2 5" xfId="55271"/>
    <cellStyle name="Notas 4 2 5 2" xfId="55272"/>
    <cellStyle name="Notas 4 2 5 2 2" xfId="55273"/>
    <cellStyle name="Notas 4 2 5 3" xfId="55274"/>
    <cellStyle name="Notas 4 2 6" xfId="55275"/>
    <cellStyle name="Notas 4 2 6 2" xfId="55276"/>
    <cellStyle name="Notas 4 2 7" xfId="55277"/>
    <cellStyle name="Notas 4 2 8" xfId="55278"/>
    <cellStyle name="Notas 4 2 9" xfId="55279"/>
    <cellStyle name="Notas 4 20" xfId="55280"/>
    <cellStyle name="Notas 4 21" xfId="55219"/>
    <cellStyle name="Notas 4 3" xfId="55281"/>
    <cellStyle name="Notas 4 3 2" xfId="55282"/>
    <cellStyle name="Notas 4 3 2 2" xfId="55283"/>
    <cellStyle name="Notas 4 3 2 2 2" xfId="55284"/>
    <cellStyle name="Notas 4 3 2 2 2 2" xfId="55285"/>
    <cellStyle name="Notas 4 3 2 2 3" xfId="55286"/>
    <cellStyle name="Notas 4 3 2 3" xfId="55287"/>
    <cellStyle name="Notas 4 3 2 3 2" xfId="55288"/>
    <cellStyle name="Notas 4 3 2 4" xfId="55289"/>
    <cellStyle name="Notas 4 3 3" xfId="55290"/>
    <cellStyle name="Notas 4 3 3 2" xfId="55291"/>
    <cellStyle name="Notas 4 3 3 2 2" xfId="55292"/>
    <cellStyle name="Notas 4 3 3 3" xfId="55293"/>
    <cellStyle name="Notas 4 3 4" xfId="55294"/>
    <cellStyle name="Notas 4 3 4 2" xfId="55295"/>
    <cellStyle name="Notas 4 3 5" xfId="55296"/>
    <cellStyle name="Notas 4 3 6" xfId="55297"/>
    <cellStyle name="Notas 4 4" xfId="55298"/>
    <cellStyle name="Notas 4 4 2" xfId="55299"/>
    <cellStyle name="Notas 4 4 2 2" xfId="55300"/>
    <cellStyle name="Notas 4 4 2 2 2" xfId="55301"/>
    <cellStyle name="Notas 4 4 2 2 2 2" xfId="55302"/>
    <cellStyle name="Notas 4 4 2 2 3" xfId="55303"/>
    <cellStyle name="Notas 4 4 2 3" xfId="55304"/>
    <cellStyle name="Notas 4 4 2 3 2" xfId="55305"/>
    <cellStyle name="Notas 4 4 2 4" xfId="55306"/>
    <cellStyle name="Notas 4 4 3" xfId="55307"/>
    <cellStyle name="Notas 4 4 3 2" xfId="55308"/>
    <cellStyle name="Notas 4 4 3 2 2" xfId="55309"/>
    <cellStyle name="Notas 4 4 3 3" xfId="55310"/>
    <cellStyle name="Notas 4 4 4" xfId="55311"/>
    <cellStyle name="Notas 4 4 4 2" xfId="55312"/>
    <cellStyle name="Notas 4 4 5" xfId="55313"/>
    <cellStyle name="Notas 4 4 6" xfId="55314"/>
    <cellStyle name="Notas 4 5" xfId="55315"/>
    <cellStyle name="Notas 4 5 2" xfId="55316"/>
    <cellStyle name="Notas 4 5 2 2" xfId="55317"/>
    <cellStyle name="Notas 4 5 2 2 2" xfId="55318"/>
    <cellStyle name="Notas 4 5 2 3" xfId="55319"/>
    <cellStyle name="Notas 4 5 3" xfId="55320"/>
    <cellStyle name="Notas 4 5 3 2" xfId="55321"/>
    <cellStyle name="Notas 4 5 4" xfId="55322"/>
    <cellStyle name="Notas 4 5 5" xfId="55323"/>
    <cellStyle name="Notas 4 6" xfId="55324"/>
    <cellStyle name="Notas 4 6 2" xfId="55325"/>
    <cellStyle name="Notas 4 6 2 2" xfId="55326"/>
    <cellStyle name="Notas 4 6 3" xfId="55327"/>
    <cellStyle name="Notas 4 6 4" xfId="55328"/>
    <cellStyle name="Notas 4 7" xfId="55329"/>
    <cellStyle name="Notas 4 7 2" xfId="55330"/>
    <cellStyle name="Notas 4 7 3" xfId="55331"/>
    <cellStyle name="Notas 4 7 4" xfId="55332"/>
    <cellStyle name="Notas 4 8" xfId="55333"/>
    <cellStyle name="Notas 4 8 2" xfId="55334"/>
    <cellStyle name="Notas 4 9" xfId="55335"/>
    <cellStyle name="Notas 4_brenda1" xfId="55336"/>
    <cellStyle name="Notas 5" xfId="55337"/>
    <cellStyle name="Notas 5 2" xfId="55338"/>
    <cellStyle name="Notas 5 2 2" xfId="55339"/>
    <cellStyle name="Notas 5 2 2 2" xfId="55340"/>
    <cellStyle name="Notas 5 2 2 2 2" xfId="55341"/>
    <cellStyle name="Notas 5 2 2 2 2 2" xfId="55342"/>
    <cellStyle name="Notas 5 2 2 2 3" xfId="55343"/>
    <cellStyle name="Notas 5 2 2 3" xfId="55344"/>
    <cellStyle name="Notas 5 2 2 3 2" xfId="55345"/>
    <cellStyle name="Notas 5 2 2 4" xfId="55346"/>
    <cellStyle name="Notas 5 2 3" xfId="55347"/>
    <cellStyle name="Notas 5 2 3 2" xfId="55348"/>
    <cellStyle name="Notas 5 2 3 2 2" xfId="55349"/>
    <cellStyle name="Notas 5 2 3 3" xfId="55350"/>
    <cellStyle name="Notas 5 2 4" xfId="55351"/>
    <cellStyle name="Notas 5 2 4 2" xfId="55352"/>
    <cellStyle name="Notas 5 2 5" xfId="55353"/>
    <cellStyle name="Notas 5 2 6" xfId="55354"/>
    <cellStyle name="Notas 5 2 7" xfId="55355"/>
    <cellStyle name="Notas 5 3" xfId="55356"/>
    <cellStyle name="Notas 5 3 2" xfId="55357"/>
    <cellStyle name="Notas 5 3 2 2" xfId="55358"/>
    <cellStyle name="Notas 5 3 2 2 2" xfId="55359"/>
    <cellStyle name="Notas 5 3 2 2 2 2" xfId="55360"/>
    <cellStyle name="Notas 5 3 2 2 3" xfId="55361"/>
    <cellStyle name="Notas 5 3 2 3" xfId="55362"/>
    <cellStyle name="Notas 5 3 2 3 2" xfId="55363"/>
    <cellStyle name="Notas 5 3 2 4" xfId="55364"/>
    <cellStyle name="Notas 5 3 3" xfId="55365"/>
    <cellStyle name="Notas 5 3 3 2" xfId="55366"/>
    <cellStyle name="Notas 5 3 3 2 2" xfId="55367"/>
    <cellStyle name="Notas 5 3 3 3" xfId="55368"/>
    <cellStyle name="Notas 5 3 4" xfId="55369"/>
    <cellStyle name="Notas 5 3 4 2" xfId="55370"/>
    <cellStyle name="Notas 5 3 5" xfId="55371"/>
    <cellStyle name="Notas 5 3 6" xfId="55372"/>
    <cellStyle name="Notas 5 4" xfId="55373"/>
    <cellStyle name="Notas 5 4 2" xfId="55374"/>
    <cellStyle name="Notas 5 4 2 2" xfId="55375"/>
    <cellStyle name="Notas 5 4 2 2 2" xfId="55376"/>
    <cellStyle name="Notas 5 4 2 3" xfId="55377"/>
    <cellStyle name="Notas 5 4 3" xfId="55378"/>
    <cellStyle name="Notas 5 4 3 2" xfId="55379"/>
    <cellStyle name="Notas 5 4 4" xfId="55380"/>
    <cellStyle name="Notas 5 5" xfId="55381"/>
    <cellStyle name="Notas 5 5 2" xfId="55382"/>
    <cellStyle name="Notas 5 5 2 2" xfId="55383"/>
    <cellStyle name="Notas 5 5 3" xfId="55384"/>
    <cellStyle name="Notas 5 6" xfId="55385"/>
    <cellStyle name="Notas 5 6 2" xfId="55386"/>
    <cellStyle name="Notas 5 7" xfId="55387"/>
    <cellStyle name="Notas 5 8" xfId="55388"/>
    <cellStyle name="Notas 5 9" xfId="55389"/>
    <cellStyle name="Notas 6" xfId="55390"/>
    <cellStyle name="Notas 6 2" xfId="55391"/>
    <cellStyle name="Notas 6 2 2" xfId="55392"/>
    <cellStyle name="Notas 6 2 3" xfId="55393"/>
    <cellStyle name="Notas 6 3" xfId="55394"/>
    <cellStyle name="Notas 6 3 2" xfId="55395"/>
    <cellStyle name="Notas 6 4" xfId="55396"/>
    <cellStyle name="Notas 7" xfId="55397"/>
    <cellStyle name="Notas 7 2" xfId="55398"/>
    <cellStyle name="Notas 7 3" xfId="55399"/>
    <cellStyle name="Notas 7 4" xfId="55400"/>
    <cellStyle name="Notas 8" xfId="55401"/>
    <cellStyle name="Notas 8 10" xfId="55402"/>
    <cellStyle name="Notas 8 11" xfId="55403"/>
    <cellStyle name="Notas 8 12" xfId="55404"/>
    <cellStyle name="Notas 8 13" xfId="55405"/>
    <cellStyle name="Notas 8 14" xfId="55406"/>
    <cellStyle name="Notas 8 15" xfId="55407"/>
    <cellStyle name="Notas 8 16" xfId="55408"/>
    <cellStyle name="Notas 8 17" xfId="55409"/>
    <cellStyle name="Notas 8 18" xfId="55410"/>
    <cellStyle name="Notas 8 2" xfId="55411"/>
    <cellStyle name="Notas 8 3" xfId="55412"/>
    <cellStyle name="Notas 8 4" xfId="55413"/>
    <cellStyle name="Notas 8 5" xfId="55414"/>
    <cellStyle name="Notas 8 6" xfId="55415"/>
    <cellStyle name="Notas 8 7" xfId="55416"/>
    <cellStyle name="Notas 8 8" xfId="55417"/>
    <cellStyle name="Notas 8 9" xfId="55418"/>
    <cellStyle name="Notas 8_brenda1" xfId="55419"/>
    <cellStyle name="Notas 9" xfId="55420"/>
    <cellStyle name="Notas 9 2" xfId="55421"/>
    <cellStyle name="Note" xfId="55422"/>
    <cellStyle name="Note 10" xfId="55423"/>
    <cellStyle name="Note 10 2" xfId="55424"/>
    <cellStyle name="Note 10 2 2" xfId="55425"/>
    <cellStyle name="Note 10 2 2 2" xfId="55426"/>
    <cellStyle name="Note 10 2 3" xfId="55427"/>
    <cellStyle name="Note 10 2 4" xfId="55428"/>
    <cellStyle name="Note 10 2 5" xfId="55429"/>
    <cellStyle name="Note 10 3" xfId="55430"/>
    <cellStyle name="Note 10 4" xfId="55431"/>
    <cellStyle name="Note 10 5" xfId="55432"/>
    <cellStyle name="Note 10 6" xfId="55433"/>
    <cellStyle name="Note 11" xfId="55434"/>
    <cellStyle name="Note 11 2" xfId="55435"/>
    <cellStyle name="Note 11 2 2" xfId="55436"/>
    <cellStyle name="Note 11 3" xfId="55437"/>
    <cellStyle name="Note 11 4" xfId="55438"/>
    <cellStyle name="Note 11 5" xfId="55439"/>
    <cellStyle name="Note 12" xfId="55440"/>
    <cellStyle name="Note 12 2" xfId="55441"/>
    <cellStyle name="Note 13" xfId="55442"/>
    <cellStyle name="Note 14" xfId="55443"/>
    <cellStyle name="Note 15" xfId="55444"/>
    <cellStyle name="Note 16" xfId="62199"/>
    <cellStyle name="Note 2" xfId="55445"/>
    <cellStyle name="Note 2 10" xfId="55446"/>
    <cellStyle name="Note 2 10 2" xfId="55447"/>
    <cellStyle name="Note 2 10 2 2" xfId="55448"/>
    <cellStyle name="Note 2 10 3" xfId="55449"/>
    <cellStyle name="Note 2 10 4" xfId="55450"/>
    <cellStyle name="Note 2 10 5" xfId="55451"/>
    <cellStyle name="Note 2 11" xfId="55452"/>
    <cellStyle name="Note 2 11 2" xfId="55453"/>
    <cellStyle name="Note 2 12" xfId="55454"/>
    <cellStyle name="Note 2 13" xfId="55455"/>
    <cellStyle name="Note 2 14" xfId="55456"/>
    <cellStyle name="Note 2 15" xfId="62200"/>
    <cellStyle name="Note 2 2" xfId="55457"/>
    <cellStyle name="Note 2 2 10" xfId="55458"/>
    <cellStyle name="Note 2 2 10 2" xfId="55459"/>
    <cellStyle name="Note 2 2 11" xfId="55460"/>
    <cellStyle name="Note 2 2 12" xfId="55461"/>
    <cellStyle name="Note 2 2 13" xfId="55462"/>
    <cellStyle name="Note 2 2 2" xfId="55463"/>
    <cellStyle name="Note 2 2 2 2" xfId="55464"/>
    <cellStyle name="Note 2 2 2 2 2" xfId="55465"/>
    <cellStyle name="Note 2 2 2 2 2 2" xfId="55466"/>
    <cellStyle name="Note 2 2 2 2 3" xfId="55467"/>
    <cellStyle name="Note 2 2 2 2 4" xfId="55468"/>
    <cellStyle name="Note 2 2 2 2 5" xfId="55469"/>
    <cellStyle name="Note 2 2 2 3" xfId="55470"/>
    <cellStyle name="Note 2 2 2 4" xfId="55471"/>
    <cellStyle name="Note 2 2 2 5" xfId="55472"/>
    <cellStyle name="Note 2 2 2 6" xfId="55473"/>
    <cellStyle name="Note 2 2 3" xfId="55474"/>
    <cellStyle name="Note 2 2 3 2" xfId="55475"/>
    <cellStyle name="Note 2 2 3 2 2" xfId="55476"/>
    <cellStyle name="Note 2 2 3 2 2 2" xfId="55477"/>
    <cellStyle name="Note 2 2 3 2 3" xfId="55478"/>
    <cellStyle name="Note 2 2 3 2 4" xfId="55479"/>
    <cellStyle name="Note 2 2 3 2 5" xfId="55480"/>
    <cellStyle name="Note 2 2 3 3" xfId="55481"/>
    <cellStyle name="Note 2 2 3 4" xfId="55482"/>
    <cellStyle name="Note 2 2 3 5" xfId="55483"/>
    <cellStyle name="Note 2 2 3 6" xfId="55484"/>
    <cellStyle name="Note 2 2 4" xfId="55485"/>
    <cellStyle name="Note 2 2 4 2" xfId="55486"/>
    <cellStyle name="Note 2 2 4 2 2" xfId="55487"/>
    <cellStyle name="Note 2 2 4 2 2 2" xfId="55488"/>
    <cellStyle name="Note 2 2 4 2 3" xfId="55489"/>
    <cellStyle name="Note 2 2 4 2 4" xfId="55490"/>
    <cellStyle name="Note 2 2 4 2 5" xfId="55491"/>
    <cellStyle name="Note 2 2 4 3" xfId="55492"/>
    <cellStyle name="Note 2 2 4 4" xfId="55493"/>
    <cellStyle name="Note 2 2 4 5" xfId="55494"/>
    <cellStyle name="Note 2 2 4 6" xfId="55495"/>
    <cellStyle name="Note 2 2 5" xfId="55496"/>
    <cellStyle name="Note 2 2 5 2" xfId="55497"/>
    <cellStyle name="Note 2 2 5 2 2" xfId="55498"/>
    <cellStyle name="Note 2 2 5 2 2 2" xfId="55499"/>
    <cellStyle name="Note 2 2 5 2 3" xfId="55500"/>
    <cellStyle name="Note 2 2 5 2 4" xfId="55501"/>
    <cellStyle name="Note 2 2 5 2 5" xfId="55502"/>
    <cellStyle name="Note 2 2 5 3" xfId="55503"/>
    <cellStyle name="Note 2 2 5 4" xfId="55504"/>
    <cellStyle name="Note 2 2 5 5" xfId="55505"/>
    <cellStyle name="Note 2 2 5 6" xfId="55506"/>
    <cellStyle name="Note 2 2 6" xfId="55507"/>
    <cellStyle name="Note 2 2 6 2" xfId="55508"/>
    <cellStyle name="Note 2 2 6 2 2" xfId="55509"/>
    <cellStyle name="Note 2 2 6 2 2 2" xfId="55510"/>
    <cellStyle name="Note 2 2 6 2 3" xfId="55511"/>
    <cellStyle name="Note 2 2 6 2 4" xfId="55512"/>
    <cellStyle name="Note 2 2 6 2 5" xfId="55513"/>
    <cellStyle name="Note 2 2 6 3" xfId="55514"/>
    <cellStyle name="Note 2 2 6 4" xfId="55515"/>
    <cellStyle name="Note 2 2 6 5" xfId="55516"/>
    <cellStyle name="Note 2 2 6 6" xfId="55517"/>
    <cellStyle name="Note 2 2 7" xfId="55518"/>
    <cellStyle name="Note 2 2 7 2" xfId="55519"/>
    <cellStyle name="Note 2 2 7 2 2" xfId="55520"/>
    <cellStyle name="Note 2 2 7 2 2 2" xfId="55521"/>
    <cellStyle name="Note 2 2 7 2 3" xfId="55522"/>
    <cellStyle name="Note 2 2 7 2 4" xfId="55523"/>
    <cellStyle name="Note 2 2 7 2 5" xfId="55524"/>
    <cellStyle name="Note 2 2 7 3" xfId="55525"/>
    <cellStyle name="Note 2 2 7 4" xfId="55526"/>
    <cellStyle name="Note 2 2 7 5" xfId="55527"/>
    <cellStyle name="Note 2 2 7 6" xfId="55528"/>
    <cellStyle name="Note 2 2 8" xfId="55529"/>
    <cellStyle name="Note 2 2 8 2" xfId="55530"/>
    <cellStyle name="Note 2 2 8 2 2" xfId="55531"/>
    <cellStyle name="Note 2 2 8 2 2 2" xfId="55532"/>
    <cellStyle name="Note 2 2 8 2 3" xfId="55533"/>
    <cellStyle name="Note 2 2 8 2 4" xfId="55534"/>
    <cellStyle name="Note 2 2 8 2 5" xfId="55535"/>
    <cellStyle name="Note 2 2 8 3" xfId="55536"/>
    <cellStyle name="Note 2 2 8 4" xfId="55537"/>
    <cellStyle name="Note 2 2 8 5" xfId="55538"/>
    <cellStyle name="Note 2 2 8 6" xfId="55539"/>
    <cellStyle name="Note 2 2 9" xfId="55540"/>
    <cellStyle name="Note 2 2 9 2" xfId="55541"/>
    <cellStyle name="Note 2 2 9 2 2" xfId="55542"/>
    <cellStyle name="Note 2 2 9 3" xfId="55543"/>
    <cellStyle name="Note 2 2 9 4" xfId="55544"/>
    <cellStyle name="Note 2 2 9 5" xfId="55545"/>
    <cellStyle name="Note 2 3" xfId="55546"/>
    <cellStyle name="Note 2 3 2" xfId="55547"/>
    <cellStyle name="Note 2 3 2 2" xfId="55548"/>
    <cellStyle name="Note 2 3 2 2 2" xfId="55549"/>
    <cellStyle name="Note 2 3 2 3" xfId="55550"/>
    <cellStyle name="Note 2 3 2 4" xfId="55551"/>
    <cellStyle name="Note 2 3 2 5" xfId="55552"/>
    <cellStyle name="Note 2 3 3" xfId="55553"/>
    <cellStyle name="Note 2 3 4" xfId="55554"/>
    <cellStyle name="Note 2 3 5" xfId="55555"/>
    <cellStyle name="Note 2 3 6" xfId="55556"/>
    <cellStyle name="Note 2 4" xfId="55557"/>
    <cellStyle name="Note 2 4 2" xfId="55558"/>
    <cellStyle name="Note 2 4 2 2" xfId="55559"/>
    <cellStyle name="Note 2 4 2 2 2" xfId="55560"/>
    <cellStyle name="Note 2 4 2 3" xfId="55561"/>
    <cellStyle name="Note 2 4 2 4" xfId="55562"/>
    <cellStyle name="Note 2 4 2 5" xfId="55563"/>
    <cellStyle name="Note 2 4 3" xfId="55564"/>
    <cellStyle name="Note 2 4 4" xfId="55565"/>
    <cellStyle name="Note 2 4 5" xfId="55566"/>
    <cellStyle name="Note 2 4 6" xfId="55567"/>
    <cellStyle name="Note 2 5" xfId="55568"/>
    <cellStyle name="Note 2 5 2" xfId="55569"/>
    <cellStyle name="Note 2 5 2 2" xfId="55570"/>
    <cellStyle name="Note 2 5 2 2 2" xfId="55571"/>
    <cellStyle name="Note 2 5 2 3" xfId="55572"/>
    <cellStyle name="Note 2 5 2 4" xfId="55573"/>
    <cellStyle name="Note 2 5 2 5" xfId="55574"/>
    <cellStyle name="Note 2 5 3" xfId="55575"/>
    <cellStyle name="Note 2 5 4" xfId="55576"/>
    <cellStyle name="Note 2 5 5" xfId="55577"/>
    <cellStyle name="Note 2 5 6" xfId="55578"/>
    <cellStyle name="Note 2 6" xfId="55579"/>
    <cellStyle name="Note 2 6 2" xfId="55580"/>
    <cellStyle name="Note 2 6 2 2" xfId="55581"/>
    <cellStyle name="Note 2 6 2 2 2" xfId="55582"/>
    <cellStyle name="Note 2 6 2 3" xfId="55583"/>
    <cellStyle name="Note 2 6 2 4" xfId="55584"/>
    <cellStyle name="Note 2 6 2 5" xfId="55585"/>
    <cellStyle name="Note 2 6 3" xfId="55586"/>
    <cellStyle name="Note 2 6 4" xfId="55587"/>
    <cellStyle name="Note 2 6 5" xfId="55588"/>
    <cellStyle name="Note 2 6 6" xfId="55589"/>
    <cellStyle name="Note 2 7" xfId="55590"/>
    <cellStyle name="Note 2 7 2" xfId="55591"/>
    <cellStyle name="Note 2 7 2 2" xfId="55592"/>
    <cellStyle name="Note 2 7 2 2 2" xfId="55593"/>
    <cellStyle name="Note 2 7 2 3" xfId="55594"/>
    <cellStyle name="Note 2 7 2 4" xfId="55595"/>
    <cellStyle name="Note 2 7 2 5" xfId="55596"/>
    <cellStyle name="Note 2 7 3" xfId="55597"/>
    <cellStyle name="Note 2 7 4" xfId="55598"/>
    <cellStyle name="Note 2 7 5" xfId="55599"/>
    <cellStyle name="Note 2 7 6" xfId="55600"/>
    <cellStyle name="Note 2 8" xfId="55601"/>
    <cellStyle name="Note 2 8 2" xfId="55602"/>
    <cellStyle name="Note 2 8 2 2" xfId="55603"/>
    <cellStyle name="Note 2 8 2 2 2" xfId="55604"/>
    <cellStyle name="Note 2 8 2 3" xfId="55605"/>
    <cellStyle name="Note 2 8 2 4" xfId="55606"/>
    <cellStyle name="Note 2 8 2 5" xfId="55607"/>
    <cellStyle name="Note 2 8 3" xfId="55608"/>
    <cellStyle name="Note 2 8 4" xfId="55609"/>
    <cellStyle name="Note 2 8 5" xfId="55610"/>
    <cellStyle name="Note 2 8 6" xfId="55611"/>
    <cellStyle name="Note 2 9" xfId="55612"/>
    <cellStyle name="Note 2 9 2" xfId="55613"/>
    <cellStyle name="Note 2 9 2 2" xfId="55614"/>
    <cellStyle name="Note 2 9 2 2 2" xfId="55615"/>
    <cellStyle name="Note 2 9 2 3" xfId="55616"/>
    <cellStyle name="Note 2 9 2 4" xfId="55617"/>
    <cellStyle name="Note 2 9 2 5" xfId="55618"/>
    <cellStyle name="Note 2 9 3" xfId="55619"/>
    <cellStyle name="Note 2 9 4" xfId="55620"/>
    <cellStyle name="Note 2 9 5" xfId="55621"/>
    <cellStyle name="Note 2 9 6" xfId="55622"/>
    <cellStyle name="Note 3" xfId="55623"/>
    <cellStyle name="Note 3 10" xfId="55624"/>
    <cellStyle name="Note 3 10 2" xfId="55625"/>
    <cellStyle name="Note 3 11" xfId="55626"/>
    <cellStyle name="Note 3 12" xfId="55627"/>
    <cellStyle name="Note 3 13" xfId="55628"/>
    <cellStyle name="Note 3 2" xfId="55629"/>
    <cellStyle name="Note 3 2 2" xfId="55630"/>
    <cellStyle name="Note 3 2 2 2" xfId="55631"/>
    <cellStyle name="Note 3 2 2 2 2" xfId="55632"/>
    <cellStyle name="Note 3 2 2 3" xfId="55633"/>
    <cellStyle name="Note 3 2 2 4" xfId="55634"/>
    <cellStyle name="Note 3 2 2 5" xfId="55635"/>
    <cellStyle name="Note 3 2 3" xfId="55636"/>
    <cellStyle name="Note 3 2 4" xfId="55637"/>
    <cellStyle name="Note 3 2 5" xfId="55638"/>
    <cellStyle name="Note 3 2 6" xfId="55639"/>
    <cellStyle name="Note 3 3" xfId="55640"/>
    <cellStyle name="Note 3 3 2" xfId="55641"/>
    <cellStyle name="Note 3 3 2 2" xfId="55642"/>
    <cellStyle name="Note 3 3 2 2 2" xfId="55643"/>
    <cellStyle name="Note 3 3 2 3" xfId="55644"/>
    <cellStyle name="Note 3 3 2 4" xfId="55645"/>
    <cellStyle name="Note 3 3 2 5" xfId="55646"/>
    <cellStyle name="Note 3 3 3" xfId="55647"/>
    <cellStyle name="Note 3 3 4" xfId="55648"/>
    <cellStyle name="Note 3 3 5" xfId="55649"/>
    <cellStyle name="Note 3 3 6" xfId="55650"/>
    <cellStyle name="Note 3 4" xfId="55651"/>
    <cellStyle name="Note 3 4 2" xfId="55652"/>
    <cellStyle name="Note 3 4 2 2" xfId="55653"/>
    <cellStyle name="Note 3 4 2 2 2" xfId="55654"/>
    <cellStyle name="Note 3 4 2 3" xfId="55655"/>
    <cellStyle name="Note 3 4 2 4" xfId="55656"/>
    <cellStyle name="Note 3 4 2 5" xfId="55657"/>
    <cellStyle name="Note 3 4 3" xfId="55658"/>
    <cellStyle name="Note 3 4 4" xfId="55659"/>
    <cellStyle name="Note 3 4 5" xfId="55660"/>
    <cellStyle name="Note 3 4 6" xfId="55661"/>
    <cellStyle name="Note 3 5" xfId="55662"/>
    <cellStyle name="Note 3 5 2" xfId="55663"/>
    <cellStyle name="Note 3 5 2 2" xfId="55664"/>
    <cellStyle name="Note 3 5 2 2 2" xfId="55665"/>
    <cellStyle name="Note 3 5 2 3" xfId="55666"/>
    <cellStyle name="Note 3 5 2 4" xfId="55667"/>
    <cellStyle name="Note 3 5 2 5" xfId="55668"/>
    <cellStyle name="Note 3 5 3" xfId="55669"/>
    <cellStyle name="Note 3 5 4" xfId="55670"/>
    <cellStyle name="Note 3 5 5" xfId="55671"/>
    <cellStyle name="Note 3 5 6" xfId="55672"/>
    <cellStyle name="Note 3 6" xfId="55673"/>
    <cellStyle name="Note 3 6 2" xfId="55674"/>
    <cellStyle name="Note 3 6 2 2" xfId="55675"/>
    <cellStyle name="Note 3 6 2 2 2" xfId="55676"/>
    <cellStyle name="Note 3 6 2 3" xfId="55677"/>
    <cellStyle name="Note 3 6 2 4" xfId="55678"/>
    <cellStyle name="Note 3 6 2 5" xfId="55679"/>
    <cellStyle name="Note 3 6 3" xfId="55680"/>
    <cellStyle name="Note 3 6 4" xfId="55681"/>
    <cellStyle name="Note 3 6 5" xfId="55682"/>
    <cellStyle name="Note 3 6 6" xfId="55683"/>
    <cellStyle name="Note 3 7" xfId="55684"/>
    <cellStyle name="Note 3 7 2" xfId="55685"/>
    <cellStyle name="Note 3 7 2 2" xfId="55686"/>
    <cellStyle name="Note 3 7 2 2 2" xfId="55687"/>
    <cellStyle name="Note 3 7 2 3" xfId="55688"/>
    <cellStyle name="Note 3 7 2 4" xfId="55689"/>
    <cellStyle name="Note 3 7 2 5" xfId="55690"/>
    <cellStyle name="Note 3 7 3" xfId="55691"/>
    <cellStyle name="Note 3 7 4" xfId="55692"/>
    <cellStyle name="Note 3 7 5" xfId="55693"/>
    <cellStyle name="Note 3 7 6" xfId="55694"/>
    <cellStyle name="Note 3 8" xfId="55695"/>
    <cellStyle name="Note 3 8 2" xfId="55696"/>
    <cellStyle name="Note 3 8 2 2" xfId="55697"/>
    <cellStyle name="Note 3 8 2 2 2" xfId="55698"/>
    <cellStyle name="Note 3 8 2 3" xfId="55699"/>
    <cellStyle name="Note 3 8 2 4" xfId="55700"/>
    <cellStyle name="Note 3 8 2 5" xfId="55701"/>
    <cellStyle name="Note 3 8 3" xfId="55702"/>
    <cellStyle name="Note 3 8 4" xfId="55703"/>
    <cellStyle name="Note 3 8 5" xfId="55704"/>
    <cellStyle name="Note 3 8 6" xfId="55705"/>
    <cellStyle name="Note 3 9" xfId="55706"/>
    <cellStyle name="Note 3 9 2" xfId="55707"/>
    <cellStyle name="Note 3 9 2 2" xfId="55708"/>
    <cellStyle name="Note 3 9 3" xfId="55709"/>
    <cellStyle name="Note 3 9 4" xfId="55710"/>
    <cellStyle name="Note 3 9 5" xfId="55711"/>
    <cellStyle name="Note 4" xfId="55712"/>
    <cellStyle name="Note 4 2" xfId="55713"/>
    <cellStyle name="Note 4 2 2" xfId="55714"/>
    <cellStyle name="Note 4 2 2 2" xfId="55715"/>
    <cellStyle name="Note 4 2 3" xfId="55716"/>
    <cellStyle name="Note 4 2 4" xfId="55717"/>
    <cellStyle name="Note 4 2 5" xfId="55718"/>
    <cellStyle name="Note 4 3" xfId="55719"/>
    <cellStyle name="Note 4 4" xfId="55720"/>
    <cellStyle name="Note 4 5" xfId="55721"/>
    <cellStyle name="Note 4 6" xfId="55722"/>
    <cellStyle name="Note 5" xfId="55723"/>
    <cellStyle name="Note 5 2" xfId="55724"/>
    <cellStyle name="Note 5 2 2" xfId="55725"/>
    <cellStyle name="Note 5 2 2 2" xfId="55726"/>
    <cellStyle name="Note 5 2 3" xfId="55727"/>
    <cellStyle name="Note 5 2 4" xfId="55728"/>
    <cellStyle name="Note 5 2 5" xfId="55729"/>
    <cellStyle name="Note 5 3" xfId="55730"/>
    <cellStyle name="Note 5 4" xfId="55731"/>
    <cellStyle name="Note 5 5" xfId="55732"/>
    <cellStyle name="Note 5 6" xfId="55733"/>
    <cellStyle name="Note 6" xfId="55734"/>
    <cellStyle name="Note 6 2" xfId="55735"/>
    <cellStyle name="Note 6 2 2" xfId="55736"/>
    <cellStyle name="Note 6 2 2 2" xfId="55737"/>
    <cellStyle name="Note 6 2 3" xfId="55738"/>
    <cellStyle name="Note 6 2 4" xfId="55739"/>
    <cellStyle name="Note 6 2 5" xfId="55740"/>
    <cellStyle name="Note 6 3" xfId="55741"/>
    <cellStyle name="Note 6 4" xfId="55742"/>
    <cellStyle name="Note 6 5" xfId="55743"/>
    <cellStyle name="Note 6 6" xfId="55744"/>
    <cellStyle name="Note 7" xfId="55745"/>
    <cellStyle name="Note 7 2" xfId="55746"/>
    <cellStyle name="Note 7 2 2" xfId="55747"/>
    <cellStyle name="Note 7 2 2 2" xfId="55748"/>
    <cellStyle name="Note 7 2 3" xfId="55749"/>
    <cellStyle name="Note 7 2 4" xfId="55750"/>
    <cellStyle name="Note 7 2 5" xfId="55751"/>
    <cellStyle name="Note 7 3" xfId="55752"/>
    <cellStyle name="Note 7 4" xfId="55753"/>
    <cellStyle name="Note 7 5" xfId="55754"/>
    <cellStyle name="Note 7 6" xfId="55755"/>
    <cellStyle name="Note 8" xfId="55756"/>
    <cellStyle name="Note 8 2" xfId="55757"/>
    <cellStyle name="Note 8 2 2" xfId="55758"/>
    <cellStyle name="Note 8 2 2 2" xfId="55759"/>
    <cellStyle name="Note 8 2 3" xfId="55760"/>
    <cellStyle name="Note 8 2 4" xfId="55761"/>
    <cellStyle name="Note 8 2 5" xfId="55762"/>
    <cellStyle name="Note 8 3" xfId="55763"/>
    <cellStyle name="Note 8 4" xfId="55764"/>
    <cellStyle name="Note 8 5" xfId="55765"/>
    <cellStyle name="Note 8 6" xfId="55766"/>
    <cellStyle name="Note 9" xfId="55767"/>
    <cellStyle name="Note 9 2" xfId="55768"/>
    <cellStyle name="Note 9 2 2" xfId="55769"/>
    <cellStyle name="Note 9 2 2 2" xfId="55770"/>
    <cellStyle name="Note 9 2 3" xfId="55771"/>
    <cellStyle name="Note 9 2 4" xfId="55772"/>
    <cellStyle name="Note 9 2 5" xfId="55773"/>
    <cellStyle name="Note 9 3" xfId="55774"/>
    <cellStyle name="Note 9 4" xfId="55775"/>
    <cellStyle name="Note 9 5" xfId="55776"/>
    <cellStyle name="Note 9 6" xfId="55777"/>
    <cellStyle name="Notiz" xfId="55778"/>
    <cellStyle name="Notiz 10" xfId="55779"/>
    <cellStyle name="Notiz 10 2" xfId="55780"/>
    <cellStyle name="Notiz 10 2 2" xfId="55781"/>
    <cellStyle name="Notiz 10 3" xfId="55782"/>
    <cellStyle name="Notiz 10 4" xfId="55783"/>
    <cellStyle name="Notiz 10 5" xfId="55784"/>
    <cellStyle name="Notiz 11" xfId="55785"/>
    <cellStyle name="Notiz 11 2" xfId="55786"/>
    <cellStyle name="Notiz 12" xfId="55787"/>
    <cellStyle name="Notiz 13" xfId="55788"/>
    <cellStyle name="Notiz 14" xfId="55789"/>
    <cellStyle name="Notiz 15" xfId="62201"/>
    <cellStyle name="Notiz 2" xfId="55790"/>
    <cellStyle name="Notiz 2 10" xfId="55791"/>
    <cellStyle name="Notiz 2 10 2" xfId="55792"/>
    <cellStyle name="Notiz 2 11" xfId="55793"/>
    <cellStyle name="Notiz 2 12" xfId="55794"/>
    <cellStyle name="Notiz 2 13" xfId="55795"/>
    <cellStyle name="Notiz 2 2" xfId="55796"/>
    <cellStyle name="Notiz 2 2 2" xfId="55797"/>
    <cellStyle name="Notiz 2 2 2 2" xfId="55798"/>
    <cellStyle name="Notiz 2 2 2 2 2" xfId="55799"/>
    <cellStyle name="Notiz 2 2 2 3" xfId="55800"/>
    <cellStyle name="Notiz 2 2 2 4" xfId="55801"/>
    <cellStyle name="Notiz 2 2 2 5" xfId="55802"/>
    <cellStyle name="Notiz 2 2 3" xfId="55803"/>
    <cellStyle name="Notiz 2 2 4" xfId="55804"/>
    <cellStyle name="Notiz 2 2 5" xfId="55805"/>
    <cellStyle name="Notiz 2 2 6" xfId="55806"/>
    <cellStyle name="Notiz 2 3" xfId="55807"/>
    <cellStyle name="Notiz 2 3 2" xfId="55808"/>
    <cellStyle name="Notiz 2 3 2 2" xfId="55809"/>
    <cellStyle name="Notiz 2 3 2 2 2" xfId="55810"/>
    <cellStyle name="Notiz 2 3 2 3" xfId="55811"/>
    <cellStyle name="Notiz 2 3 2 4" xfId="55812"/>
    <cellStyle name="Notiz 2 3 2 5" xfId="55813"/>
    <cellStyle name="Notiz 2 3 3" xfId="55814"/>
    <cellStyle name="Notiz 2 3 4" xfId="55815"/>
    <cellStyle name="Notiz 2 3 5" xfId="55816"/>
    <cellStyle name="Notiz 2 3 6" xfId="55817"/>
    <cellStyle name="Notiz 2 4" xfId="55818"/>
    <cellStyle name="Notiz 2 4 2" xfId="55819"/>
    <cellStyle name="Notiz 2 4 2 2" xfId="55820"/>
    <cellStyle name="Notiz 2 4 2 2 2" xfId="55821"/>
    <cellStyle name="Notiz 2 4 2 3" xfId="55822"/>
    <cellStyle name="Notiz 2 4 2 4" xfId="55823"/>
    <cellStyle name="Notiz 2 4 2 5" xfId="55824"/>
    <cellStyle name="Notiz 2 4 3" xfId="55825"/>
    <cellStyle name="Notiz 2 4 4" xfId="55826"/>
    <cellStyle name="Notiz 2 4 5" xfId="55827"/>
    <cellStyle name="Notiz 2 4 6" xfId="55828"/>
    <cellStyle name="Notiz 2 5" xfId="55829"/>
    <cellStyle name="Notiz 2 5 2" xfId="55830"/>
    <cellStyle name="Notiz 2 5 2 2" xfId="55831"/>
    <cellStyle name="Notiz 2 5 2 2 2" xfId="55832"/>
    <cellStyle name="Notiz 2 5 2 3" xfId="55833"/>
    <cellStyle name="Notiz 2 5 2 4" xfId="55834"/>
    <cellStyle name="Notiz 2 5 2 5" xfId="55835"/>
    <cellStyle name="Notiz 2 5 3" xfId="55836"/>
    <cellStyle name="Notiz 2 5 4" xfId="55837"/>
    <cellStyle name="Notiz 2 5 5" xfId="55838"/>
    <cellStyle name="Notiz 2 5 6" xfId="55839"/>
    <cellStyle name="Notiz 2 6" xfId="55840"/>
    <cellStyle name="Notiz 2 6 2" xfId="55841"/>
    <cellStyle name="Notiz 2 6 2 2" xfId="55842"/>
    <cellStyle name="Notiz 2 6 2 2 2" xfId="55843"/>
    <cellStyle name="Notiz 2 6 2 3" xfId="55844"/>
    <cellStyle name="Notiz 2 6 2 4" xfId="55845"/>
    <cellStyle name="Notiz 2 6 2 5" xfId="55846"/>
    <cellStyle name="Notiz 2 6 3" xfId="55847"/>
    <cellStyle name="Notiz 2 6 4" xfId="55848"/>
    <cellStyle name="Notiz 2 6 5" xfId="55849"/>
    <cellStyle name="Notiz 2 6 6" xfId="55850"/>
    <cellStyle name="Notiz 2 7" xfId="55851"/>
    <cellStyle name="Notiz 2 7 2" xfId="55852"/>
    <cellStyle name="Notiz 2 7 2 2" xfId="55853"/>
    <cellStyle name="Notiz 2 7 2 2 2" xfId="55854"/>
    <cellStyle name="Notiz 2 7 2 3" xfId="55855"/>
    <cellStyle name="Notiz 2 7 2 4" xfId="55856"/>
    <cellStyle name="Notiz 2 7 2 5" xfId="55857"/>
    <cellStyle name="Notiz 2 7 3" xfId="55858"/>
    <cellStyle name="Notiz 2 7 4" xfId="55859"/>
    <cellStyle name="Notiz 2 7 5" xfId="55860"/>
    <cellStyle name="Notiz 2 7 6" xfId="55861"/>
    <cellStyle name="Notiz 2 8" xfId="55862"/>
    <cellStyle name="Notiz 2 8 2" xfId="55863"/>
    <cellStyle name="Notiz 2 8 2 2" xfId="55864"/>
    <cellStyle name="Notiz 2 8 2 2 2" xfId="55865"/>
    <cellStyle name="Notiz 2 8 2 3" xfId="55866"/>
    <cellStyle name="Notiz 2 8 2 4" xfId="55867"/>
    <cellStyle name="Notiz 2 8 2 5" xfId="55868"/>
    <cellStyle name="Notiz 2 8 3" xfId="55869"/>
    <cellStyle name="Notiz 2 8 4" xfId="55870"/>
    <cellStyle name="Notiz 2 8 5" xfId="55871"/>
    <cellStyle name="Notiz 2 8 6" xfId="55872"/>
    <cellStyle name="Notiz 2 9" xfId="55873"/>
    <cellStyle name="Notiz 2 9 2" xfId="55874"/>
    <cellStyle name="Notiz 2 9 2 2" xfId="55875"/>
    <cellStyle name="Notiz 2 9 3" xfId="55876"/>
    <cellStyle name="Notiz 2 9 4" xfId="55877"/>
    <cellStyle name="Notiz 2 9 5" xfId="55878"/>
    <cellStyle name="Notiz 3" xfId="55879"/>
    <cellStyle name="Notiz 3 2" xfId="55880"/>
    <cellStyle name="Notiz 3 2 2" xfId="55881"/>
    <cellStyle name="Notiz 3 2 2 2" xfId="55882"/>
    <cellStyle name="Notiz 3 2 3" xfId="55883"/>
    <cellStyle name="Notiz 3 2 4" xfId="55884"/>
    <cellStyle name="Notiz 3 2 5" xfId="55885"/>
    <cellStyle name="Notiz 3 3" xfId="55886"/>
    <cellStyle name="Notiz 3 4" xfId="55887"/>
    <cellStyle name="Notiz 3 5" xfId="55888"/>
    <cellStyle name="Notiz 3 6" xfId="55889"/>
    <cellStyle name="Notiz 4" xfId="55890"/>
    <cellStyle name="Notiz 4 2" xfId="55891"/>
    <cellStyle name="Notiz 4 2 2" xfId="55892"/>
    <cellStyle name="Notiz 4 2 2 2" xfId="55893"/>
    <cellStyle name="Notiz 4 2 3" xfId="55894"/>
    <cellStyle name="Notiz 4 2 4" xfId="55895"/>
    <cellStyle name="Notiz 4 2 5" xfId="55896"/>
    <cellStyle name="Notiz 4 3" xfId="55897"/>
    <cellStyle name="Notiz 4 4" xfId="55898"/>
    <cellStyle name="Notiz 4 5" xfId="55899"/>
    <cellStyle name="Notiz 4 6" xfId="55900"/>
    <cellStyle name="Notiz 5" xfId="55901"/>
    <cellStyle name="Notiz 5 2" xfId="55902"/>
    <cellStyle name="Notiz 5 2 2" xfId="55903"/>
    <cellStyle name="Notiz 5 2 2 2" xfId="55904"/>
    <cellStyle name="Notiz 5 2 3" xfId="55905"/>
    <cellStyle name="Notiz 5 2 4" xfId="55906"/>
    <cellStyle name="Notiz 5 2 5" xfId="55907"/>
    <cellStyle name="Notiz 5 3" xfId="55908"/>
    <cellStyle name="Notiz 5 4" xfId="55909"/>
    <cellStyle name="Notiz 5 5" xfId="55910"/>
    <cellStyle name="Notiz 5 6" xfId="55911"/>
    <cellStyle name="Notiz 6" xfId="55912"/>
    <cellStyle name="Notiz 6 2" xfId="55913"/>
    <cellStyle name="Notiz 6 2 2" xfId="55914"/>
    <cellStyle name="Notiz 6 2 2 2" xfId="55915"/>
    <cellStyle name="Notiz 6 2 3" xfId="55916"/>
    <cellStyle name="Notiz 6 2 4" xfId="55917"/>
    <cellStyle name="Notiz 6 2 5" xfId="55918"/>
    <cellStyle name="Notiz 6 3" xfId="55919"/>
    <cellStyle name="Notiz 6 4" xfId="55920"/>
    <cellStyle name="Notiz 6 5" xfId="55921"/>
    <cellStyle name="Notiz 6 6" xfId="55922"/>
    <cellStyle name="Notiz 7" xfId="55923"/>
    <cellStyle name="Notiz 7 2" xfId="55924"/>
    <cellStyle name="Notiz 7 2 2" xfId="55925"/>
    <cellStyle name="Notiz 7 2 2 2" xfId="55926"/>
    <cellStyle name="Notiz 7 2 3" xfId="55927"/>
    <cellStyle name="Notiz 7 2 4" xfId="55928"/>
    <cellStyle name="Notiz 7 2 5" xfId="55929"/>
    <cellStyle name="Notiz 7 3" xfId="55930"/>
    <cellStyle name="Notiz 7 4" xfId="55931"/>
    <cellStyle name="Notiz 7 5" xfId="55932"/>
    <cellStyle name="Notiz 7 6" xfId="55933"/>
    <cellStyle name="Notiz 8" xfId="55934"/>
    <cellStyle name="Notiz 8 2" xfId="55935"/>
    <cellStyle name="Notiz 8 2 2" xfId="55936"/>
    <cellStyle name="Notiz 8 2 2 2" xfId="55937"/>
    <cellStyle name="Notiz 8 2 3" xfId="55938"/>
    <cellStyle name="Notiz 8 2 4" xfId="55939"/>
    <cellStyle name="Notiz 8 2 5" xfId="55940"/>
    <cellStyle name="Notiz 8 3" xfId="55941"/>
    <cellStyle name="Notiz 8 4" xfId="55942"/>
    <cellStyle name="Notiz 8 5" xfId="55943"/>
    <cellStyle name="Notiz 8 6" xfId="55944"/>
    <cellStyle name="Notiz 9" xfId="55945"/>
    <cellStyle name="Notiz 9 2" xfId="55946"/>
    <cellStyle name="Notiz 9 2 2" xfId="55947"/>
    <cellStyle name="Notiz 9 2 2 2" xfId="55948"/>
    <cellStyle name="Notiz 9 2 3" xfId="55949"/>
    <cellStyle name="Notiz 9 2 4" xfId="55950"/>
    <cellStyle name="Notiz 9 2 5" xfId="55951"/>
    <cellStyle name="Notiz 9 3" xfId="55952"/>
    <cellStyle name="Notiz 9 4" xfId="55953"/>
    <cellStyle name="Notiz 9 5" xfId="55954"/>
    <cellStyle name="Notiz 9 6" xfId="55955"/>
    <cellStyle name="Nuevo" xfId="55956"/>
    <cellStyle name="Nuevo 10" xfId="55957"/>
    <cellStyle name="Nuevo 10 2" xfId="55958"/>
    <cellStyle name="Nuevo 10 2 2" xfId="55959"/>
    <cellStyle name="Nuevo 10 3" xfId="55960"/>
    <cellStyle name="Nuevo 10 4" xfId="55961"/>
    <cellStyle name="Nuevo 10 5" xfId="55962"/>
    <cellStyle name="Nuevo 11" xfId="55963"/>
    <cellStyle name="Nuevo 11 2" xfId="55964"/>
    <cellStyle name="Nuevo 12" xfId="55965"/>
    <cellStyle name="Nuevo 13" xfId="55966"/>
    <cellStyle name="Nuevo 14" xfId="55967"/>
    <cellStyle name="Nuevo 15" xfId="62202"/>
    <cellStyle name="Nuevo 2" xfId="55968"/>
    <cellStyle name="Nuevo 2 10" xfId="55969"/>
    <cellStyle name="Nuevo 2 10 2" xfId="55970"/>
    <cellStyle name="Nuevo 2 11" xfId="55971"/>
    <cellStyle name="Nuevo 2 12" xfId="55972"/>
    <cellStyle name="Nuevo 2 13" xfId="55973"/>
    <cellStyle name="Nuevo 2 2" xfId="55974"/>
    <cellStyle name="Nuevo 2 2 2" xfId="55975"/>
    <cellStyle name="Nuevo 2 2 2 2" xfId="55976"/>
    <cellStyle name="Nuevo 2 2 2 2 2" xfId="55977"/>
    <cellStyle name="Nuevo 2 2 2 3" xfId="55978"/>
    <cellStyle name="Nuevo 2 2 2 4" xfId="55979"/>
    <cellStyle name="Nuevo 2 2 2 5" xfId="55980"/>
    <cellStyle name="Nuevo 2 2 3" xfId="55981"/>
    <cellStyle name="Nuevo 2 2 4" xfId="55982"/>
    <cellStyle name="Nuevo 2 2 5" xfId="55983"/>
    <cellStyle name="Nuevo 2 2 6" xfId="55984"/>
    <cellStyle name="Nuevo 2 3" xfId="55985"/>
    <cellStyle name="Nuevo 2 3 2" xfId="55986"/>
    <cellStyle name="Nuevo 2 3 2 2" xfId="55987"/>
    <cellStyle name="Nuevo 2 3 2 2 2" xfId="55988"/>
    <cellStyle name="Nuevo 2 3 2 3" xfId="55989"/>
    <cellStyle name="Nuevo 2 3 2 4" xfId="55990"/>
    <cellStyle name="Nuevo 2 3 2 5" xfId="55991"/>
    <cellStyle name="Nuevo 2 3 3" xfId="55992"/>
    <cellStyle name="Nuevo 2 3 4" xfId="55993"/>
    <cellStyle name="Nuevo 2 3 5" xfId="55994"/>
    <cellStyle name="Nuevo 2 3 6" xfId="55995"/>
    <cellStyle name="Nuevo 2 4" xfId="55996"/>
    <cellStyle name="Nuevo 2 4 2" xfId="55997"/>
    <cellStyle name="Nuevo 2 4 2 2" xfId="55998"/>
    <cellStyle name="Nuevo 2 4 2 2 2" xfId="55999"/>
    <cellStyle name="Nuevo 2 4 2 3" xfId="56000"/>
    <cellStyle name="Nuevo 2 4 2 4" xfId="56001"/>
    <cellStyle name="Nuevo 2 4 2 5" xfId="56002"/>
    <cellStyle name="Nuevo 2 4 3" xfId="56003"/>
    <cellStyle name="Nuevo 2 4 4" xfId="56004"/>
    <cellStyle name="Nuevo 2 4 5" xfId="56005"/>
    <cellStyle name="Nuevo 2 4 6" xfId="56006"/>
    <cellStyle name="Nuevo 2 5" xfId="56007"/>
    <cellStyle name="Nuevo 2 5 2" xfId="56008"/>
    <cellStyle name="Nuevo 2 5 2 2" xfId="56009"/>
    <cellStyle name="Nuevo 2 5 2 2 2" xfId="56010"/>
    <cellStyle name="Nuevo 2 5 2 3" xfId="56011"/>
    <cellStyle name="Nuevo 2 5 2 4" xfId="56012"/>
    <cellStyle name="Nuevo 2 5 2 5" xfId="56013"/>
    <cellStyle name="Nuevo 2 5 3" xfId="56014"/>
    <cellStyle name="Nuevo 2 5 4" xfId="56015"/>
    <cellStyle name="Nuevo 2 5 5" xfId="56016"/>
    <cellStyle name="Nuevo 2 5 6" xfId="56017"/>
    <cellStyle name="Nuevo 2 6" xfId="56018"/>
    <cellStyle name="Nuevo 2 6 2" xfId="56019"/>
    <cellStyle name="Nuevo 2 6 2 2" xfId="56020"/>
    <cellStyle name="Nuevo 2 6 2 2 2" xfId="56021"/>
    <cellStyle name="Nuevo 2 6 2 3" xfId="56022"/>
    <cellStyle name="Nuevo 2 6 2 4" xfId="56023"/>
    <cellStyle name="Nuevo 2 6 2 5" xfId="56024"/>
    <cellStyle name="Nuevo 2 6 3" xfId="56025"/>
    <cellStyle name="Nuevo 2 6 4" xfId="56026"/>
    <cellStyle name="Nuevo 2 6 5" xfId="56027"/>
    <cellStyle name="Nuevo 2 6 6" xfId="56028"/>
    <cellStyle name="Nuevo 2 7" xfId="56029"/>
    <cellStyle name="Nuevo 2 7 2" xfId="56030"/>
    <cellStyle name="Nuevo 2 7 2 2" xfId="56031"/>
    <cellStyle name="Nuevo 2 7 2 2 2" xfId="56032"/>
    <cellStyle name="Nuevo 2 7 2 3" xfId="56033"/>
    <cellStyle name="Nuevo 2 7 2 4" xfId="56034"/>
    <cellStyle name="Nuevo 2 7 2 5" xfId="56035"/>
    <cellStyle name="Nuevo 2 7 3" xfId="56036"/>
    <cellStyle name="Nuevo 2 7 4" xfId="56037"/>
    <cellStyle name="Nuevo 2 7 5" xfId="56038"/>
    <cellStyle name="Nuevo 2 7 6" xfId="56039"/>
    <cellStyle name="Nuevo 2 8" xfId="56040"/>
    <cellStyle name="Nuevo 2 8 2" xfId="56041"/>
    <cellStyle name="Nuevo 2 8 2 2" xfId="56042"/>
    <cellStyle name="Nuevo 2 8 2 2 2" xfId="56043"/>
    <cellStyle name="Nuevo 2 8 2 3" xfId="56044"/>
    <cellStyle name="Nuevo 2 8 2 4" xfId="56045"/>
    <cellStyle name="Nuevo 2 8 2 5" xfId="56046"/>
    <cellStyle name="Nuevo 2 8 3" xfId="56047"/>
    <cellStyle name="Nuevo 2 8 4" xfId="56048"/>
    <cellStyle name="Nuevo 2 8 5" xfId="56049"/>
    <cellStyle name="Nuevo 2 8 6" xfId="56050"/>
    <cellStyle name="Nuevo 2 9" xfId="56051"/>
    <cellStyle name="Nuevo 2 9 2" xfId="56052"/>
    <cellStyle name="Nuevo 2 9 2 2" xfId="56053"/>
    <cellStyle name="Nuevo 2 9 3" xfId="56054"/>
    <cellStyle name="Nuevo 2 9 4" xfId="56055"/>
    <cellStyle name="Nuevo 2 9 5" xfId="56056"/>
    <cellStyle name="Nuevo 3" xfId="56057"/>
    <cellStyle name="Nuevo 3 2" xfId="56058"/>
    <cellStyle name="Nuevo 3 2 2" xfId="56059"/>
    <cellStyle name="Nuevo 3 2 2 2" xfId="56060"/>
    <cellStyle name="Nuevo 3 2 3" xfId="56061"/>
    <cellStyle name="Nuevo 3 2 4" xfId="56062"/>
    <cellStyle name="Nuevo 3 2 5" xfId="56063"/>
    <cellStyle name="Nuevo 3 3" xfId="56064"/>
    <cellStyle name="Nuevo 3 4" xfId="56065"/>
    <cellStyle name="Nuevo 3 5" xfId="56066"/>
    <cellStyle name="Nuevo 3 6" xfId="56067"/>
    <cellStyle name="Nuevo 4" xfId="56068"/>
    <cellStyle name="Nuevo 4 2" xfId="56069"/>
    <cellStyle name="Nuevo 4 2 2" xfId="56070"/>
    <cellStyle name="Nuevo 4 2 2 2" xfId="56071"/>
    <cellStyle name="Nuevo 4 2 3" xfId="56072"/>
    <cellStyle name="Nuevo 4 2 4" xfId="56073"/>
    <cellStyle name="Nuevo 4 2 5" xfId="56074"/>
    <cellStyle name="Nuevo 4 3" xfId="56075"/>
    <cellStyle name="Nuevo 4 4" xfId="56076"/>
    <cellStyle name="Nuevo 4 5" xfId="56077"/>
    <cellStyle name="Nuevo 4 6" xfId="56078"/>
    <cellStyle name="Nuevo 5" xfId="56079"/>
    <cellStyle name="Nuevo 5 2" xfId="56080"/>
    <cellStyle name="Nuevo 5 2 2" xfId="56081"/>
    <cellStyle name="Nuevo 5 2 2 2" xfId="56082"/>
    <cellStyle name="Nuevo 5 2 3" xfId="56083"/>
    <cellStyle name="Nuevo 5 2 4" xfId="56084"/>
    <cellStyle name="Nuevo 5 2 5" xfId="56085"/>
    <cellStyle name="Nuevo 5 3" xfId="56086"/>
    <cellStyle name="Nuevo 5 4" xfId="56087"/>
    <cellStyle name="Nuevo 5 5" xfId="56088"/>
    <cellStyle name="Nuevo 5 6" xfId="56089"/>
    <cellStyle name="Nuevo 6" xfId="56090"/>
    <cellStyle name="Nuevo 6 2" xfId="56091"/>
    <cellStyle name="Nuevo 6 2 2" xfId="56092"/>
    <cellStyle name="Nuevo 6 2 2 2" xfId="56093"/>
    <cellStyle name="Nuevo 6 2 3" xfId="56094"/>
    <cellStyle name="Nuevo 6 2 4" xfId="56095"/>
    <cellStyle name="Nuevo 6 2 5" xfId="56096"/>
    <cellStyle name="Nuevo 6 3" xfId="56097"/>
    <cellStyle name="Nuevo 6 4" xfId="56098"/>
    <cellStyle name="Nuevo 6 5" xfId="56099"/>
    <cellStyle name="Nuevo 6 6" xfId="56100"/>
    <cellStyle name="Nuevo 7" xfId="56101"/>
    <cellStyle name="Nuevo 7 2" xfId="56102"/>
    <cellStyle name="Nuevo 7 2 2" xfId="56103"/>
    <cellStyle name="Nuevo 7 2 2 2" xfId="56104"/>
    <cellStyle name="Nuevo 7 2 3" xfId="56105"/>
    <cellStyle name="Nuevo 7 2 4" xfId="56106"/>
    <cellStyle name="Nuevo 7 2 5" xfId="56107"/>
    <cellStyle name="Nuevo 7 3" xfId="56108"/>
    <cellStyle name="Nuevo 7 4" xfId="56109"/>
    <cellStyle name="Nuevo 7 5" xfId="56110"/>
    <cellStyle name="Nuevo 7 6" xfId="56111"/>
    <cellStyle name="Nuevo 8" xfId="56112"/>
    <cellStyle name="Nuevo 8 2" xfId="56113"/>
    <cellStyle name="Nuevo 8 2 2" xfId="56114"/>
    <cellStyle name="Nuevo 8 2 2 2" xfId="56115"/>
    <cellStyle name="Nuevo 8 2 3" xfId="56116"/>
    <cellStyle name="Nuevo 8 2 4" xfId="56117"/>
    <cellStyle name="Nuevo 8 2 5" xfId="56118"/>
    <cellStyle name="Nuevo 8 3" xfId="56119"/>
    <cellStyle name="Nuevo 8 4" xfId="56120"/>
    <cellStyle name="Nuevo 8 5" xfId="56121"/>
    <cellStyle name="Nuevo 8 6" xfId="56122"/>
    <cellStyle name="Nuevo 9" xfId="56123"/>
    <cellStyle name="Nuevo 9 2" xfId="56124"/>
    <cellStyle name="Nuevo 9 2 2" xfId="56125"/>
    <cellStyle name="Nuevo 9 2 2 2" xfId="56126"/>
    <cellStyle name="Nuevo 9 2 3" xfId="56127"/>
    <cellStyle name="Nuevo 9 2 4" xfId="56128"/>
    <cellStyle name="Nuevo 9 2 5" xfId="56129"/>
    <cellStyle name="Nuevo 9 3" xfId="56130"/>
    <cellStyle name="Nuevo 9 4" xfId="56131"/>
    <cellStyle name="Nuevo 9 5" xfId="56132"/>
    <cellStyle name="Nuevo 9 6" xfId="56133"/>
    <cellStyle name="Num_Ppto_06" xfId="56134"/>
    <cellStyle name="NumMIN" xfId="56135"/>
    <cellStyle name="NumMIN 2" xfId="56136"/>
    <cellStyle name="NumMIN_Plan Campaña Reyes 2009 Consulta Rev 2 09FEB09" xfId="56137"/>
    <cellStyle name="Obsolete" xfId="56138"/>
    <cellStyle name="Œ…‹æØ‚è [0.00]_!!!GO" xfId="91"/>
    <cellStyle name="Œ…‹æØ‚è_!!!GO" xfId="92"/>
    <cellStyle name="One-Decimal" xfId="56139"/>
    <cellStyle name="orh" xfId="56140"/>
    <cellStyle name="OTöüda_laroux" xfId="56141"/>
    <cellStyle name="Output" xfId="56142"/>
    <cellStyle name="Output 10" xfId="56143"/>
    <cellStyle name="Output 10 2" xfId="56144"/>
    <cellStyle name="Output 10 2 2" xfId="56145"/>
    <cellStyle name="Output 10 2 2 2" xfId="56146"/>
    <cellStyle name="Output 10 2 3" xfId="56147"/>
    <cellStyle name="Output 10 2 4" xfId="56148"/>
    <cellStyle name="Output 10 2 5" xfId="56149"/>
    <cellStyle name="Output 10 3" xfId="56150"/>
    <cellStyle name="Output 10 3 2" xfId="56151"/>
    <cellStyle name="Output 10 4" xfId="56152"/>
    <cellStyle name="Output 10 5" xfId="56153"/>
    <cellStyle name="Output 10 6" xfId="56154"/>
    <cellStyle name="Output 11" xfId="56155"/>
    <cellStyle name="Output 11 2" xfId="56156"/>
    <cellStyle name="Output 11 2 2" xfId="56157"/>
    <cellStyle name="Output 11 3" xfId="56158"/>
    <cellStyle name="Output 11 4" xfId="56159"/>
    <cellStyle name="Output 11 5" xfId="56160"/>
    <cellStyle name="Output 12" xfId="56161"/>
    <cellStyle name="Output 12 2" xfId="56162"/>
    <cellStyle name="Output 13" xfId="56163"/>
    <cellStyle name="Output 14" xfId="56164"/>
    <cellStyle name="Output 15" xfId="56165"/>
    <cellStyle name="Output 16" xfId="62203"/>
    <cellStyle name="Output 2" xfId="56166"/>
    <cellStyle name="Output 2 10" xfId="56167"/>
    <cellStyle name="Output 2 10 2" xfId="56168"/>
    <cellStyle name="Output 2 11" xfId="56169"/>
    <cellStyle name="Output 2 12" xfId="56170"/>
    <cellStyle name="Output 2 13" xfId="56171"/>
    <cellStyle name="Output 2 14" xfId="56172"/>
    <cellStyle name="Output 2 15" xfId="56173"/>
    <cellStyle name="Output 2 2" xfId="56174"/>
    <cellStyle name="Output 2 2 10" xfId="56175"/>
    <cellStyle name="Output 2 2 11" xfId="56176"/>
    <cellStyle name="Output 2 2 12" xfId="56177"/>
    <cellStyle name="Output 2 2 2" xfId="56178"/>
    <cellStyle name="Output 2 2 2 2" xfId="56179"/>
    <cellStyle name="Output 2 2 2 2 2" xfId="56180"/>
    <cellStyle name="Output 2 2 2 2 2 2" xfId="56181"/>
    <cellStyle name="Output 2 2 2 2 3" xfId="56182"/>
    <cellStyle name="Output 2 2 2 2 4" xfId="56183"/>
    <cellStyle name="Output 2 2 2 2 5" xfId="56184"/>
    <cellStyle name="Output 2 2 2 3" xfId="56185"/>
    <cellStyle name="Output 2 2 2 3 2" xfId="56186"/>
    <cellStyle name="Output 2 2 2 3 2 2" xfId="56187"/>
    <cellStyle name="Output 2 2 2 3 3" xfId="56188"/>
    <cellStyle name="Output 2 2 2 3 4" xfId="56189"/>
    <cellStyle name="Output 2 2 2 3 5" xfId="56190"/>
    <cellStyle name="Output 2 2 2 4" xfId="56191"/>
    <cellStyle name="Output 2 2 2 4 2" xfId="56192"/>
    <cellStyle name="Output 2 2 2 5" xfId="56193"/>
    <cellStyle name="Output 2 2 3" xfId="56194"/>
    <cellStyle name="Output 2 2 3 2" xfId="56195"/>
    <cellStyle name="Output 2 2 3 2 2" xfId="56196"/>
    <cellStyle name="Output 2 2 3 2 2 2" xfId="56197"/>
    <cellStyle name="Output 2 2 3 2 3" xfId="56198"/>
    <cellStyle name="Output 2 2 3 2 4" xfId="56199"/>
    <cellStyle name="Output 2 2 3 2 5" xfId="56200"/>
    <cellStyle name="Output 2 2 3 3" xfId="56201"/>
    <cellStyle name="Output 2 2 3 3 2" xfId="56202"/>
    <cellStyle name="Output 2 2 3 4" xfId="56203"/>
    <cellStyle name="Output 2 2 3 5" xfId="56204"/>
    <cellStyle name="Output 2 2 3 6" xfId="56205"/>
    <cellStyle name="Output 2 2 4" xfId="56206"/>
    <cellStyle name="Output 2 2 4 2" xfId="56207"/>
    <cellStyle name="Output 2 2 4 2 2" xfId="56208"/>
    <cellStyle name="Output 2 2 4 3" xfId="56209"/>
    <cellStyle name="Output 2 2 5" xfId="56210"/>
    <cellStyle name="Output 2 2 5 2" xfId="56211"/>
    <cellStyle name="Output 2 2 5 2 2" xfId="56212"/>
    <cellStyle name="Output 2 2 5 3" xfId="56213"/>
    <cellStyle name="Output 2 2 6" xfId="56214"/>
    <cellStyle name="Output 2 2 6 2" xfId="56215"/>
    <cellStyle name="Output 2 2 6 2 2" xfId="56216"/>
    <cellStyle name="Output 2 2 6 3" xfId="56217"/>
    <cellStyle name="Output 2 2 7" xfId="56218"/>
    <cellStyle name="Output 2 2 7 2" xfId="56219"/>
    <cellStyle name="Output 2 2 7 2 2" xfId="56220"/>
    <cellStyle name="Output 2 2 7 3" xfId="56221"/>
    <cellStyle name="Output 2 2 8" xfId="56222"/>
    <cellStyle name="Output 2 2 8 2" xfId="56223"/>
    <cellStyle name="Output 2 2 8 2 2" xfId="56224"/>
    <cellStyle name="Output 2 2 8 3" xfId="56225"/>
    <cellStyle name="Output 2 2 9" xfId="56226"/>
    <cellStyle name="Output 2 2 9 2" xfId="56227"/>
    <cellStyle name="Output 2 3" xfId="56228"/>
    <cellStyle name="Output 2 3 2" xfId="56229"/>
    <cellStyle name="Output 2 3 2 2" xfId="56230"/>
    <cellStyle name="Output 2 3 2 2 2" xfId="56231"/>
    <cellStyle name="Output 2 3 2 3" xfId="56232"/>
    <cellStyle name="Output 2 3 2 4" xfId="56233"/>
    <cellStyle name="Output 2 3 2 5" xfId="56234"/>
    <cellStyle name="Output 2 3 3" xfId="56235"/>
    <cellStyle name="Output 2 3 3 2" xfId="56236"/>
    <cellStyle name="Output 2 3 3 2 2" xfId="56237"/>
    <cellStyle name="Output 2 3 3 3" xfId="56238"/>
    <cellStyle name="Output 2 3 3 4" xfId="56239"/>
    <cellStyle name="Output 2 3 3 5" xfId="56240"/>
    <cellStyle name="Output 2 3 4" xfId="56241"/>
    <cellStyle name="Output 2 3 4 2" xfId="56242"/>
    <cellStyle name="Output 2 3 5" xfId="56243"/>
    <cellStyle name="Output 2 4" xfId="56244"/>
    <cellStyle name="Output 2 4 2" xfId="56245"/>
    <cellStyle name="Output 2 4 2 2" xfId="56246"/>
    <cellStyle name="Output 2 4 2 2 2" xfId="56247"/>
    <cellStyle name="Output 2 4 2 3" xfId="56248"/>
    <cellStyle name="Output 2 4 2 4" xfId="56249"/>
    <cellStyle name="Output 2 4 2 5" xfId="56250"/>
    <cellStyle name="Output 2 4 3" xfId="56251"/>
    <cellStyle name="Output 2 4 3 2" xfId="56252"/>
    <cellStyle name="Output 2 4 4" xfId="56253"/>
    <cellStyle name="Output 2 4 5" xfId="56254"/>
    <cellStyle name="Output 2 4 6" xfId="56255"/>
    <cellStyle name="Output 2 5" xfId="56256"/>
    <cellStyle name="Output 2 5 2" xfId="56257"/>
    <cellStyle name="Output 2 5 2 2" xfId="56258"/>
    <cellStyle name="Output 2 5 3" xfId="56259"/>
    <cellStyle name="Output 2 6" xfId="56260"/>
    <cellStyle name="Output 2 6 2" xfId="56261"/>
    <cellStyle name="Output 2 6 2 2" xfId="56262"/>
    <cellStyle name="Output 2 6 3" xfId="56263"/>
    <cellStyle name="Output 2 7" xfId="56264"/>
    <cellStyle name="Output 2 7 2" xfId="56265"/>
    <cellStyle name="Output 2 7 2 2" xfId="56266"/>
    <cellStyle name="Output 2 7 3" xfId="56267"/>
    <cellStyle name="Output 2 8" xfId="56268"/>
    <cellStyle name="Output 2 8 2" xfId="56269"/>
    <cellStyle name="Output 2 8 2 2" xfId="56270"/>
    <cellStyle name="Output 2 8 3" xfId="56271"/>
    <cellStyle name="Output 2 9" xfId="56272"/>
    <cellStyle name="Output 2 9 2" xfId="56273"/>
    <cellStyle name="Output 2 9 2 2" xfId="56274"/>
    <cellStyle name="Output 2 9 3" xfId="56275"/>
    <cellStyle name="Output 3" xfId="56276"/>
    <cellStyle name="Output 3 10" xfId="56277"/>
    <cellStyle name="Output 3 10 2" xfId="56278"/>
    <cellStyle name="Output 3 11" xfId="56279"/>
    <cellStyle name="Output 3 12" xfId="56280"/>
    <cellStyle name="Output 3 13" xfId="56281"/>
    <cellStyle name="Output 3 2" xfId="56282"/>
    <cellStyle name="Output 3 2 2" xfId="56283"/>
    <cellStyle name="Output 3 2 2 2" xfId="56284"/>
    <cellStyle name="Output 3 2 2 2 2" xfId="56285"/>
    <cellStyle name="Output 3 2 2 3" xfId="56286"/>
    <cellStyle name="Output 3 2 2 4" xfId="56287"/>
    <cellStyle name="Output 3 2 2 5" xfId="56288"/>
    <cellStyle name="Output 3 2 3" xfId="56289"/>
    <cellStyle name="Output 3 2 3 2" xfId="56290"/>
    <cellStyle name="Output 3 2 4" xfId="56291"/>
    <cellStyle name="Output 3 2 5" xfId="56292"/>
    <cellStyle name="Output 3 2 6" xfId="56293"/>
    <cellStyle name="Output 3 3" xfId="56294"/>
    <cellStyle name="Output 3 3 2" xfId="56295"/>
    <cellStyle name="Output 3 3 2 2" xfId="56296"/>
    <cellStyle name="Output 3 3 2 2 2" xfId="56297"/>
    <cellStyle name="Output 3 3 2 3" xfId="56298"/>
    <cellStyle name="Output 3 3 2 4" xfId="56299"/>
    <cellStyle name="Output 3 3 2 5" xfId="56300"/>
    <cellStyle name="Output 3 3 3" xfId="56301"/>
    <cellStyle name="Output 3 3 3 2" xfId="56302"/>
    <cellStyle name="Output 3 3 4" xfId="56303"/>
    <cellStyle name="Output 3 3 5" xfId="56304"/>
    <cellStyle name="Output 3 3 6" xfId="56305"/>
    <cellStyle name="Output 3 4" xfId="56306"/>
    <cellStyle name="Output 3 4 2" xfId="56307"/>
    <cellStyle name="Output 3 4 2 2" xfId="56308"/>
    <cellStyle name="Output 3 4 2 2 2" xfId="56309"/>
    <cellStyle name="Output 3 4 2 3" xfId="56310"/>
    <cellStyle name="Output 3 4 2 4" xfId="56311"/>
    <cellStyle name="Output 3 4 2 5" xfId="56312"/>
    <cellStyle name="Output 3 4 3" xfId="56313"/>
    <cellStyle name="Output 3 4 3 2" xfId="56314"/>
    <cellStyle name="Output 3 4 4" xfId="56315"/>
    <cellStyle name="Output 3 4 5" xfId="56316"/>
    <cellStyle name="Output 3 4 6" xfId="56317"/>
    <cellStyle name="Output 3 5" xfId="56318"/>
    <cellStyle name="Output 3 5 2" xfId="56319"/>
    <cellStyle name="Output 3 5 2 2" xfId="56320"/>
    <cellStyle name="Output 3 5 2 2 2" xfId="56321"/>
    <cellStyle name="Output 3 5 2 3" xfId="56322"/>
    <cellStyle name="Output 3 5 2 4" xfId="56323"/>
    <cellStyle name="Output 3 5 2 5" xfId="56324"/>
    <cellStyle name="Output 3 5 3" xfId="56325"/>
    <cellStyle name="Output 3 5 3 2" xfId="56326"/>
    <cellStyle name="Output 3 5 4" xfId="56327"/>
    <cellStyle name="Output 3 5 5" xfId="56328"/>
    <cellStyle name="Output 3 5 6" xfId="56329"/>
    <cellStyle name="Output 3 6" xfId="56330"/>
    <cellStyle name="Output 3 6 2" xfId="56331"/>
    <cellStyle name="Output 3 6 2 2" xfId="56332"/>
    <cellStyle name="Output 3 6 2 2 2" xfId="56333"/>
    <cellStyle name="Output 3 6 2 3" xfId="56334"/>
    <cellStyle name="Output 3 6 2 4" xfId="56335"/>
    <cellStyle name="Output 3 6 2 5" xfId="56336"/>
    <cellStyle name="Output 3 6 3" xfId="56337"/>
    <cellStyle name="Output 3 6 3 2" xfId="56338"/>
    <cellStyle name="Output 3 6 4" xfId="56339"/>
    <cellStyle name="Output 3 6 5" xfId="56340"/>
    <cellStyle name="Output 3 6 6" xfId="56341"/>
    <cellStyle name="Output 3 7" xfId="56342"/>
    <cellStyle name="Output 3 7 2" xfId="56343"/>
    <cellStyle name="Output 3 7 2 2" xfId="56344"/>
    <cellStyle name="Output 3 7 2 2 2" xfId="56345"/>
    <cellStyle name="Output 3 7 2 3" xfId="56346"/>
    <cellStyle name="Output 3 7 2 4" xfId="56347"/>
    <cellStyle name="Output 3 7 2 5" xfId="56348"/>
    <cellStyle name="Output 3 7 3" xfId="56349"/>
    <cellStyle name="Output 3 7 3 2" xfId="56350"/>
    <cellStyle name="Output 3 7 4" xfId="56351"/>
    <cellStyle name="Output 3 7 5" xfId="56352"/>
    <cellStyle name="Output 3 7 6" xfId="56353"/>
    <cellStyle name="Output 3 8" xfId="56354"/>
    <cellStyle name="Output 3 8 2" xfId="56355"/>
    <cellStyle name="Output 3 8 2 2" xfId="56356"/>
    <cellStyle name="Output 3 8 2 2 2" xfId="56357"/>
    <cellStyle name="Output 3 8 2 3" xfId="56358"/>
    <cellStyle name="Output 3 8 2 4" xfId="56359"/>
    <cellStyle name="Output 3 8 2 5" xfId="56360"/>
    <cellStyle name="Output 3 8 3" xfId="56361"/>
    <cellStyle name="Output 3 8 3 2" xfId="56362"/>
    <cellStyle name="Output 3 8 4" xfId="56363"/>
    <cellStyle name="Output 3 8 5" xfId="56364"/>
    <cellStyle name="Output 3 8 6" xfId="56365"/>
    <cellStyle name="Output 3 9" xfId="56366"/>
    <cellStyle name="Output 3 9 2" xfId="56367"/>
    <cellStyle name="Output 3 9 2 2" xfId="56368"/>
    <cellStyle name="Output 3 9 3" xfId="56369"/>
    <cellStyle name="Output 3 9 4" xfId="56370"/>
    <cellStyle name="Output 3 9 5" xfId="56371"/>
    <cellStyle name="Output 4" xfId="56372"/>
    <cellStyle name="Output 4 2" xfId="56373"/>
    <cellStyle name="Output 4 2 2" xfId="56374"/>
    <cellStyle name="Output 4 2 2 2" xfId="56375"/>
    <cellStyle name="Output 4 2 3" xfId="56376"/>
    <cellStyle name="Output 4 2 4" xfId="56377"/>
    <cellStyle name="Output 4 2 5" xfId="56378"/>
    <cellStyle name="Output 4 3" xfId="56379"/>
    <cellStyle name="Output 4 3 2" xfId="56380"/>
    <cellStyle name="Output 4 4" xfId="56381"/>
    <cellStyle name="Output 4 5" xfId="56382"/>
    <cellStyle name="Output 4 6" xfId="56383"/>
    <cellStyle name="Output 5" xfId="56384"/>
    <cellStyle name="Output 5 2" xfId="56385"/>
    <cellStyle name="Output 5 2 2" xfId="56386"/>
    <cellStyle name="Output 5 2 2 2" xfId="56387"/>
    <cellStyle name="Output 5 2 3" xfId="56388"/>
    <cellStyle name="Output 5 2 4" xfId="56389"/>
    <cellStyle name="Output 5 2 5" xfId="56390"/>
    <cellStyle name="Output 5 3" xfId="56391"/>
    <cellStyle name="Output 5 3 2" xfId="56392"/>
    <cellStyle name="Output 5 4" xfId="56393"/>
    <cellStyle name="Output 5 5" xfId="56394"/>
    <cellStyle name="Output 5 6" xfId="56395"/>
    <cellStyle name="Output 6" xfId="56396"/>
    <cellStyle name="Output 6 2" xfId="56397"/>
    <cellStyle name="Output 6 2 2" xfId="56398"/>
    <cellStyle name="Output 6 2 2 2" xfId="56399"/>
    <cellStyle name="Output 6 2 3" xfId="56400"/>
    <cellStyle name="Output 6 2 4" xfId="56401"/>
    <cellStyle name="Output 6 2 5" xfId="56402"/>
    <cellStyle name="Output 6 3" xfId="56403"/>
    <cellStyle name="Output 6 3 2" xfId="56404"/>
    <cellStyle name="Output 6 4" xfId="56405"/>
    <cellStyle name="Output 6 5" xfId="56406"/>
    <cellStyle name="Output 6 6" xfId="56407"/>
    <cellStyle name="Output 7" xfId="56408"/>
    <cellStyle name="Output 7 2" xfId="56409"/>
    <cellStyle name="Output 7 2 2" xfId="56410"/>
    <cellStyle name="Output 7 2 2 2" xfId="56411"/>
    <cellStyle name="Output 7 2 3" xfId="56412"/>
    <cellStyle name="Output 7 2 4" xfId="56413"/>
    <cellStyle name="Output 7 2 5" xfId="56414"/>
    <cellStyle name="Output 7 3" xfId="56415"/>
    <cellStyle name="Output 7 3 2" xfId="56416"/>
    <cellStyle name="Output 7 4" xfId="56417"/>
    <cellStyle name="Output 7 5" xfId="56418"/>
    <cellStyle name="Output 7 6" xfId="56419"/>
    <cellStyle name="Output 8" xfId="56420"/>
    <cellStyle name="Output 8 2" xfId="56421"/>
    <cellStyle name="Output 8 2 2" xfId="56422"/>
    <cellStyle name="Output 8 2 2 2" xfId="56423"/>
    <cellStyle name="Output 8 2 3" xfId="56424"/>
    <cellStyle name="Output 8 2 4" xfId="56425"/>
    <cellStyle name="Output 8 2 5" xfId="56426"/>
    <cellStyle name="Output 8 3" xfId="56427"/>
    <cellStyle name="Output 8 3 2" xfId="56428"/>
    <cellStyle name="Output 8 4" xfId="56429"/>
    <cellStyle name="Output 8 5" xfId="56430"/>
    <cellStyle name="Output 8 6" xfId="56431"/>
    <cellStyle name="Output 9" xfId="56432"/>
    <cellStyle name="Output 9 2" xfId="56433"/>
    <cellStyle name="Output 9 2 2" xfId="56434"/>
    <cellStyle name="Output 9 2 2 2" xfId="56435"/>
    <cellStyle name="Output 9 2 3" xfId="56436"/>
    <cellStyle name="Output 9 2 4" xfId="56437"/>
    <cellStyle name="Output 9 2 5" xfId="56438"/>
    <cellStyle name="Output 9 3" xfId="56439"/>
    <cellStyle name="Output 9 3 2" xfId="56440"/>
    <cellStyle name="Output 9 4" xfId="56441"/>
    <cellStyle name="Output 9 5" xfId="56442"/>
    <cellStyle name="Output 9 6" xfId="56443"/>
    <cellStyle name="Part number" xfId="56444"/>
    <cellStyle name="PE 386 software" xfId="56445"/>
    <cellStyle name="per.style" xfId="93"/>
    <cellStyle name="per.style 2" xfId="56446"/>
    <cellStyle name="Percen - Modelo1" xfId="56447"/>
    <cellStyle name="Percen - Modelo1 2" xfId="56448"/>
    <cellStyle name="Percent (0)" xfId="56449"/>
    <cellStyle name="Percent [0]" xfId="56450"/>
    <cellStyle name="Percent [0] 2" xfId="56451"/>
    <cellStyle name="Percent [0] 3" xfId="56452"/>
    <cellStyle name="Percent [00]" xfId="56453"/>
    <cellStyle name="Percent [00] 2" xfId="56454"/>
    <cellStyle name="Percent [00] 3" xfId="56455"/>
    <cellStyle name="Percent [2]" xfId="94"/>
    <cellStyle name="Percent [2] 2" xfId="56456"/>
    <cellStyle name="Percent [2] 2 2" xfId="56457"/>
    <cellStyle name="Percent [2] 2 3" xfId="56458"/>
    <cellStyle name="Percent [2] 3" xfId="56459"/>
    <cellStyle name="Percent 2" xfId="56460"/>
    <cellStyle name="Percent 2 10" xfId="56461"/>
    <cellStyle name="Percent 2 10 2" xfId="56462"/>
    <cellStyle name="Percent 2 10 2 2" xfId="56463"/>
    <cellStyle name="Percent 2 10 3" xfId="56464"/>
    <cellStyle name="Percent 2 10 3 2" xfId="56465"/>
    <cellStyle name="Percent 2 10 4" xfId="56466"/>
    <cellStyle name="Percent 2 11" xfId="56467"/>
    <cellStyle name="Percent 2 11 2" xfId="56468"/>
    <cellStyle name="Percent 2 11 2 2" xfId="56469"/>
    <cellStyle name="Percent 2 11 3" xfId="56470"/>
    <cellStyle name="Percent 2 11 3 2" xfId="56471"/>
    <cellStyle name="Percent 2 11 4" xfId="56472"/>
    <cellStyle name="Percent 2 12" xfId="56473"/>
    <cellStyle name="Percent 2 12 2" xfId="56474"/>
    <cellStyle name="Percent 2 12 2 2" xfId="56475"/>
    <cellStyle name="Percent 2 12 3" xfId="56476"/>
    <cellStyle name="Percent 2 12 3 2" xfId="56477"/>
    <cellStyle name="Percent 2 12 4" xfId="56478"/>
    <cellStyle name="Percent 2 13" xfId="56479"/>
    <cellStyle name="Percent 2 13 2" xfId="56480"/>
    <cellStyle name="Percent 2 13 2 2" xfId="56481"/>
    <cellStyle name="Percent 2 13 3" xfId="56482"/>
    <cellStyle name="Percent 2 13 3 2" xfId="56483"/>
    <cellStyle name="Percent 2 13 4" xfId="56484"/>
    <cellStyle name="Percent 2 14" xfId="56485"/>
    <cellStyle name="Percent 2 14 2" xfId="56486"/>
    <cellStyle name="Percent 2 14 2 2" xfId="56487"/>
    <cellStyle name="Percent 2 14 3" xfId="56488"/>
    <cellStyle name="Percent 2 14 3 2" xfId="56489"/>
    <cellStyle name="Percent 2 14 4" xfId="56490"/>
    <cellStyle name="Percent 2 15" xfId="56491"/>
    <cellStyle name="Percent 2 15 2" xfId="56492"/>
    <cellStyle name="Percent 2 15 2 2" xfId="56493"/>
    <cellStyle name="Percent 2 15 3" xfId="56494"/>
    <cellStyle name="Percent 2 15 3 2" xfId="56495"/>
    <cellStyle name="Percent 2 15 4" xfId="56496"/>
    <cellStyle name="Percent 2 16" xfId="56497"/>
    <cellStyle name="Percent 2 16 2" xfId="56498"/>
    <cellStyle name="Percent 2 16 2 2" xfId="56499"/>
    <cellStyle name="Percent 2 16 3" xfId="56500"/>
    <cellStyle name="Percent 2 16 3 2" xfId="56501"/>
    <cellStyle name="Percent 2 16 4" xfId="56502"/>
    <cellStyle name="Percent 2 17" xfId="56503"/>
    <cellStyle name="Percent 2 17 2" xfId="56504"/>
    <cellStyle name="Percent 2 17 2 2" xfId="56505"/>
    <cellStyle name="Percent 2 17 3" xfId="56506"/>
    <cellStyle name="Percent 2 17 3 2" xfId="56507"/>
    <cellStyle name="Percent 2 17 4" xfId="56508"/>
    <cellStyle name="Percent 2 18" xfId="56509"/>
    <cellStyle name="Percent 2 18 2" xfId="56510"/>
    <cellStyle name="Percent 2 18 2 2" xfId="56511"/>
    <cellStyle name="Percent 2 18 3" xfId="56512"/>
    <cellStyle name="Percent 2 18 3 2" xfId="56513"/>
    <cellStyle name="Percent 2 18 4" xfId="56514"/>
    <cellStyle name="Percent 2 19" xfId="56515"/>
    <cellStyle name="Percent 2 19 2" xfId="56516"/>
    <cellStyle name="Percent 2 19 2 2" xfId="56517"/>
    <cellStyle name="Percent 2 19 3" xfId="56518"/>
    <cellStyle name="Percent 2 19 3 2" xfId="56519"/>
    <cellStyle name="Percent 2 19 4" xfId="56520"/>
    <cellStyle name="Percent 2 2" xfId="56521"/>
    <cellStyle name="Percent 2 2 2" xfId="56522"/>
    <cellStyle name="Percent 2 2 2 2" xfId="56523"/>
    <cellStyle name="Percent 2 2 3" xfId="56524"/>
    <cellStyle name="Percent 2 2 3 2" xfId="56525"/>
    <cellStyle name="Percent 2 2 4" xfId="56526"/>
    <cellStyle name="Percent 2 20" xfId="56527"/>
    <cellStyle name="Percent 2 20 2" xfId="56528"/>
    <cellStyle name="Percent 2 21" xfId="56529"/>
    <cellStyle name="Percent 2 21 2" xfId="56530"/>
    <cellStyle name="Percent 2 22" xfId="56531"/>
    <cellStyle name="Percent 2 22 2" xfId="56532"/>
    <cellStyle name="Percent 2 23" xfId="56533"/>
    <cellStyle name="Percent 2 23 2" xfId="56534"/>
    <cellStyle name="Percent 2 24" xfId="56535"/>
    <cellStyle name="Percent 2 24 10" xfId="56536"/>
    <cellStyle name="Percent 2 24 10 2" xfId="56537"/>
    <cellStyle name="Percent 2 24 11" xfId="56538"/>
    <cellStyle name="Percent 2 24 11 2" xfId="56539"/>
    <cellStyle name="Percent 2 24 12" xfId="56540"/>
    <cellStyle name="Percent 2 24 12 2" xfId="56541"/>
    <cellStyle name="Percent 2 24 13" xfId="56542"/>
    <cellStyle name="Percent 2 24 13 2" xfId="56543"/>
    <cellStyle name="Percent 2 24 14" xfId="56544"/>
    <cellStyle name="Percent 2 24 14 2" xfId="56545"/>
    <cellStyle name="Percent 2 24 15" xfId="56546"/>
    <cellStyle name="Percent 2 24 15 2" xfId="56547"/>
    <cellStyle name="Percent 2 24 16" xfId="56548"/>
    <cellStyle name="Percent 2 24 16 2" xfId="56549"/>
    <cellStyle name="Percent 2 24 17" xfId="56550"/>
    <cellStyle name="Percent 2 24 17 2" xfId="56551"/>
    <cellStyle name="Percent 2 24 18" xfId="56552"/>
    <cellStyle name="Percent 2 24 2" xfId="56553"/>
    <cellStyle name="Percent 2 24 2 2" xfId="56554"/>
    <cellStyle name="Percent 2 24 3" xfId="56555"/>
    <cellStyle name="Percent 2 24 3 2" xfId="56556"/>
    <cellStyle name="Percent 2 24 4" xfId="56557"/>
    <cellStyle name="Percent 2 24 4 2" xfId="56558"/>
    <cellStyle name="Percent 2 24 5" xfId="56559"/>
    <cellStyle name="Percent 2 24 5 2" xfId="56560"/>
    <cellStyle name="Percent 2 24 6" xfId="56561"/>
    <cellStyle name="Percent 2 24 6 2" xfId="56562"/>
    <cellStyle name="Percent 2 24 7" xfId="56563"/>
    <cellStyle name="Percent 2 24 7 2" xfId="56564"/>
    <cellStyle name="Percent 2 24 8" xfId="56565"/>
    <cellStyle name="Percent 2 24 8 2" xfId="56566"/>
    <cellStyle name="Percent 2 24 9" xfId="56567"/>
    <cellStyle name="Percent 2 24 9 2" xfId="56568"/>
    <cellStyle name="Percent 2 25" xfId="56569"/>
    <cellStyle name="Percent 2 25 2" xfId="56570"/>
    <cellStyle name="Percent 2 26" xfId="56571"/>
    <cellStyle name="Percent 2 26 2" xfId="56572"/>
    <cellStyle name="Percent 2 27" xfId="56573"/>
    <cellStyle name="Percent 2 27 2" xfId="56574"/>
    <cellStyle name="Percent 2 28" xfId="56575"/>
    <cellStyle name="Percent 2 28 2" xfId="56576"/>
    <cellStyle name="Percent 2 29" xfId="56577"/>
    <cellStyle name="Percent 2 29 2" xfId="56578"/>
    <cellStyle name="Percent 2 3" xfId="56579"/>
    <cellStyle name="Percent 2 3 2" xfId="56580"/>
    <cellStyle name="Percent 2 3 2 2" xfId="56581"/>
    <cellStyle name="Percent 2 3 3" xfId="56582"/>
    <cellStyle name="Percent 2 3 3 2" xfId="56583"/>
    <cellStyle name="Percent 2 3 4" xfId="56584"/>
    <cellStyle name="Percent 2 30" xfId="56585"/>
    <cellStyle name="Percent 2 30 2" xfId="56586"/>
    <cellStyle name="Percent 2 31" xfId="56587"/>
    <cellStyle name="Percent 2 31 2" xfId="56588"/>
    <cellStyle name="Percent 2 32" xfId="56589"/>
    <cellStyle name="Percent 2 32 2" xfId="56590"/>
    <cellStyle name="Percent 2 33" xfId="56591"/>
    <cellStyle name="Percent 2 33 2" xfId="56592"/>
    <cellStyle name="Percent 2 34" xfId="56593"/>
    <cellStyle name="Percent 2 34 2" xfId="56594"/>
    <cellStyle name="Percent 2 35" xfId="56595"/>
    <cellStyle name="Percent 2 35 2" xfId="56596"/>
    <cellStyle name="Percent 2 36" xfId="56597"/>
    <cellStyle name="Percent 2 36 2" xfId="56598"/>
    <cellStyle name="Percent 2 37" xfId="56599"/>
    <cellStyle name="Percent 2 37 2" xfId="56600"/>
    <cellStyle name="Percent 2 38" xfId="56601"/>
    <cellStyle name="Percent 2 38 2" xfId="56602"/>
    <cellStyle name="Percent 2 39" xfId="56603"/>
    <cellStyle name="Percent 2 39 2" xfId="56604"/>
    <cellStyle name="Percent 2 4" xfId="56605"/>
    <cellStyle name="Percent 2 4 2" xfId="56606"/>
    <cellStyle name="Percent 2 4 2 2" xfId="56607"/>
    <cellStyle name="Percent 2 4 3" xfId="56608"/>
    <cellStyle name="Percent 2 4 3 2" xfId="56609"/>
    <cellStyle name="Percent 2 4 4" xfId="56610"/>
    <cellStyle name="Percent 2 40" xfId="56611"/>
    <cellStyle name="Percent 2 5" xfId="56612"/>
    <cellStyle name="Percent 2 5 2" xfId="56613"/>
    <cellStyle name="Percent 2 5 2 2" xfId="56614"/>
    <cellStyle name="Percent 2 5 3" xfId="56615"/>
    <cellStyle name="Percent 2 5 3 2" xfId="56616"/>
    <cellStyle name="Percent 2 5 4" xfId="56617"/>
    <cellStyle name="Percent 2 6" xfId="56618"/>
    <cellStyle name="Percent 2 6 2" xfId="56619"/>
    <cellStyle name="Percent 2 6 2 2" xfId="56620"/>
    <cellStyle name="Percent 2 6 3" xfId="56621"/>
    <cellStyle name="Percent 2 6 3 2" xfId="56622"/>
    <cellStyle name="Percent 2 6 4" xfId="56623"/>
    <cellStyle name="Percent 2 7" xfId="56624"/>
    <cellStyle name="Percent 2 7 2" xfId="56625"/>
    <cellStyle name="Percent 2 7 2 2" xfId="56626"/>
    <cellStyle name="Percent 2 7 3" xfId="56627"/>
    <cellStyle name="Percent 2 7 3 2" xfId="56628"/>
    <cellStyle name="Percent 2 7 4" xfId="56629"/>
    <cellStyle name="Percent 2 8" xfId="56630"/>
    <cellStyle name="Percent 2 8 2" xfId="56631"/>
    <cellStyle name="Percent 2 8 2 2" xfId="56632"/>
    <cellStyle name="Percent 2 8 3" xfId="56633"/>
    <cellStyle name="Percent 2 8 3 2" xfId="56634"/>
    <cellStyle name="Percent 2 8 4" xfId="56635"/>
    <cellStyle name="Percent 2 9" xfId="56636"/>
    <cellStyle name="Percent 2 9 2" xfId="56637"/>
    <cellStyle name="Percent 2 9 2 2" xfId="56638"/>
    <cellStyle name="Percent 2 9 3" xfId="56639"/>
    <cellStyle name="Percent 2 9 3 2" xfId="56640"/>
    <cellStyle name="Percent 2 9 4" xfId="56641"/>
    <cellStyle name="Percent 3" xfId="56642"/>
    <cellStyle name="Percent 3 2" xfId="56643"/>
    <cellStyle name="Percent_#6 Temps &amp; Contractors" xfId="56644"/>
    <cellStyle name="Piloto de Datos Campo" xfId="56645"/>
    <cellStyle name="Porcentaje" xfId="11" builtinId="5"/>
    <cellStyle name="Porcentaje 10" xfId="56646"/>
    <cellStyle name="Porcentaje 11" xfId="62152"/>
    <cellStyle name="Porcentaje 12" xfId="279"/>
    <cellStyle name="Porcentaje 2" xfId="95"/>
    <cellStyle name="Porcentaje 2 10" xfId="56647"/>
    <cellStyle name="Porcentaje 2 11" xfId="62164"/>
    <cellStyle name="Porcentaje 2 12" xfId="62238"/>
    <cellStyle name="Porcentaje 2 2" xfId="56648"/>
    <cellStyle name="Porcentaje 2 2 2" xfId="56649"/>
    <cellStyle name="Porcentaje 2 2 2 2" xfId="56650"/>
    <cellStyle name="Porcentaje 2 2 2 2 2" xfId="56651"/>
    <cellStyle name="Porcentaje 2 2 2 2 2 2" xfId="56652"/>
    <cellStyle name="Porcentaje 2 2 2 2 3" xfId="56653"/>
    <cellStyle name="Porcentaje 2 2 2 2 4" xfId="56654"/>
    <cellStyle name="Porcentaje 2 2 2 2 5" xfId="56655"/>
    <cellStyle name="Porcentaje 2 2 2 2 6" xfId="56656"/>
    <cellStyle name="Porcentaje 2 2 2 3" xfId="56657"/>
    <cellStyle name="Porcentaje 2 2 2 3 2" xfId="56658"/>
    <cellStyle name="Porcentaje 2 2 2 4" xfId="56659"/>
    <cellStyle name="Porcentaje 2 2 2 5" xfId="56660"/>
    <cellStyle name="Porcentaje 2 2 2 6" xfId="56661"/>
    <cellStyle name="Porcentaje 2 2 3" xfId="56662"/>
    <cellStyle name="Porcentaje 2 2 4" xfId="56663"/>
    <cellStyle name="Porcentaje 2 2 4 2" xfId="56664"/>
    <cellStyle name="Porcentaje 2 2 5" xfId="56665"/>
    <cellStyle name="Porcentaje 2 2 6" xfId="56666"/>
    <cellStyle name="Porcentaje 2 2 7" xfId="56667"/>
    <cellStyle name="Porcentaje 2 3" xfId="56668"/>
    <cellStyle name="Porcentaje 2 3 2" xfId="56669"/>
    <cellStyle name="Porcentaje 2 3 2 2" xfId="56670"/>
    <cellStyle name="Porcentaje 2 3 3" xfId="56671"/>
    <cellStyle name="Porcentaje 2 3 4" xfId="56672"/>
    <cellStyle name="Porcentaje 2 3 5" xfId="56673"/>
    <cellStyle name="Porcentaje 2 3 6" xfId="56674"/>
    <cellStyle name="Porcentaje 2 4" xfId="56675"/>
    <cellStyle name="Porcentaje 2 4 2" xfId="56676"/>
    <cellStyle name="Porcentaje 2 5" xfId="56677"/>
    <cellStyle name="Porcentaje 2 6" xfId="56678"/>
    <cellStyle name="Porcentaje 2 7" xfId="56679"/>
    <cellStyle name="Porcentaje 2 7 2" xfId="56680"/>
    <cellStyle name="Porcentaje 2 8" xfId="56681"/>
    <cellStyle name="Porcentaje 2 9" xfId="56682"/>
    <cellStyle name="Porcentaje 3" xfId="273"/>
    <cellStyle name="Porcentaje 3 10" xfId="56684"/>
    <cellStyle name="Porcentaje 3 11" xfId="56683"/>
    <cellStyle name="Porcentaje 3 2" xfId="56685"/>
    <cellStyle name="Porcentaje 3 2 2" xfId="56686"/>
    <cellStyle name="Porcentaje 3 2 2 2" xfId="56687"/>
    <cellStyle name="Porcentaje 3 2 2 2 2" xfId="56688"/>
    <cellStyle name="Porcentaje 3 2 2 2 2 2" xfId="56689"/>
    <cellStyle name="Porcentaje 3 2 2 2 3" xfId="56690"/>
    <cellStyle name="Porcentaje 3 2 2 2 4" xfId="56691"/>
    <cellStyle name="Porcentaje 3 2 2 2 5" xfId="56692"/>
    <cellStyle name="Porcentaje 3 2 2 2 6" xfId="56693"/>
    <cellStyle name="Porcentaje 3 2 2 3" xfId="56694"/>
    <cellStyle name="Porcentaje 3 2 2 3 2" xfId="56695"/>
    <cellStyle name="Porcentaje 3 2 2 4" xfId="56696"/>
    <cellStyle name="Porcentaje 3 2 2 5" xfId="56697"/>
    <cellStyle name="Porcentaje 3 2 2 6" xfId="56698"/>
    <cellStyle name="Porcentaje 3 2 3" xfId="56699"/>
    <cellStyle name="Porcentaje 3 2 3 2" xfId="56700"/>
    <cellStyle name="Porcentaje 3 2 4" xfId="56701"/>
    <cellStyle name="Porcentaje 3 2 5" xfId="56702"/>
    <cellStyle name="Porcentaje 3 2 6" xfId="56703"/>
    <cellStyle name="Porcentaje 3 3" xfId="56704"/>
    <cellStyle name="Porcentaje 3 4" xfId="56705"/>
    <cellStyle name="Porcentaje 3 5" xfId="56706"/>
    <cellStyle name="Porcentaje 3 6" xfId="56707"/>
    <cellStyle name="Porcentaje 3 7" xfId="56708"/>
    <cellStyle name="Porcentaje 3 7 2" xfId="56709"/>
    <cellStyle name="Porcentaje 3 8" xfId="56710"/>
    <cellStyle name="Porcentaje 3 9" xfId="56711"/>
    <cellStyle name="Porcentaje 4" xfId="56712"/>
    <cellStyle name="Porcentaje 4 2" xfId="56713"/>
    <cellStyle name="Porcentaje 4 2 2" xfId="56714"/>
    <cellStyle name="Porcentaje 4 2 2 2" xfId="56715"/>
    <cellStyle name="Porcentaje 4 2 3" xfId="56716"/>
    <cellStyle name="Porcentaje 4 2 4" xfId="56717"/>
    <cellStyle name="Porcentaje 4 2 5" xfId="56718"/>
    <cellStyle name="Porcentaje 4 2 6" xfId="56719"/>
    <cellStyle name="Porcentaje 4 3" xfId="56720"/>
    <cellStyle name="Porcentaje 4 3 2" xfId="56721"/>
    <cellStyle name="Porcentaje 4 4" xfId="56722"/>
    <cellStyle name="Porcentaje 4 5" xfId="56723"/>
    <cellStyle name="Porcentaje 4 6" xfId="56724"/>
    <cellStyle name="Porcentaje 5" xfId="56725"/>
    <cellStyle name="Porcentaje 5 2" xfId="56726"/>
    <cellStyle name="Porcentaje 6" xfId="56727"/>
    <cellStyle name="Porcentaje 6 2" xfId="56728"/>
    <cellStyle name="Porcentaje 6 2 2" xfId="56729"/>
    <cellStyle name="Porcentaje 6 2 2 2" xfId="56730"/>
    <cellStyle name="Porcentaje 6 2 2 2 2" xfId="56731"/>
    <cellStyle name="Porcentaje 6 2 2 2 2 2" xfId="56732"/>
    <cellStyle name="Porcentaje 6 2 2 2 2 2 2" xfId="56733"/>
    <cellStyle name="Porcentaje 6 2 2 2 2 3" xfId="56734"/>
    <cellStyle name="Porcentaje 6 2 2 2 3" xfId="56735"/>
    <cellStyle name="Porcentaje 6 2 2 2 3 2" xfId="56736"/>
    <cellStyle name="Porcentaje 6 2 2 2 4" xfId="56737"/>
    <cellStyle name="Porcentaje 6 2 2 3" xfId="56738"/>
    <cellStyle name="Porcentaje 6 2 2 3 2" xfId="56739"/>
    <cellStyle name="Porcentaje 6 2 2 3 2 2" xfId="56740"/>
    <cellStyle name="Porcentaje 6 2 2 3 3" xfId="56741"/>
    <cellStyle name="Porcentaje 6 2 2 4" xfId="56742"/>
    <cellStyle name="Porcentaje 6 2 2 4 2" xfId="56743"/>
    <cellStyle name="Porcentaje 6 2 2 5" xfId="56744"/>
    <cellStyle name="Porcentaje 6 2 3" xfId="56745"/>
    <cellStyle name="Porcentaje 6 2 3 2" xfId="56746"/>
    <cellStyle name="Porcentaje 6 2 3 2 2" xfId="56747"/>
    <cellStyle name="Porcentaje 6 2 3 2 2 2" xfId="56748"/>
    <cellStyle name="Porcentaje 6 2 3 2 2 2 2" xfId="56749"/>
    <cellStyle name="Porcentaje 6 2 3 2 2 3" xfId="56750"/>
    <cellStyle name="Porcentaje 6 2 3 2 3" xfId="56751"/>
    <cellStyle name="Porcentaje 6 2 3 2 3 2" xfId="56752"/>
    <cellStyle name="Porcentaje 6 2 3 2 4" xfId="56753"/>
    <cellStyle name="Porcentaje 6 2 3 3" xfId="56754"/>
    <cellStyle name="Porcentaje 6 2 3 3 2" xfId="56755"/>
    <cellStyle name="Porcentaje 6 2 3 3 2 2" xfId="56756"/>
    <cellStyle name="Porcentaje 6 2 3 3 3" xfId="56757"/>
    <cellStyle name="Porcentaje 6 2 3 4" xfId="56758"/>
    <cellStyle name="Porcentaje 6 2 3 4 2" xfId="56759"/>
    <cellStyle name="Porcentaje 6 2 3 5" xfId="56760"/>
    <cellStyle name="Porcentaje 6 2 4" xfId="56761"/>
    <cellStyle name="Porcentaje 6 2 4 2" xfId="56762"/>
    <cellStyle name="Porcentaje 6 2 4 2 2" xfId="56763"/>
    <cellStyle name="Porcentaje 6 2 4 2 2 2" xfId="56764"/>
    <cellStyle name="Porcentaje 6 2 4 2 3" xfId="56765"/>
    <cellStyle name="Porcentaje 6 2 4 3" xfId="56766"/>
    <cellStyle name="Porcentaje 6 2 4 3 2" xfId="56767"/>
    <cellStyle name="Porcentaje 6 2 4 4" xfId="56768"/>
    <cellStyle name="Porcentaje 6 2 5" xfId="56769"/>
    <cellStyle name="Porcentaje 6 2 5 2" xfId="56770"/>
    <cellStyle name="Porcentaje 6 2 5 2 2" xfId="56771"/>
    <cellStyle name="Porcentaje 6 2 5 3" xfId="56772"/>
    <cellStyle name="Porcentaje 6 2 6" xfId="56773"/>
    <cellStyle name="Porcentaje 6 2 6 2" xfId="56774"/>
    <cellStyle name="Porcentaje 6 2 7" xfId="56775"/>
    <cellStyle name="Porcentaje 6 3" xfId="56776"/>
    <cellStyle name="Porcentaje 6 3 2" xfId="56777"/>
    <cellStyle name="Porcentaje 6 3 2 2" xfId="56778"/>
    <cellStyle name="Porcentaje 6 3 2 2 2" xfId="56779"/>
    <cellStyle name="Porcentaje 6 3 2 2 2 2" xfId="56780"/>
    <cellStyle name="Porcentaje 6 3 2 2 3" xfId="56781"/>
    <cellStyle name="Porcentaje 6 3 2 3" xfId="56782"/>
    <cellStyle name="Porcentaje 6 3 2 3 2" xfId="56783"/>
    <cellStyle name="Porcentaje 6 3 2 4" xfId="56784"/>
    <cellStyle name="Porcentaje 6 3 3" xfId="56785"/>
    <cellStyle name="Porcentaje 6 3 3 2" xfId="56786"/>
    <cellStyle name="Porcentaje 6 3 3 2 2" xfId="56787"/>
    <cellStyle name="Porcentaje 6 3 3 3" xfId="56788"/>
    <cellStyle name="Porcentaje 6 3 4" xfId="56789"/>
    <cellStyle name="Porcentaje 6 3 4 2" xfId="56790"/>
    <cellStyle name="Porcentaje 6 3 5" xfId="56791"/>
    <cellStyle name="Porcentaje 6 4" xfId="56792"/>
    <cellStyle name="Porcentaje 6 4 2" xfId="56793"/>
    <cellStyle name="Porcentaje 6 4 2 2" xfId="56794"/>
    <cellStyle name="Porcentaje 6 4 2 2 2" xfId="56795"/>
    <cellStyle name="Porcentaje 6 4 2 2 2 2" xfId="56796"/>
    <cellStyle name="Porcentaje 6 4 2 2 3" xfId="56797"/>
    <cellStyle name="Porcentaje 6 4 2 3" xfId="56798"/>
    <cellStyle name="Porcentaje 6 4 2 3 2" xfId="56799"/>
    <cellStyle name="Porcentaje 6 4 2 4" xfId="56800"/>
    <cellStyle name="Porcentaje 6 4 3" xfId="56801"/>
    <cellStyle name="Porcentaje 6 4 3 2" xfId="56802"/>
    <cellStyle name="Porcentaje 6 4 3 2 2" xfId="56803"/>
    <cellStyle name="Porcentaje 6 4 3 3" xfId="56804"/>
    <cellStyle name="Porcentaje 6 4 4" xfId="56805"/>
    <cellStyle name="Porcentaje 6 4 4 2" xfId="56806"/>
    <cellStyle name="Porcentaje 6 4 5" xfId="56807"/>
    <cellStyle name="Porcentaje 6 5" xfId="56808"/>
    <cellStyle name="Porcentaje 6 5 2" xfId="56809"/>
    <cellStyle name="Porcentaje 6 5 2 2" xfId="56810"/>
    <cellStyle name="Porcentaje 6 5 2 2 2" xfId="56811"/>
    <cellStyle name="Porcentaje 6 5 2 3" xfId="56812"/>
    <cellStyle name="Porcentaje 6 5 3" xfId="56813"/>
    <cellStyle name="Porcentaje 6 5 3 2" xfId="56814"/>
    <cellStyle name="Porcentaje 6 5 4" xfId="56815"/>
    <cellStyle name="Porcentaje 6 6" xfId="56816"/>
    <cellStyle name="Porcentaje 6 6 2" xfId="56817"/>
    <cellStyle name="Porcentaje 6 6 2 2" xfId="56818"/>
    <cellStyle name="Porcentaje 6 6 3" xfId="56819"/>
    <cellStyle name="Porcentaje 6 7" xfId="56820"/>
    <cellStyle name="Porcentaje 6 7 2" xfId="56821"/>
    <cellStyle name="Porcentaje 6 8" xfId="56822"/>
    <cellStyle name="Porcentaje 6 9" xfId="56823"/>
    <cellStyle name="Porcentaje 7" xfId="56824"/>
    <cellStyle name="Porcentaje 8" xfId="56825"/>
    <cellStyle name="Porcentaje 9" xfId="56826"/>
    <cellStyle name="Porcentaje 9 2" xfId="56827"/>
    <cellStyle name="Porcentaje 9 2 2" xfId="56828"/>
    <cellStyle name="Porcentaje 9 2 2 2" xfId="56829"/>
    <cellStyle name="Porcentaje 9 2 2 2 2" xfId="56830"/>
    <cellStyle name="Porcentaje 9 2 2 2 2 2" xfId="56831"/>
    <cellStyle name="Porcentaje 9 2 2 2 3" xfId="56832"/>
    <cellStyle name="Porcentaje 9 2 2 3" xfId="56833"/>
    <cellStyle name="Porcentaje 9 2 2 3 2" xfId="56834"/>
    <cellStyle name="Porcentaje 9 2 2 4" xfId="56835"/>
    <cellStyle name="Porcentaje 9 2 3" xfId="56836"/>
    <cellStyle name="Porcentaje 9 2 3 2" xfId="56837"/>
    <cellStyle name="Porcentaje 9 2 3 2 2" xfId="56838"/>
    <cellStyle name="Porcentaje 9 2 3 3" xfId="56839"/>
    <cellStyle name="Porcentaje 9 2 4" xfId="56840"/>
    <cellStyle name="Porcentaje 9 2 4 2" xfId="56841"/>
    <cellStyle name="Porcentaje 9 2 5" xfId="56842"/>
    <cellStyle name="Porcentaje 9 3" xfId="56843"/>
    <cellStyle name="Porcentaje 9 3 2" xfId="56844"/>
    <cellStyle name="Porcentaje 9 3 2 2" xfId="56845"/>
    <cellStyle name="Porcentaje 9 3 2 2 2" xfId="56846"/>
    <cellStyle name="Porcentaje 9 3 2 2 2 2" xfId="56847"/>
    <cellStyle name="Porcentaje 9 3 2 2 3" xfId="56848"/>
    <cellStyle name="Porcentaje 9 3 2 3" xfId="56849"/>
    <cellStyle name="Porcentaje 9 3 2 3 2" xfId="56850"/>
    <cellStyle name="Porcentaje 9 3 2 4" xfId="56851"/>
    <cellStyle name="Porcentaje 9 3 3" xfId="56852"/>
    <cellStyle name="Porcentaje 9 3 3 2" xfId="56853"/>
    <cellStyle name="Porcentaje 9 3 3 2 2" xfId="56854"/>
    <cellStyle name="Porcentaje 9 3 3 3" xfId="56855"/>
    <cellStyle name="Porcentaje 9 3 4" xfId="56856"/>
    <cellStyle name="Porcentaje 9 3 4 2" xfId="56857"/>
    <cellStyle name="Porcentaje 9 3 5" xfId="56858"/>
    <cellStyle name="Porcentaje 9 4" xfId="56859"/>
    <cellStyle name="Porcentaje 9 4 2" xfId="56860"/>
    <cellStyle name="Porcentaje 9 4 2 2" xfId="56861"/>
    <cellStyle name="Porcentaje 9 4 2 2 2" xfId="56862"/>
    <cellStyle name="Porcentaje 9 4 2 3" xfId="56863"/>
    <cellStyle name="Porcentaje 9 4 3" xfId="56864"/>
    <cellStyle name="Porcentaje 9 4 3 2" xfId="56865"/>
    <cellStyle name="Porcentaje 9 4 4" xfId="56866"/>
    <cellStyle name="Porcentaje 9 5" xfId="56867"/>
    <cellStyle name="Porcentaje 9 5 2" xfId="56868"/>
    <cellStyle name="Porcentaje 9 5 2 2" xfId="56869"/>
    <cellStyle name="Porcentaje 9 5 3" xfId="56870"/>
    <cellStyle name="Porcentaje 9 6" xfId="56871"/>
    <cellStyle name="Porcentaje 9 6 2" xfId="56872"/>
    <cellStyle name="Porcentaje 9 7" xfId="56873"/>
    <cellStyle name="Porcentual 10" xfId="56874"/>
    <cellStyle name="Porcentual 10 10" xfId="56875"/>
    <cellStyle name="Porcentual 10 10 2" xfId="56876"/>
    <cellStyle name="Porcentual 10 11" xfId="56877"/>
    <cellStyle name="Porcentual 10 11 2" xfId="56878"/>
    <cellStyle name="Porcentual 10 12" xfId="56879"/>
    <cellStyle name="Porcentual 10 12 2" xfId="56880"/>
    <cellStyle name="Porcentual 10 13" xfId="56881"/>
    <cellStyle name="Porcentual 10 13 2" xfId="56882"/>
    <cellStyle name="Porcentual 10 14" xfId="56883"/>
    <cellStyle name="Porcentual 10 14 2" xfId="56884"/>
    <cellStyle name="Porcentual 10 15" xfId="56885"/>
    <cellStyle name="Porcentual 10 15 2" xfId="56886"/>
    <cellStyle name="Porcentual 10 16" xfId="56887"/>
    <cellStyle name="Porcentual 10 16 2" xfId="56888"/>
    <cellStyle name="Porcentual 10 17" xfId="56889"/>
    <cellStyle name="Porcentual 10 17 2" xfId="56890"/>
    <cellStyle name="Porcentual 10 18" xfId="56891"/>
    <cellStyle name="Porcentual 10 18 2" xfId="56892"/>
    <cellStyle name="Porcentual 10 19" xfId="56893"/>
    <cellStyle name="Porcentual 10 2" xfId="56894"/>
    <cellStyle name="Porcentual 10 2 2" xfId="56895"/>
    <cellStyle name="Porcentual 10 3" xfId="56896"/>
    <cellStyle name="Porcentual 10 3 2" xfId="56897"/>
    <cellStyle name="Porcentual 10 4" xfId="56898"/>
    <cellStyle name="Porcentual 10 4 2" xfId="56899"/>
    <cellStyle name="Porcentual 10 5" xfId="56900"/>
    <cellStyle name="Porcentual 10 5 2" xfId="56901"/>
    <cellStyle name="Porcentual 10 6" xfId="56902"/>
    <cellStyle name="Porcentual 10 6 2" xfId="56903"/>
    <cellStyle name="Porcentual 10 7" xfId="56904"/>
    <cellStyle name="Porcentual 10 7 2" xfId="56905"/>
    <cellStyle name="Porcentual 10 8" xfId="56906"/>
    <cellStyle name="Porcentual 10 8 2" xfId="56907"/>
    <cellStyle name="Porcentual 10 9" xfId="56908"/>
    <cellStyle name="Porcentual 10 9 2" xfId="56909"/>
    <cellStyle name="Porcentual 11" xfId="56910"/>
    <cellStyle name="Porcentual 11 10" xfId="56911"/>
    <cellStyle name="Porcentual 11 10 2" xfId="56912"/>
    <cellStyle name="Porcentual 11 11" xfId="56913"/>
    <cellStyle name="Porcentual 11 11 2" xfId="56914"/>
    <cellStyle name="Porcentual 11 12" xfId="56915"/>
    <cellStyle name="Porcentual 11 12 2" xfId="56916"/>
    <cellStyle name="Porcentual 11 13" xfId="56917"/>
    <cellStyle name="Porcentual 11 13 2" xfId="56918"/>
    <cellStyle name="Porcentual 11 14" xfId="56919"/>
    <cellStyle name="Porcentual 11 14 2" xfId="56920"/>
    <cellStyle name="Porcentual 11 15" xfId="56921"/>
    <cellStyle name="Porcentual 11 15 2" xfId="56922"/>
    <cellStyle name="Porcentual 11 16" xfId="56923"/>
    <cellStyle name="Porcentual 11 16 2" xfId="56924"/>
    <cellStyle name="Porcentual 11 17" xfId="56925"/>
    <cellStyle name="Porcentual 11 17 2" xfId="56926"/>
    <cellStyle name="Porcentual 11 18" xfId="56927"/>
    <cellStyle name="Porcentual 11 2" xfId="56928"/>
    <cellStyle name="Porcentual 11 2 2" xfId="56929"/>
    <cellStyle name="Porcentual 11 3" xfId="56930"/>
    <cellStyle name="Porcentual 11 3 2" xfId="56931"/>
    <cellStyle name="Porcentual 11 4" xfId="56932"/>
    <cellStyle name="Porcentual 11 4 2" xfId="56933"/>
    <cellStyle name="Porcentual 11 5" xfId="56934"/>
    <cellStyle name="Porcentual 11 5 2" xfId="56935"/>
    <cellStyle name="Porcentual 11 6" xfId="56936"/>
    <cellStyle name="Porcentual 11 6 2" xfId="56937"/>
    <cellStyle name="Porcentual 11 7" xfId="56938"/>
    <cellStyle name="Porcentual 11 7 2" xfId="56939"/>
    <cellStyle name="Porcentual 11 8" xfId="56940"/>
    <cellStyle name="Porcentual 11 8 2" xfId="56941"/>
    <cellStyle name="Porcentual 11 9" xfId="56942"/>
    <cellStyle name="Porcentual 11 9 2" xfId="56943"/>
    <cellStyle name="Porcentual 12" xfId="56944"/>
    <cellStyle name="Porcentual 12 10" xfId="56945"/>
    <cellStyle name="Porcentual 12 10 2" xfId="56946"/>
    <cellStyle name="Porcentual 12 11" xfId="56947"/>
    <cellStyle name="Porcentual 12 11 2" xfId="56948"/>
    <cellStyle name="Porcentual 12 12" xfId="56949"/>
    <cellStyle name="Porcentual 12 12 2" xfId="56950"/>
    <cellStyle name="Porcentual 12 13" xfId="56951"/>
    <cellStyle name="Porcentual 12 13 2" xfId="56952"/>
    <cellStyle name="Porcentual 12 14" xfId="56953"/>
    <cellStyle name="Porcentual 12 14 2" xfId="56954"/>
    <cellStyle name="Porcentual 12 15" xfId="56955"/>
    <cellStyle name="Porcentual 12 15 2" xfId="56956"/>
    <cellStyle name="Porcentual 12 16" xfId="56957"/>
    <cellStyle name="Porcentual 12 16 2" xfId="56958"/>
    <cellStyle name="Porcentual 12 17" xfId="56959"/>
    <cellStyle name="Porcentual 12 17 2" xfId="56960"/>
    <cellStyle name="Porcentual 12 18" xfId="56961"/>
    <cellStyle name="Porcentual 12 2" xfId="56962"/>
    <cellStyle name="Porcentual 12 2 2" xfId="56963"/>
    <cellStyle name="Porcentual 12 3" xfId="56964"/>
    <cellStyle name="Porcentual 12 3 2" xfId="56965"/>
    <cellStyle name="Porcentual 12 4" xfId="56966"/>
    <cellStyle name="Porcentual 12 4 2" xfId="56967"/>
    <cellStyle name="Porcentual 12 5" xfId="56968"/>
    <cellStyle name="Porcentual 12 5 2" xfId="56969"/>
    <cellStyle name="Porcentual 12 6" xfId="56970"/>
    <cellStyle name="Porcentual 12 6 2" xfId="56971"/>
    <cellStyle name="Porcentual 12 7" xfId="56972"/>
    <cellStyle name="Porcentual 12 7 2" xfId="56973"/>
    <cellStyle name="Porcentual 12 8" xfId="56974"/>
    <cellStyle name="Porcentual 12 8 2" xfId="56975"/>
    <cellStyle name="Porcentual 12 9" xfId="56976"/>
    <cellStyle name="Porcentual 12 9 2" xfId="56977"/>
    <cellStyle name="Porcentual 13" xfId="56978"/>
    <cellStyle name="Porcentual 13 2" xfId="56979"/>
    <cellStyle name="Porcentual 14" xfId="56980"/>
    <cellStyle name="Porcentual 14 2" xfId="56981"/>
    <cellStyle name="Porcentual 15" xfId="56982"/>
    <cellStyle name="Porcentual 15 2" xfId="56983"/>
    <cellStyle name="Porcentual 15 2 2" xfId="56984"/>
    <cellStyle name="Porcentual 15 3" xfId="56985"/>
    <cellStyle name="Porcentual 15 3 2" xfId="56986"/>
    <cellStyle name="Porcentual 15 3 2 2" xfId="56987"/>
    <cellStyle name="Porcentual 15 3 2 3" xfId="56988"/>
    <cellStyle name="Porcentual 15 3 2 3 2" xfId="56989"/>
    <cellStyle name="Porcentual 15 3 2 3 2 2" xfId="56990"/>
    <cellStyle name="Porcentual 15 3 2 3 2 2 2" xfId="56991"/>
    <cellStyle name="Porcentual 15 3 3" xfId="56992"/>
    <cellStyle name="Porcentual 16" xfId="56993"/>
    <cellStyle name="Porcentual 16 2" xfId="56994"/>
    <cellStyle name="Porcentual 17" xfId="56995"/>
    <cellStyle name="Porcentual 17 2" xfId="56996"/>
    <cellStyle name="Porcentual 18" xfId="56997"/>
    <cellStyle name="Porcentual 18 2" xfId="56998"/>
    <cellStyle name="Porcentual 19" xfId="56999"/>
    <cellStyle name="Porcentual 19 2" xfId="57000"/>
    <cellStyle name="Porcentual 2" xfId="202"/>
    <cellStyle name="Porcentual 2 10" xfId="57001"/>
    <cellStyle name="Porcentual 2 10 2" xfId="57002"/>
    <cellStyle name="Porcentual 2 10 2 2" xfId="57003"/>
    <cellStyle name="Porcentual 2 10 3" xfId="57004"/>
    <cellStyle name="Porcentual 2 10 4" xfId="57005"/>
    <cellStyle name="Porcentual 2 10 5" xfId="57006"/>
    <cellStyle name="Porcentual 2 10 6" xfId="57007"/>
    <cellStyle name="Porcentual 2 11" xfId="57008"/>
    <cellStyle name="Porcentual 2 11 2" xfId="57009"/>
    <cellStyle name="Porcentual 2 11 2 2" xfId="57010"/>
    <cellStyle name="Porcentual 2 11 3" xfId="57011"/>
    <cellStyle name="Porcentual 2 11 4" xfId="57012"/>
    <cellStyle name="Porcentual 2 11 5" xfId="57013"/>
    <cellStyle name="Porcentual 2 11 6" xfId="57014"/>
    <cellStyle name="Porcentual 2 12" xfId="57015"/>
    <cellStyle name="Porcentual 2 12 2" xfId="57016"/>
    <cellStyle name="Porcentual 2 12 2 2" xfId="57017"/>
    <cellStyle name="Porcentual 2 12 3" xfId="57018"/>
    <cellStyle name="Porcentual 2 12 4" xfId="57019"/>
    <cellStyle name="Porcentual 2 12 5" xfId="57020"/>
    <cellStyle name="Porcentual 2 12 6" xfId="57021"/>
    <cellStyle name="Porcentual 2 13" xfId="57022"/>
    <cellStyle name="Porcentual 2 13 2" xfId="57023"/>
    <cellStyle name="Porcentual 2 13 2 2" xfId="57024"/>
    <cellStyle name="Porcentual 2 13 3" xfId="57025"/>
    <cellStyle name="Porcentual 2 13 4" xfId="57026"/>
    <cellStyle name="Porcentual 2 13 5" xfId="57027"/>
    <cellStyle name="Porcentual 2 13 6" xfId="57028"/>
    <cellStyle name="Porcentual 2 14" xfId="57029"/>
    <cellStyle name="Porcentual 2 15" xfId="57030"/>
    <cellStyle name="Porcentual 2 2" xfId="57031"/>
    <cellStyle name="Porcentual 2 2 10" xfId="57032"/>
    <cellStyle name="Porcentual 2 2 10 2" xfId="57033"/>
    <cellStyle name="Porcentual 2 2 10 2 2" xfId="57034"/>
    <cellStyle name="Porcentual 2 2 10 3" xfId="57035"/>
    <cellStyle name="Porcentual 2 2 10 4" xfId="57036"/>
    <cellStyle name="Porcentual 2 2 10 5" xfId="57037"/>
    <cellStyle name="Porcentual 2 2 10 6" xfId="57038"/>
    <cellStyle name="Porcentual 2 2 11" xfId="57039"/>
    <cellStyle name="Porcentual 2 2 11 2" xfId="57040"/>
    <cellStyle name="Porcentual 2 2 11 2 2" xfId="57041"/>
    <cellStyle name="Porcentual 2 2 11 3" xfId="57042"/>
    <cellStyle name="Porcentual 2 2 11 4" xfId="57043"/>
    <cellStyle name="Porcentual 2 2 11 5" xfId="57044"/>
    <cellStyle name="Porcentual 2 2 11 6" xfId="57045"/>
    <cellStyle name="Porcentual 2 2 12" xfId="57046"/>
    <cellStyle name="Porcentual 2 2 12 2" xfId="57047"/>
    <cellStyle name="Porcentual 2 2 12 2 2" xfId="57048"/>
    <cellStyle name="Porcentual 2 2 12 3" xfId="57049"/>
    <cellStyle name="Porcentual 2 2 12 4" xfId="57050"/>
    <cellStyle name="Porcentual 2 2 12 5" xfId="57051"/>
    <cellStyle name="Porcentual 2 2 12 6" xfId="57052"/>
    <cellStyle name="Porcentual 2 2 13" xfId="57053"/>
    <cellStyle name="Porcentual 2 2 13 2" xfId="57054"/>
    <cellStyle name="Porcentual 2 2 13 2 2" xfId="57055"/>
    <cellStyle name="Porcentual 2 2 13 3" xfId="57056"/>
    <cellStyle name="Porcentual 2 2 13 4" xfId="57057"/>
    <cellStyle name="Porcentual 2 2 13 5" xfId="57058"/>
    <cellStyle name="Porcentual 2 2 13 6" xfId="57059"/>
    <cellStyle name="Porcentual 2 2 14" xfId="57060"/>
    <cellStyle name="Porcentual 2 2 2" xfId="57061"/>
    <cellStyle name="Porcentual 2 2 2 10" xfId="57062"/>
    <cellStyle name="Porcentual 2 2 2 2" xfId="57063"/>
    <cellStyle name="Porcentual 2 2 2 2 10" xfId="57064"/>
    <cellStyle name="Porcentual 2 2 2 2 2" xfId="57065"/>
    <cellStyle name="Porcentual 2 2 2 2 2 10" xfId="57066"/>
    <cellStyle name="Porcentual 2 2 2 2 2 2" xfId="57067"/>
    <cellStyle name="Porcentual 2 2 2 2 2 2 2" xfId="57068"/>
    <cellStyle name="Porcentual 2 2 2 2 2 2 3" xfId="57069"/>
    <cellStyle name="Porcentual 2 2 2 2 2 3" xfId="57070"/>
    <cellStyle name="Porcentual 2 2 2 2 2 4" xfId="57071"/>
    <cellStyle name="Porcentual 2 2 2 2 2 5" xfId="57072"/>
    <cellStyle name="Porcentual 2 2 2 2 2 6" xfId="57073"/>
    <cellStyle name="Porcentual 2 2 2 2 2 7" xfId="57074"/>
    <cellStyle name="Porcentual 2 2 2 2 2 8" xfId="57075"/>
    <cellStyle name="Porcentual 2 2 2 2 2 9" xfId="57076"/>
    <cellStyle name="Porcentual 2 2 2 2 3" xfId="57077"/>
    <cellStyle name="Porcentual 2 2 2 2 3 2" xfId="57078"/>
    <cellStyle name="Porcentual 2 2 2 2 3 3" xfId="57079"/>
    <cellStyle name="Porcentual 2 2 2 2 4" xfId="57080"/>
    <cellStyle name="Porcentual 2 2 2 2 5" xfId="57081"/>
    <cellStyle name="Porcentual 2 2 2 2 6" xfId="57082"/>
    <cellStyle name="Porcentual 2 2 2 2 7" xfId="57083"/>
    <cellStyle name="Porcentual 2 2 2 2 8" xfId="57084"/>
    <cellStyle name="Porcentual 2 2 2 2 9" xfId="57085"/>
    <cellStyle name="Porcentual 2 2 2 3" xfId="57086"/>
    <cellStyle name="Porcentual 2 2 2 3 2" xfId="57087"/>
    <cellStyle name="Porcentual 2 2 2 3 3" xfId="57088"/>
    <cellStyle name="Porcentual 2 2 2 4" xfId="57089"/>
    <cellStyle name="Porcentual 2 2 2 5" xfId="57090"/>
    <cellStyle name="Porcentual 2 2 2 6" xfId="57091"/>
    <cellStyle name="Porcentual 2 2 2 7" xfId="57092"/>
    <cellStyle name="Porcentual 2 2 2 8" xfId="57093"/>
    <cellStyle name="Porcentual 2 2 2 9" xfId="57094"/>
    <cellStyle name="Porcentual 2 2 3" xfId="57095"/>
    <cellStyle name="Porcentual 2 2 3 2" xfId="57096"/>
    <cellStyle name="Porcentual 2 2 4" xfId="57097"/>
    <cellStyle name="Porcentual 2 2 5" xfId="57098"/>
    <cellStyle name="Porcentual 2 2 6" xfId="57099"/>
    <cellStyle name="Porcentual 2 2 7" xfId="57100"/>
    <cellStyle name="Porcentual 2 2 7 2" xfId="57101"/>
    <cellStyle name="Porcentual 2 2 7 3" xfId="57102"/>
    <cellStyle name="Porcentual 2 2 8" xfId="57103"/>
    <cellStyle name="Porcentual 2 2 8 2" xfId="57104"/>
    <cellStyle name="Porcentual 2 2 8 2 2" xfId="57105"/>
    <cellStyle name="Porcentual 2 2 8 3" xfId="57106"/>
    <cellStyle name="Porcentual 2 2 8 4" xfId="57107"/>
    <cellStyle name="Porcentual 2 2 8 5" xfId="57108"/>
    <cellStyle name="Porcentual 2 2 8 6" xfId="57109"/>
    <cellStyle name="Porcentual 2 2 9" xfId="57110"/>
    <cellStyle name="Porcentual 2 2 9 2" xfId="57111"/>
    <cellStyle name="Porcentual 2 2 9 2 2" xfId="57112"/>
    <cellStyle name="Porcentual 2 2 9 3" xfId="57113"/>
    <cellStyle name="Porcentual 2 2 9 4" xfId="57114"/>
    <cellStyle name="Porcentual 2 2 9 5" xfId="57115"/>
    <cellStyle name="Porcentual 2 2 9 6" xfId="57116"/>
    <cellStyle name="Porcentual 2 3" xfId="57117"/>
    <cellStyle name="Porcentual 2 3 2" xfId="57118"/>
    <cellStyle name="Porcentual 2 3 2 2" xfId="57119"/>
    <cellStyle name="Porcentual 2 3 2 2 2" xfId="57120"/>
    <cellStyle name="Porcentual 2 3 2 2 2 2" xfId="57121"/>
    <cellStyle name="Porcentual 2 3 2 2 3" xfId="57122"/>
    <cellStyle name="Porcentual 2 3 2 2 4" xfId="57123"/>
    <cellStyle name="Porcentual 2 3 2 2 5" xfId="57124"/>
    <cellStyle name="Porcentual 2 3 2 2 6" xfId="57125"/>
    <cellStyle name="Porcentual 2 3 2 3" xfId="57126"/>
    <cellStyle name="Porcentual 2 3 2 3 2" xfId="57127"/>
    <cellStyle name="Porcentual 2 3 2 4" xfId="57128"/>
    <cellStyle name="Porcentual 2 3 2 5" xfId="57129"/>
    <cellStyle name="Porcentual 2 3 2 6" xfId="57130"/>
    <cellStyle name="Porcentual 2 3 3" xfId="57131"/>
    <cellStyle name="Porcentual 2 3 3 2" xfId="57132"/>
    <cellStyle name="Porcentual 2 3 4" xfId="57133"/>
    <cellStyle name="Porcentual 2 3 5" xfId="57134"/>
    <cellStyle name="Porcentual 2 3 6" xfId="57135"/>
    <cellStyle name="Porcentual 2 4" xfId="57136"/>
    <cellStyle name="Porcentual 2 4 2" xfId="57137"/>
    <cellStyle name="Porcentual 2 4 2 2" xfId="57138"/>
    <cellStyle name="Porcentual 2 4 3" xfId="57139"/>
    <cellStyle name="Porcentual 2 4 4" xfId="57140"/>
    <cellStyle name="Porcentual 2 4 5" xfId="57141"/>
    <cellStyle name="Porcentual 2 4 6" xfId="57142"/>
    <cellStyle name="Porcentual 2 5" xfId="57143"/>
    <cellStyle name="Porcentual 2 5 2" xfId="57144"/>
    <cellStyle name="Porcentual 2 5 2 2" xfId="57145"/>
    <cellStyle name="Porcentual 2 5 3" xfId="57146"/>
    <cellStyle name="Porcentual 2 5 4" xfId="57147"/>
    <cellStyle name="Porcentual 2 5 5" xfId="57148"/>
    <cellStyle name="Porcentual 2 5 6" xfId="57149"/>
    <cellStyle name="Porcentual 2 6" xfId="57150"/>
    <cellStyle name="Porcentual 2 6 2" xfId="57151"/>
    <cellStyle name="Porcentual 2 6 2 2" xfId="57152"/>
    <cellStyle name="Porcentual 2 6 3" xfId="57153"/>
    <cellStyle name="Porcentual 2 6 4" xfId="57154"/>
    <cellStyle name="Porcentual 2 6 5" xfId="57155"/>
    <cellStyle name="Porcentual 2 6 6" xfId="57156"/>
    <cellStyle name="Porcentual 2 7" xfId="57157"/>
    <cellStyle name="Porcentual 2 8" xfId="57158"/>
    <cellStyle name="Porcentual 2 8 2" xfId="57159"/>
    <cellStyle name="Porcentual 2 8 2 2" xfId="57160"/>
    <cellStyle name="Porcentual 2 8 2 2 2" xfId="57161"/>
    <cellStyle name="Porcentual 2 8 2 3" xfId="57162"/>
    <cellStyle name="Porcentual 2 8 2 4" xfId="57163"/>
    <cellStyle name="Porcentual 2 8 2 5" xfId="57164"/>
    <cellStyle name="Porcentual 2 8 2 6" xfId="57165"/>
    <cellStyle name="Porcentual 2 8 3" xfId="57166"/>
    <cellStyle name="Porcentual 2 8 4" xfId="57167"/>
    <cellStyle name="Porcentual 2 8 4 2" xfId="57168"/>
    <cellStyle name="Porcentual 2 8 5" xfId="57169"/>
    <cellStyle name="Porcentual 2 8 6" xfId="57170"/>
    <cellStyle name="Porcentual 2 8 7" xfId="57171"/>
    <cellStyle name="Porcentual 2 9" xfId="57172"/>
    <cellStyle name="Porcentual 2 9 2" xfId="57173"/>
    <cellStyle name="Porcentual 2 9 2 2" xfId="57174"/>
    <cellStyle name="Porcentual 2 9 3" xfId="57175"/>
    <cellStyle name="Porcentual 2 9 4" xfId="57176"/>
    <cellStyle name="Porcentual 2 9 5" xfId="57177"/>
    <cellStyle name="Porcentual 2 9 6" xfId="57178"/>
    <cellStyle name="Porcentual 20" xfId="57179"/>
    <cellStyle name="Porcentual 20 2" xfId="57180"/>
    <cellStyle name="Porcentual 21" xfId="57181"/>
    <cellStyle name="Porcentual 21 2" xfId="57182"/>
    <cellStyle name="Porcentual 22" xfId="57183"/>
    <cellStyle name="Porcentual 22 2" xfId="57184"/>
    <cellStyle name="Porcentual 23" xfId="57185"/>
    <cellStyle name="Porcentual 24" xfId="57186"/>
    <cellStyle name="Porcentual 25" xfId="57187"/>
    <cellStyle name="Porcentual 26" xfId="57188"/>
    <cellStyle name="Porcentual 27" xfId="57189"/>
    <cellStyle name="Porcentual 28" xfId="57190"/>
    <cellStyle name="Porcentual 29" xfId="57191"/>
    <cellStyle name="Porcentual 3" xfId="203"/>
    <cellStyle name="Porcentual 3 10" xfId="57193"/>
    <cellStyle name="Porcentual 3 11" xfId="57194"/>
    <cellStyle name="Porcentual 3 12" xfId="57195"/>
    <cellStyle name="Porcentual 3 13" xfId="57196"/>
    <cellStyle name="Porcentual 3 14" xfId="57197"/>
    <cellStyle name="Porcentual 3 15" xfId="57198"/>
    <cellStyle name="Porcentual 3 16" xfId="57199"/>
    <cellStyle name="Porcentual 3 16 2" xfId="57200"/>
    <cellStyle name="Porcentual 3 17" xfId="57201"/>
    <cellStyle name="Porcentual 3 18" xfId="57202"/>
    <cellStyle name="Porcentual 3 19" xfId="57203"/>
    <cellStyle name="Porcentual 3 2" xfId="57204"/>
    <cellStyle name="Porcentual 3 2 2" xfId="57205"/>
    <cellStyle name="Porcentual 3 2 3" xfId="57206"/>
    <cellStyle name="Porcentual 3 20" xfId="57192"/>
    <cellStyle name="Porcentual 3 3" xfId="57207"/>
    <cellStyle name="Porcentual 3 3 2" xfId="57208"/>
    <cellStyle name="Porcentual 3 4" xfId="57209"/>
    <cellStyle name="Porcentual 3 5" xfId="57210"/>
    <cellStyle name="Porcentual 3 6" xfId="57211"/>
    <cellStyle name="Porcentual 3 7" xfId="57212"/>
    <cellStyle name="Porcentual 3 8" xfId="57213"/>
    <cellStyle name="Porcentual 3 8 2" xfId="57214"/>
    <cellStyle name="Porcentual 3 8 3" xfId="57215"/>
    <cellStyle name="Porcentual 3 9" xfId="57216"/>
    <cellStyle name="Porcentual 30" xfId="57217"/>
    <cellStyle name="Porcentual 31" xfId="57218"/>
    <cellStyle name="Porcentual 32" xfId="57219"/>
    <cellStyle name="Porcentual 33" xfId="57220"/>
    <cellStyle name="Porcentual 4" xfId="57221"/>
    <cellStyle name="Porcentual 4 2" xfId="57222"/>
    <cellStyle name="Porcentual 4 2 2" xfId="57223"/>
    <cellStyle name="Porcentual 4 3" xfId="57224"/>
    <cellStyle name="Porcentual 4 4" xfId="57225"/>
    <cellStyle name="Porcentual 4 5" xfId="57226"/>
    <cellStyle name="Porcentual 5" xfId="57227"/>
    <cellStyle name="Porcentual 5 10" xfId="57228"/>
    <cellStyle name="Porcentual 5 10 2" xfId="57229"/>
    <cellStyle name="Porcentual 5 11" xfId="57230"/>
    <cellStyle name="Porcentual 5 11 2" xfId="57231"/>
    <cellStyle name="Porcentual 5 12" xfId="57232"/>
    <cellStyle name="Porcentual 5 12 2" xfId="57233"/>
    <cellStyle name="Porcentual 5 13" xfId="57234"/>
    <cellStyle name="Porcentual 5 13 2" xfId="57235"/>
    <cellStyle name="Porcentual 5 14" xfId="57236"/>
    <cellStyle name="Porcentual 5 14 2" xfId="57237"/>
    <cellStyle name="Porcentual 5 15" xfId="57238"/>
    <cellStyle name="Porcentual 5 15 2" xfId="57239"/>
    <cellStyle name="Porcentual 5 16" xfId="57240"/>
    <cellStyle name="Porcentual 5 16 2" xfId="57241"/>
    <cellStyle name="Porcentual 5 17" xfId="57242"/>
    <cellStyle name="Porcentual 5 17 2" xfId="57243"/>
    <cellStyle name="Porcentual 5 18" xfId="57244"/>
    <cellStyle name="Porcentual 5 2" xfId="57245"/>
    <cellStyle name="Porcentual 5 2 2" xfId="57246"/>
    <cellStyle name="Porcentual 5 3" xfId="57247"/>
    <cellStyle name="Porcentual 5 3 2" xfId="57248"/>
    <cellStyle name="Porcentual 5 4" xfId="57249"/>
    <cellStyle name="Porcentual 5 4 2" xfId="57250"/>
    <cellStyle name="Porcentual 5 5" xfId="57251"/>
    <cellStyle name="Porcentual 5 5 2" xfId="57252"/>
    <cellStyle name="Porcentual 5 6" xfId="57253"/>
    <cellStyle name="Porcentual 5 6 2" xfId="57254"/>
    <cellStyle name="Porcentual 5 7" xfId="57255"/>
    <cellStyle name="Porcentual 5 7 2" xfId="57256"/>
    <cellStyle name="Porcentual 5 8" xfId="57257"/>
    <cellStyle name="Porcentual 5 8 2" xfId="57258"/>
    <cellStyle name="Porcentual 5 9" xfId="57259"/>
    <cellStyle name="Porcentual 5 9 2" xfId="57260"/>
    <cellStyle name="Porcentual 6" xfId="57261"/>
    <cellStyle name="Porcentual 6 2" xfId="57262"/>
    <cellStyle name="Porcentual 6 2 2" xfId="57263"/>
    <cellStyle name="Porcentual 6 3" xfId="57264"/>
    <cellStyle name="Porcentual 6 3 10" xfId="57265"/>
    <cellStyle name="Porcentual 6 3 10 2" xfId="57266"/>
    <cellStyle name="Porcentual 6 3 11" xfId="57267"/>
    <cellStyle name="Porcentual 6 3 11 2" xfId="57268"/>
    <cellStyle name="Porcentual 6 3 12" xfId="57269"/>
    <cellStyle name="Porcentual 6 3 12 2" xfId="57270"/>
    <cellStyle name="Porcentual 6 3 13" xfId="57271"/>
    <cellStyle name="Porcentual 6 3 13 2" xfId="57272"/>
    <cellStyle name="Porcentual 6 3 14" xfId="57273"/>
    <cellStyle name="Porcentual 6 3 14 2" xfId="57274"/>
    <cellStyle name="Porcentual 6 3 15" xfId="57275"/>
    <cellStyle name="Porcentual 6 3 15 2" xfId="57276"/>
    <cellStyle name="Porcentual 6 3 16" xfId="57277"/>
    <cellStyle name="Porcentual 6 3 16 2" xfId="57278"/>
    <cellStyle name="Porcentual 6 3 17" xfId="57279"/>
    <cellStyle name="Porcentual 6 3 17 2" xfId="57280"/>
    <cellStyle name="Porcentual 6 3 18" xfId="57281"/>
    <cellStyle name="Porcentual 6 3 2" xfId="57282"/>
    <cellStyle name="Porcentual 6 3 2 2" xfId="57283"/>
    <cellStyle name="Porcentual 6 3 3" xfId="57284"/>
    <cellStyle name="Porcentual 6 3 3 2" xfId="57285"/>
    <cellStyle name="Porcentual 6 3 4" xfId="57286"/>
    <cellStyle name="Porcentual 6 3 4 2" xfId="57287"/>
    <cellStyle name="Porcentual 6 3 5" xfId="57288"/>
    <cellStyle name="Porcentual 6 3 5 2" xfId="57289"/>
    <cellStyle name="Porcentual 6 3 6" xfId="57290"/>
    <cellStyle name="Porcentual 6 3 6 2" xfId="57291"/>
    <cellStyle name="Porcentual 6 3 7" xfId="57292"/>
    <cellStyle name="Porcentual 6 3 7 2" xfId="57293"/>
    <cellStyle name="Porcentual 6 3 8" xfId="57294"/>
    <cellStyle name="Porcentual 6 3 8 2" xfId="57295"/>
    <cellStyle name="Porcentual 6 3 9" xfId="57296"/>
    <cellStyle name="Porcentual 6 3 9 2" xfId="57297"/>
    <cellStyle name="Porcentual 6 4" xfId="57298"/>
    <cellStyle name="Porcentual 7" xfId="57299"/>
    <cellStyle name="Porcentual 7 2" xfId="57300"/>
    <cellStyle name="Porcentual 8" xfId="57301"/>
    <cellStyle name="Porcentual 8 2" xfId="57302"/>
    <cellStyle name="Porcentual 9" xfId="57303"/>
    <cellStyle name="Porcentual 9 10" xfId="57304"/>
    <cellStyle name="Porcentual 9 10 2" xfId="57305"/>
    <cellStyle name="Porcentual 9 11" xfId="57306"/>
    <cellStyle name="Porcentual 9 11 2" xfId="57307"/>
    <cellStyle name="Porcentual 9 12" xfId="57308"/>
    <cellStyle name="Porcentual 9 12 2" xfId="57309"/>
    <cellStyle name="Porcentual 9 13" xfId="57310"/>
    <cellStyle name="Porcentual 9 13 2" xfId="57311"/>
    <cellStyle name="Porcentual 9 14" xfId="57312"/>
    <cellStyle name="Porcentual 9 14 2" xfId="57313"/>
    <cellStyle name="Porcentual 9 15" xfId="57314"/>
    <cellStyle name="Porcentual 9 15 2" xfId="57315"/>
    <cellStyle name="Porcentual 9 16" xfId="57316"/>
    <cellStyle name="Porcentual 9 16 2" xfId="57317"/>
    <cellStyle name="Porcentual 9 17" xfId="57318"/>
    <cellStyle name="Porcentual 9 17 2" xfId="57319"/>
    <cellStyle name="Porcentual 9 18" xfId="57320"/>
    <cellStyle name="Porcentual 9 2" xfId="57321"/>
    <cellStyle name="Porcentual 9 2 2" xfId="57322"/>
    <cellStyle name="Porcentual 9 3" xfId="57323"/>
    <cellStyle name="Porcentual 9 3 2" xfId="57324"/>
    <cellStyle name="Porcentual 9 4" xfId="57325"/>
    <cellStyle name="Porcentual 9 4 2" xfId="57326"/>
    <cellStyle name="Porcentual 9 5" xfId="57327"/>
    <cellStyle name="Porcentual 9 5 2" xfId="57328"/>
    <cellStyle name="Porcentual 9 6" xfId="57329"/>
    <cellStyle name="Porcentual 9 6 2" xfId="57330"/>
    <cellStyle name="Porcentual 9 7" xfId="57331"/>
    <cellStyle name="Porcentual 9 7 2" xfId="57332"/>
    <cellStyle name="Porcentual 9 8" xfId="57333"/>
    <cellStyle name="Porcentual 9 8 2" xfId="57334"/>
    <cellStyle name="Porcentual 9 9" xfId="57335"/>
    <cellStyle name="Porcentual 9 9 2" xfId="57336"/>
    <cellStyle name="port" xfId="57337"/>
    <cellStyle name="pourcent" xfId="57338"/>
    <cellStyle name="Preço-Unit-Tot" xfId="57339"/>
    <cellStyle name="PrePop Currency (0)" xfId="57340"/>
    <cellStyle name="PrePop Currency (0) 2" xfId="57341"/>
    <cellStyle name="PrePop Currency (0) 3" xfId="57342"/>
    <cellStyle name="PrePop Currency (2)" xfId="57343"/>
    <cellStyle name="PrePop Currency (2) 2" xfId="57344"/>
    <cellStyle name="PrePop Currency (2) 3" xfId="57345"/>
    <cellStyle name="PrePop Units (0)" xfId="57346"/>
    <cellStyle name="PrePop Units (0) 2" xfId="57347"/>
    <cellStyle name="PrePop Units (0) 3" xfId="57348"/>
    <cellStyle name="PrePop Units (1)" xfId="57349"/>
    <cellStyle name="PrePop Units (1) 2" xfId="57350"/>
    <cellStyle name="PrePop Units (2)" xfId="57351"/>
    <cellStyle name="PrePop Units (2) 2" xfId="57352"/>
    <cellStyle name="PrePop Units (2) 3" xfId="57353"/>
    <cellStyle name="pricing" xfId="96"/>
    <cellStyle name="pricing 10" xfId="57354"/>
    <cellStyle name="pricing 11" xfId="57355"/>
    <cellStyle name="pricing 11 2" xfId="57356"/>
    <cellStyle name="pricing 11 2 2" xfId="57357"/>
    <cellStyle name="pricing 12" xfId="57358"/>
    <cellStyle name="pricing 13" xfId="57359"/>
    <cellStyle name="pricing 2" xfId="57360"/>
    <cellStyle name="pricing 2 2" xfId="57361"/>
    <cellStyle name="pricing 2 2 2" xfId="57362"/>
    <cellStyle name="pricing 2 2 2 2" xfId="57363"/>
    <cellStyle name="pricing 2 3" xfId="57364"/>
    <cellStyle name="pricing 2 4" xfId="57365"/>
    <cellStyle name="pricing 2 5" xfId="57366"/>
    <cellStyle name="pricing 3" xfId="57367"/>
    <cellStyle name="pricing 4" xfId="57368"/>
    <cellStyle name="pricing 5" xfId="57369"/>
    <cellStyle name="pricing 6" xfId="57370"/>
    <cellStyle name="pricing 7" xfId="57371"/>
    <cellStyle name="pricing 8" xfId="57372"/>
    <cellStyle name="pricing 9" xfId="57373"/>
    <cellStyle name="Product Sub-Headng" xfId="57374"/>
    <cellStyle name="producto" xfId="204"/>
    <cellStyle name="producto 10" xfId="57375"/>
    <cellStyle name="producto 11" xfId="57376"/>
    <cellStyle name="producto 2" xfId="57377"/>
    <cellStyle name="producto 2 10" xfId="57378"/>
    <cellStyle name="producto 2 2" xfId="57379"/>
    <cellStyle name="producto 2 2 2" xfId="57380"/>
    <cellStyle name="producto 2 2 3" xfId="57381"/>
    <cellStyle name="producto 2 2 4" xfId="57382"/>
    <cellStyle name="producto 2 2 5" xfId="57383"/>
    <cellStyle name="producto 2 3" xfId="57384"/>
    <cellStyle name="producto 2 3 2" xfId="57385"/>
    <cellStyle name="producto 2 3 3" xfId="57386"/>
    <cellStyle name="producto 2 3 4" xfId="57387"/>
    <cellStyle name="producto 2 3 5" xfId="57388"/>
    <cellStyle name="producto 2 4" xfId="57389"/>
    <cellStyle name="producto 2 4 2" xfId="57390"/>
    <cellStyle name="producto 2 4 3" xfId="57391"/>
    <cellStyle name="producto 2 4 4" xfId="57392"/>
    <cellStyle name="producto 2 4 5" xfId="57393"/>
    <cellStyle name="producto 2 5" xfId="57394"/>
    <cellStyle name="producto 2 5 2" xfId="57395"/>
    <cellStyle name="producto 2 5 3" xfId="57396"/>
    <cellStyle name="producto 2 5 4" xfId="57397"/>
    <cellStyle name="producto 2 5 5" xfId="57398"/>
    <cellStyle name="producto 2 6" xfId="57399"/>
    <cellStyle name="producto 2 6 2" xfId="57400"/>
    <cellStyle name="producto 2 6 3" xfId="57401"/>
    <cellStyle name="producto 2 6 4" xfId="57402"/>
    <cellStyle name="producto 2 6 5" xfId="57403"/>
    <cellStyle name="producto 2 7" xfId="57404"/>
    <cellStyle name="producto 2 8" xfId="57405"/>
    <cellStyle name="producto 2 9" xfId="57406"/>
    <cellStyle name="producto 3" xfId="57407"/>
    <cellStyle name="producto 3 2" xfId="57408"/>
    <cellStyle name="producto 3 3" xfId="57409"/>
    <cellStyle name="producto 3 4" xfId="57410"/>
    <cellStyle name="producto 3 5" xfId="57411"/>
    <cellStyle name="producto 4" xfId="57412"/>
    <cellStyle name="producto 4 2" xfId="57413"/>
    <cellStyle name="producto 4 3" xfId="57414"/>
    <cellStyle name="producto 4 4" xfId="57415"/>
    <cellStyle name="producto 4 5" xfId="57416"/>
    <cellStyle name="producto 5" xfId="57417"/>
    <cellStyle name="producto 5 2" xfId="57418"/>
    <cellStyle name="producto 5 3" xfId="57419"/>
    <cellStyle name="producto 5 4" xfId="57420"/>
    <cellStyle name="producto 5 5" xfId="57421"/>
    <cellStyle name="producto 6" xfId="57422"/>
    <cellStyle name="producto 6 2" xfId="57423"/>
    <cellStyle name="producto 6 3" xfId="57424"/>
    <cellStyle name="producto 6 4" xfId="57425"/>
    <cellStyle name="producto 6 5" xfId="57426"/>
    <cellStyle name="producto 7" xfId="57427"/>
    <cellStyle name="producto 7 2" xfId="57428"/>
    <cellStyle name="producto 7 3" xfId="57429"/>
    <cellStyle name="producto 7 4" xfId="57430"/>
    <cellStyle name="producto 7 5" xfId="57431"/>
    <cellStyle name="producto 8" xfId="57432"/>
    <cellStyle name="producto 9" xfId="57433"/>
    <cellStyle name="Protected" xfId="57434"/>
    <cellStyle name="PSChar" xfId="97"/>
    <cellStyle name="PSChar 2" xfId="57435"/>
    <cellStyle name="PSDate" xfId="57436"/>
    <cellStyle name="PSDate 2" xfId="57437"/>
    <cellStyle name="PSDec" xfId="57438"/>
    <cellStyle name="PSDec 2" xfId="57439"/>
    <cellStyle name="PSHeading" xfId="57440"/>
    <cellStyle name="PSHeading 2" xfId="57441"/>
    <cellStyle name="PSInt" xfId="57442"/>
    <cellStyle name="PSInt 2" xfId="57443"/>
    <cellStyle name="PSSpacer" xfId="57444"/>
    <cellStyle name="PSSpacer 2" xfId="57445"/>
    <cellStyle name="Puntero" xfId="57446"/>
    <cellStyle name="Punto" xfId="57447"/>
    <cellStyle name="Punto 2" xfId="57448"/>
    <cellStyle name="Punto0" xfId="57449"/>
    <cellStyle name="Punto0 - Estilo2" xfId="57450"/>
    <cellStyle name="Punto0 - Modelo1" xfId="57451"/>
    <cellStyle name="Punto0 - Modelo1 2" xfId="57452"/>
    <cellStyle name="Punto0 - Modelo1 2 2" xfId="57453"/>
    <cellStyle name="Punto0 - Modelo1 3" xfId="57454"/>
    <cellStyle name="Punto0 - Modelo3" xfId="57455"/>
    <cellStyle name="Punto0 - Modelo3 2" xfId="57456"/>
    <cellStyle name="Punto0 2" xfId="57457"/>
    <cellStyle name="Punto0_~0022452" xfId="57458"/>
    <cellStyle name="Quant." xfId="57459"/>
    <cellStyle name="Red Heading" xfId="57460"/>
    <cellStyle name="Result" xfId="57461"/>
    <cellStyle name="RevList" xfId="98"/>
    <cellStyle name="RevList 10" xfId="57462"/>
    <cellStyle name="RevList 11" xfId="57463"/>
    <cellStyle name="RevList 11 2" xfId="57464"/>
    <cellStyle name="RevList 11 2 2" xfId="57465"/>
    <cellStyle name="RevList 12" xfId="57466"/>
    <cellStyle name="RevList 13" xfId="57467"/>
    <cellStyle name="RevList 14" xfId="57468"/>
    <cellStyle name="RevList 15" xfId="57469"/>
    <cellStyle name="RevList 15 2" xfId="57470"/>
    <cellStyle name="RevList 16" xfId="57471"/>
    <cellStyle name="RevList 17" xfId="57472"/>
    <cellStyle name="RevList 18" xfId="57473"/>
    <cellStyle name="RevList 19" xfId="57474"/>
    <cellStyle name="RevList 2" xfId="57475"/>
    <cellStyle name="RevList 2 2" xfId="57476"/>
    <cellStyle name="RevList 2 2 2" xfId="57477"/>
    <cellStyle name="RevList 2 2 2 2" xfId="57478"/>
    <cellStyle name="RevList 2 2 2 2 2" xfId="57479"/>
    <cellStyle name="RevList 2 2 2 2 2 2" xfId="57480"/>
    <cellStyle name="RevList 2 2 2 2 3" xfId="57481"/>
    <cellStyle name="RevList 2 2 2 2 4" xfId="57482"/>
    <cellStyle name="RevList 2 2 2 2 5" xfId="57483"/>
    <cellStyle name="RevList 2 2 2 2 6" xfId="57484"/>
    <cellStyle name="RevList 2 2 2 3" xfId="57485"/>
    <cellStyle name="RevList 2 2 2 3 2" xfId="57486"/>
    <cellStyle name="RevList 2 2 2 4" xfId="57487"/>
    <cellStyle name="RevList 2 2 2 5" xfId="57488"/>
    <cellStyle name="RevList 2 2 2 6" xfId="57489"/>
    <cellStyle name="RevList 2 2 3" xfId="57490"/>
    <cellStyle name="RevList 2 2 3 2" xfId="57491"/>
    <cellStyle name="RevList 2 2 4" xfId="57492"/>
    <cellStyle name="RevList 2 2 5" xfId="57493"/>
    <cellStyle name="RevList 2 2 6" xfId="57494"/>
    <cellStyle name="RevList 2 3" xfId="57495"/>
    <cellStyle name="RevList 2 4" xfId="57496"/>
    <cellStyle name="RevList 2 5" xfId="57497"/>
    <cellStyle name="RevList 2 6" xfId="57498"/>
    <cellStyle name="RevList 2 6 2" xfId="57499"/>
    <cellStyle name="RevList 2 7" xfId="57500"/>
    <cellStyle name="RevList 2 8" xfId="57501"/>
    <cellStyle name="RevList 2 9" xfId="57502"/>
    <cellStyle name="RevList 3" xfId="57503"/>
    <cellStyle name="RevList 3 2" xfId="57504"/>
    <cellStyle name="RevList 4" xfId="57505"/>
    <cellStyle name="RevList 5" xfId="57506"/>
    <cellStyle name="RevList 6" xfId="57507"/>
    <cellStyle name="RevList 7" xfId="57508"/>
    <cellStyle name="RevList 8" xfId="57509"/>
    <cellStyle name="RevList 9" xfId="57510"/>
    <cellStyle name="rh" xfId="57511"/>
    <cellStyle name="RM" xfId="99"/>
    <cellStyle name="RM 2" xfId="57512"/>
    <cellStyle name="robs" xfId="57513"/>
    <cellStyle name="ROF no" xfId="57514"/>
    <cellStyle name="ROF price" xfId="57515"/>
    <cellStyle name="Rótulo" xfId="57516"/>
    <cellStyle name="Rótulo 10" xfId="57517"/>
    <cellStyle name="Rótulo 10 2" xfId="57518"/>
    <cellStyle name="Rótulo 11" xfId="57519"/>
    <cellStyle name="Rótulo 12" xfId="57520"/>
    <cellStyle name="Rótulo 13" xfId="57521"/>
    <cellStyle name="Rótulo 14" xfId="57522"/>
    <cellStyle name="Rótulo 15" xfId="57523"/>
    <cellStyle name="Rótulo 2" xfId="57524"/>
    <cellStyle name="Rótulo 2 10" xfId="57525"/>
    <cellStyle name="Rótulo 2 11" xfId="57526"/>
    <cellStyle name="Rótulo 2 12" xfId="57527"/>
    <cellStyle name="Rótulo 2 2" xfId="57528"/>
    <cellStyle name="Rótulo 2 2 2" xfId="57529"/>
    <cellStyle name="Rótulo 2 2 2 2" xfId="57530"/>
    <cellStyle name="Rótulo 2 2 2 2 2" xfId="57531"/>
    <cellStyle name="Rótulo 2 2 2 3" xfId="57532"/>
    <cellStyle name="Rótulo 2 2 2 4" xfId="57533"/>
    <cellStyle name="Rótulo 2 2 2 5" xfId="57534"/>
    <cellStyle name="Rótulo 2 2 3" xfId="57535"/>
    <cellStyle name="Rótulo 2 2 3 2" xfId="57536"/>
    <cellStyle name="Rótulo 2 2 3 2 2" xfId="57537"/>
    <cellStyle name="Rótulo 2 2 3 3" xfId="57538"/>
    <cellStyle name="Rótulo 2 2 3 4" xfId="57539"/>
    <cellStyle name="Rótulo 2 2 3 5" xfId="57540"/>
    <cellStyle name="Rótulo 2 2 4" xfId="57541"/>
    <cellStyle name="Rótulo 2 2 4 2" xfId="57542"/>
    <cellStyle name="Rótulo 2 2 5" xfId="57543"/>
    <cellStyle name="Rótulo 2 3" xfId="57544"/>
    <cellStyle name="Rótulo 2 3 2" xfId="57545"/>
    <cellStyle name="Rótulo 2 3 2 2" xfId="57546"/>
    <cellStyle name="Rótulo 2 3 2 2 2" xfId="57547"/>
    <cellStyle name="Rótulo 2 3 2 3" xfId="57548"/>
    <cellStyle name="Rótulo 2 3 2 4" xfId="57549"/>
    <cellStyle name="Rótulo 2 3 2 5" xfId="57550"/>
    <cellStyle name="Rótulo 2 3 3" xfId="57551"/>
    <cellStyle name="Rótulo 2 3 3 2" xfId="57552"/>
    <cellStyle name="Rótulo 2 3 4" xfId="57553"/>
    <cellStyle name="Rótulo 2 3 5" xfId="57554"/>
    <cellStyle name="Rótulo 2 3 6" xfId="57555"/>
    <cellStyle name="Rótulo 2 4" xfId="57556"/>
    <cellStyle name="Rótulo 2 4 2" xfId="57557"/>
    <cellStyle name="Rótulo 2 4 2 2" xfId="57558"/>
    <cellStyle name="Rótulo 2 4 3" xfId="57559"/>
    <cellStyle name="Rótulo 2 5" xfId="57560"/>
    <cellStyle name="Rótulo 2 5 2" xfId="57561"/>
    <cellStyle name="Rótulo 2 5 2 2" xfId="57562"/>
    <cellStyle name="Rótulo 2 5 3" xfId="57563"/>
    <cellStyle name="Rótulo 2 6" xfId="57564"/>
    <cellStyle name="Rótulo 2 6 2" xfId="57565"/>
    <cellStyle name="Rótulo 2 6 2 2" xfId="57566"/>
    <cellStyle name="Rótulo 2 6 3" xfId="57567"/>
    <cellStyle name="Rótulo 2 7" xfId="57568"/>
    <cellStyle name="Rótulo 2 7 2" xfId="57569"/>
    <cellStyle name="Rótulo 2 7 2 2" xfId="57570"/>
    <cellStyle name="Rótulo 2 7 3" xfId="57571"/>
    <cellStyle name="Rótulo 2 8" xfId="57572"/>
    <cellStyle name="Rótulo 2 8 2" xfId="57573"/>
    <cellStyle name="Rótulo 2 8 2 2" xfId="57574"/>
    <cellStyle name="Rótulo 2 8 3" xfId="57575"/>
    <cellStyle name="Rótulo 2 9" xfId="57576"/>
    <cellStyle name="Rótulo 2 9 2" xfId="57577"/>
    <cellStyle name="Rótulo 3" xfId="57578"/>
    <cellStyle name="Rótulo 3 2" xfId="57579"/>
    <cellStyle name="Rótulo 3 2 2" xfId="57580"/>
    <cellStyle name="Rótulo 3 2 2 2" xfId="57581"/>
    <cellStyle name="Rótulo 3 2 3" xfId="57582"/>
    <cellStyle name="Rótulo 3 2 4" xfId="57583"/>
    <cellStyle name="Rótulo 3 2 5" xfId="57584"/>
    <cellStyle name="Rótulo 3 3" xfId="57585"/>
    <cellStyle name="Rótulo 3 3 2" xfId="57586"/>
    <cellStyle name="Rótulo 3 3 2 2" xfId="57587"/>
    <cellStyle name="Rótulo 3 3 3" xfId="57588"/>
    <cellStyle name="Rótulo 3 3 4" xfId="57589"/>
    <cellStyle name="Rótulo 3 3 5" xfId="57590"/>
    <cellStyle name="Rótulo 3 4" xfId="57591"/>
    <cellStyle name="Rótulo 3 4 2" xfId="57592"/>
    <cellStyle name="Rótulo 3 5" xfId="57593"/>
    <cellStyle name="Rótulo 4" xfId="57594"/>
    <cellStyle name="Rótulo 4 2" xfId="57595"/>
    <cellStyle name="Rótulo 4 2 2" xfId="57596"/>
    <cellStyle name="Rótulo 4 2 2 2" xfId="57597"/>
    <cellStyle name="Rótulo 4 2 3" xfId="57598"/>
    <cellStyle name="Rótulo 4 2 4" xfId="57599"/>
    <cellStyle name="Rótulo 4 2 5" xfId="57600"/>
    <cellStyle name="Rótulo 4 3" xfId="57601"/>
    <cellStyle name="Rótulo 4 3 2" xfId="57602"/>
    <cellStyle name="Rótulo 4 4" xfId="57603"/>
    <cellStyle name="Rótulo 4 5" xfId="57604"/>
    <cellStyle name="Rótulo 4 6" xfId="57605"/>
    <cellStyle name="Rótulo 5" xfId="57606"/>
    <cellStyle name="Rótulo 5 2" xfId="57607"/>
    <cellStyle name="Rótulo 5 2 2" xfId="57608"/>
    <cellStyle name="Rótulo 5 3" xfId="57609"/>
    <cellStyle name="Rótulo 6" xfId="57610"/>
    <cellStyle name="Rótulo 6 2" xfId="57611"/>
    <cellStyle name="Rótulo 6 2 2" xfId="57612"/>
    <cellStyle name="Rótulo 6 3" xfId="57613"/>
    <cellStyle name="Rótulo 7" xfId="57614"/>
    <cellStyle name="Rótulo 7 2" xfId="57615"/>
    <cellStyle name="Rótulo 7 2 2" xfId="57616"/>
    <cellStyle name="Rótulo 7 3" xfId="57617"/>
    <cellStyle name="Rótulo 8" xfId="57618"/>
    <cellStyle name="Rótulo 8 2" xfId="57619"/>
    <cellStyle name="Rótulo 8 2 2" xfId="57620"/>
    <cellStyle name="Rótulo 8 3" xfId="57621"/>
    <cellStyle name="Rótulo 9" xfId="57622"/>
    <cellStyle name="Rótulo 9 2" xfId="57623"/>
    <cellStyle name="Rótulo 9 2 2" xfId="57624"/>
    <cellStyle name="Rótulo 9 3" xfId="57625"/>
    <cellStyle name="Salida" xfId="20" builtinId="21" customBuiltin="1"/>
    <cellStyle name="Salida 10" xfId="57626"/>
    <cellStyle name="Salida 11" xfId="57627"/>
    <cellStyle name="Salida 12" xfId="57628"/>
    <cellStyle name="Salida 13" xfId="57629"/>
    <cellStyle name="Salida 14" xfId="57630"/>
    <cellStyle name="Salida 15" xfId="57631"/>
    <cellStyle name="Salida 16" xfId="57632"/>
    <cellStyle name="Salida 17" xfId="57633"/>
    <cellStyle name="Salida 2" xfId="205"/>
    <cellStyle name="Salida 2 10" xfId="57634"/>
    <cellStyle name="Salida 2 10 2" xfId="57635"/>
    <cellStyle name="Salida 2 10 2 2" xfId="57636"/>
    <cellStyle name="Salida 2 10 2 2 2" xfId="57637"/>
    <cellStyle name="Salida 2 10 2 3" xfId="57638"/>
    <cellStyle name="Salida 2 10 2 4" xfId="57639"/>
    <cellStyle name="Salida 2 10 2 5" xfId="57640"/>
    <cellStyle name="Salida 2 10 3" xfId="57641"/>
    <cellStyle name="Salida 2 10 3 2" xfId="57642"/>
    <cellStyle name="Salida 2 10 4" xfId="57643"/>
    <cellStyle name="Salida 2 10 5" xfId="57644"/>
    <cellStyle name="Salida 2 10 6" xfId="57645"/>
    <cellStyle name="Salida 2 11" xfId="57646"/>
    <cellStyle name="Salida 2 12" xfId="57647"/>
    <cellStyle name="Salida 2 12 2" xfId="57648"/>
    <cellStyle name="Salida 2 13" xfId="57649"/>
    <cellStyle name="Salida 2 14" xfId="57650"/>
    <cellStyle name="Salida 2 15" xfId="57651"/>
    <cellStyle name="Salida 2 16" xfId="62204"/>
    <cellStyle name="Salida 2 2" xfId="57652"/>
    <cellStyle name="Salida 2 2 10" xfId="57653"/>
    <cellStyle name="Salida 2 2 10 2" xfId="57654"/>
    <cellStyle name="Salida 2 2 10 2 2" xfId="57655"/>
    <cellStyle name="Salida 2 2 10 3" xfId="57656"/>
    <cellStyle name="Salida 2 2 10 4" xfId="57657"/>
    <cellStyle name="Salida 2 2 10 5" xfId="57658"/>
    <cellStyle name="Salida 2 2 11" xfId="57659"/>
    <cellStyle name="Salida 2 2 11 2" xfId="57660"/>
    <cellStyle name="Salida 2 2 12" xfId="57661"/>
    <cellStyle name="Salida 2 2 13" xfId="57662"/>
    <cellStyle name="Salida 2 2 14" xfId="57663"/>
    <cellStyle name="Salida 2 2 2" xfId="57664"/>
    <cellStyle name="Salida 2 2 2 10" xfId="57665"/>
    <cellStyle name="Salida 2 2 2 10 2" xfId="57666"/>
    <cellStyle name="Salida 2 2 2 11" xfId="57667"/>
    <cellStyle name="Salida 2 2 2 12" xfId="57668"/>
    <cellStyle name="Salida 2 2 2 13" xfId="57669"/>
    <cellStyle name="Salida 2 2 2 2" xfId="57670"/>
    <cellStyle name="Salida 2 2 2 2 2" xfId="57671"/>
    <cellStyle name="Salida 2 2 2 2 2 2" xfId="57672"/>
    <cellStyle name="Salida 2 2 2 2 2 2 2" xfId="57673"/>
    <cellStyle name="Salida 2 2 2 2 2 3" xfId="57674"/>
    <cellStyle name="Salida 2 2 2 2 2 4" xfId="57675"/>
    <cellStyle name="Salida 2 2 2 2 2 5" xfId="57676"/>
    <cellStyle name="Salida 2 2 2 2 3" xfId="57677"/>
    <cellStyle name="Salida 2 2 2 2 3 2" xfId="57678"/>
    <cellStyle name="Salida 2 2 2 2 4" xfId="57679"/>
    <cellStyle name="Salida 2 2 2 2 5" xfId="57680"/>
    <cellStyle name="Salida 2 2 2 2 6" xfId="57681"/>
    <cellStyle name="Salida 2 2 2 3" xfId="57682"/>
    <cellStyle name="Salida 2 2 2 3 2" xfId="57683"/>
    <cellStyle name="Salida 2 2 2 3 2 2" xfId="57684"/>
    <cellStyle name="Salida 2 2 2 3 2 2 2" xfId="57685"/>
    <cellStyle name="Salida 2 2 2 3 2 3" xfId="57686"/>
    <cellStyle name="Salida 2 2 2 3 2 4" xfId="57687"/>
    <cellStyle name="Salida 2 2 2 3 2 5" xfId="57688"/>
    <cellStyle name="Salida 2 2 2 3 3" xfId="57689"/>
    <cellStyle name="Salida 2 2 2 3 3 2" xfId="57690"/>
    <cellStyle name="Salida 2 2 2 3 4" xfId="57691"/>
    <cellStyle name="Salida 2 2 2 3 5" xfId="57692"/>
    <cellStyle name="Salida 2 2 2 3 6" xfId="57693"/>
    <cellStyle name="Salida 2 2 2 4" xfId="57694"/>
    <cellStyle name="Salida 2 2 2 4 2" xfId="57695"/>
    <cellStyle name="Salida 2 2 2 4 2 2" xfId="57696"/>
    <cellStyle name="Salida 2 2 2 4 2 2 2" xfId="57697"/>
    <cellStyle name="Salida 2 2 2 4 2 3" xfId="57698"/>
    <cellStyle name="Salida 2 2 2 4 2 4" xfId="57699"/>
    <cellStyle name="Salida 2 2 2 4 2 5" xfId="57700"/>
    <cellStyle name="Salida 2 2 2 4 3" xfId="57701"/>
    <cellStyle name="Salida 2 2 2 4 3 2" xfId="57702"/>
    <cellStyle name="Salida 2 2 2 4 4" xfId="57703"/>
    <cellStyle name="Salida 2 2 2 4 5" xfId="57704"/>
    <cellStyle name="Salida 2 2 2 4 6" xfId="57705"/>
    <cellStyle name="Salida 2 2 2 5" xfId="57706"/>
    <cellStyle name="Salida 2 2 2 5 2" xfId="57707"/>
    <cellStyle name="Salida 2 2 2 5 2 2" xfId="57708"/>
    <cellStyle name="Salida 2 2 2 5 2 2 2" xfId="57709"/>
    <cellStyle name="Salida 2 2 2 5 2 3" xfId="57710"/>
    <cellStyle name="Salida 2 2 2 5 2 4" xfId="57711"/>
    <cellStyle name="Salida 2 2 2 5 2 5" xfId="57712"/>
    <cellStyle name="Salida 2 2 2 5 3" xfId="57713"/>
    <cellStyle name="Salida 2 2 2 5 3 2" xfId="57714"/>
    <cellStyle name="Salida 2 2 2 5 4" xfId="57715"/>
    <cellStyle name="Salida 2 2 2 5 5" xfId="57716"/>
    <cellStyle name="Salida 2 2 2 5 6" xfId="57717"/>
    <cellStyle name="Salida 2 2 2 6" xfId="57718"/>
    <cellStyle name="Salida 2 2 2 6 2" xfId="57719"/>
    <cellStyle name="Salida 2 2 2 6 2 2" xfId="57720"/>
    <cellStyle name="Salida 2 2 2 6 2 2 2" xfId="57721"/>
    <cellStyle name="Salida 2 2 2 6 2 3" xfId="57722"/>
    <cellStyle name="Salida 2 2 2 6 2 4" xfId="57723"/>
    <cellStyle name="Salida 2 2 2 6 2 5" xfId="57724"/>
    <cellStyle name="Salida 2 2 2 6 3" xfId="57725"/>
    <cellStyle name="Salida 2 2 2 6 3 2" xfId="57726"/>
    <cellStyle name="Salida 2 2 2 6 4" xfId="57727"/>
    <cellStyle name="Salida 2 2 2 6 5" xfId="57728"/>
    <cellStyle name="Salida 2 2 2 6 6" xfId="57729"/>
    <cellStyle name="Salida 2 2 2 7" xfId="57730"/>
    <cellStyle name="Salida 2 2 2 7 2" xfId="57731"/>
    <cellStyle name="Salida 2 2 2 7 2 2" xfId="57732"/>
    <cellStyle name="Salida 2 2 2 7 2 2 2" xfId="57733"/>
    <cellStyle name="Salida 2 2 2 7 2 3" xfId="57734"/>
    <cellStyle name="Salida 2 2 2 7 2 4" xfId="57735"/>
    <cellStyle name="Salida 2 2 2 7 2 5" xfId="57736"/>
    <cellStyle name="Salida 2 2 2 7 3" xfId="57737"/>
    <cellStyle name="Salida 2 2 2 7 3 2" xfId="57738"/>
    <cellStyle name="Salida 2 2 2 7 4" xfId="57739"/>
    <cellStyle name="Salida 2 2 2 7 5" xfId="57740"/>
    <cellStyle name="Salida 2 2 2 7 6" xfId="57741"/>
    <cellStyle name="Salida 2 2 2 8" xfId="57742"/>
    <cellStyle name="Salida 2 2 2 8 2" xfId="57743"/>
    <cellStyle name="Salida 2 2 2 8 2 2" xfId="57744"/>
    <cellStyle name="Salida 2 2 2 8 2 2 2" xfId="57745"/>
    <cellStyle name="Salida 2 2 2 8 2 3" xfId="57746"/>
    <cellStyle name="Salida 2 2 2 8 2 4" xfId="57747"/>
    <cellStyle name="Salida 2 2 2 8 2 5" xfId="57748"/>
    <cellStyle name="Salida 2 2 2 8 3" xfId="57749"/>
    <cellStyle name="Salida 2 2 2 8 3 2" xfId="57750"/>
    <cellStyle name="Salida 2 2 2 8 4" xfId="57751"/>
    <cellStyle name="Salida 2 2 2 8 5" xfId="57752"/>
    <cellStyle name="Salida 2 2 2 8 6" xfId="57753"/>
    <cellStyle name="Salida 2 2 2 9" xfId="57754"/>
    <cellStyle name="Salida 2 2 2 9 2" xfId="57755"/>
    <cellStyle name="Salida 2 2 2 9 2 2" xfId="57756"/>
    <cellStyle name="Salida 2 2 2 9 3" xfId="57757"/>
    <cellStyle name="Salida 2 2 2 9 4" xfId="57758"/>
    <cellStyle name="Salida 2 2 2 9 5" xfId="57759"/>
    <cellStyle name="Salida 2 2 3" xfId="57760"/>
    <cellStyle name="Salida 2 2 3 2" xfId="57761"/>
    <cellStyle name="Salida 2 2 3 2 2" xfId="57762"/>
    <cellStyle name="Salida 2 2 3 2 2 2" xfId="57763"/>
    <cellStyle name="Salida 2 2 3 2 3" xfId="57764"/>
    <cellStyle name="Salida 2 2 3 2 4" xfId="57765"/>
    <cellStyle name="Salida 2 2 3 2 5" xfId="57766"/>
    <cellStyle name="Salida 2 2 3 3" xfId="57767"/>
    <cellStyle name="Salida 2 2 3 3 2" xfId="57768"/>
    <cellStyle name="Salida 2 2 3 4" xfId="57769"/>
    <cellStyle name="Salida 2 2 3 5" xfId="57770"/>
    <cellStyle name="Salida 2 2 3 6" xfId="57771"/>
    <cellStyle name="Salida 2 2 4" xfId="57772"/>
    <cellStyle name="Salida 2 2 4 2" xfId="57773"/>
    <cellStyle name="Salida 2 2 4 2 2" xfId="57774"/>
    <cellStyle name="Salida 2 2 4 2 2 2" xfId="57775"/>
    <cellStyle name="Salida 2 2 4 2 3" xfId="57776"/>
    <cellStyle name="Salida 2 2 4 2 4" xfId="57777"/>
    <cellStyle name="Salida 2 2 4 2 5" xfId="57778"/>
    <cellStyle name="Salida 2 2 4 3" xfId="57779"/>
    <cellStyle name="Salida 2 2 4 3 2" xfId="57780"/>
    <cellStyle name="Salida 2 2 4 4" xfId="57781"/>
    <cellStyle name="Salida 2 2 4 5" xfId="57782"/>
    <cellStyle name="Salida 2 2 4 6" xfId="57783"/>
    <cellStyle name="Salida 2 2 5" xfId="57784"/>
    <cellStyle name="Salida 2 2 5 2" xfId="57785"/>
    <cellStyle name="Salida 2 2 5 2 2" xfId="57786"/>
    <cellStyle name="Salida 2 2 5 2 2 2" xfId="57787"/>
    <cellStyle name="Salida 2 2 5 2 3" xfId="57788"/>
    <cellStyle name="Salida 2 2 5 2 4" xfId="57789"/>
    <cellStyle name="Salida 2 2 5 2 5" xfId="57790"/>
    <cellStyle name="Salida 2 2 5 3" xfId="57791"/>
    <cellStyle name="Salida 2 2 5 3 2" xfId="57792"/>
    <cellStyle name="Salida 2 2 5 4" xfId="57793"/>
    <cellStyle name="Salida 2 2 5 5" xfId="57794"/>
    <cellStyle name="Salida 2 2 5 6" xfId="57795"/>
    <cellStyle name="Salida 2 2 6" xfId="57796"/>
    <cellStyle name="Salida 2 2 6 2" xfId="57797"/>
    <cellStyle name="Salida 2 2 6 2 2" xfId="57798"/>
    <cellStyle name="Salida 2 2 6 2 2 2" xfId="57799"/>
    <cellStyle name="Salida 2 2 6 2 3" xfId="57800"/>
    <cellStyle name="Salida 2 2 6 2 4" xfId="57801"/>
    <cellStyle name="Salida 2 2 6 2 5" xfId="57802"/>
    <cellStyle name="Salida 2 2 6 3" xfId="57803"/>
    <cellStyle name="Salida 2 2 6 3 2" xfId="57804"/>
    <cellStyle name="Salida 2 2 6 4" xfId="57805"/>
    <cellStyle name="Salida 2 2 6 5" xfId="57806"/>
    <cellStyle name="Salida 2 2 6 6" xfId="57807"/>
    <cellStyle name="Salida 2 2 7" xfId="57808"/>
    <cellStyle name="Salida 2 2 7 2" xfId="57809"/>
    <cellStyle name="Salida 2 2 7 2 2" xfId="57810"/>
    <cellStyle name="Salida 2 2 7 2 2 2" xfId="57811"/>
    <cellStyle name="Salida 2 2 7 2 3" xfId="57812"/>
    <cellStyle name="Salida 2 2 7 2 4" xfId="57813"/>
    <cellStyle name="Salida 2 2 7 2 5" xfId="57814"/>
    <cellStyle name="Salida 2 2 7 3" xfId="57815"/>
    <cellStyle name="Salida 2 2 7 3 2" xfId="57816"/>
    <cellStyle name="Salida 2 2 7 4" xfId="57817"/>
    <cellStyle name="Salida 2 2 7 5" xfId="57818"/>
    <cellStyle name="Salida 2 2 7 6" xfId="57819"/>
    <cellStyle name="Salida 2 2 8" xfId="57820"/>
    <cellStyle name="Salida 2 2 8 2" xfId="57821"/>
    <cellStyle name="Salida 2 2 8 2 2" xfId="57822"/>
    <cellStyle name="Salida 2 2 8 2 2 2" xfId="57823"/>
    <cellStyle name="Salida 2 2 8 2 3" xfId="57824"/>
    <cellStyle name="Salida 2 2 8 2 4" xfId="57825"/>
    <cellStyle name="Salida 2 2 8 2 5" xfId="57826"/>
    <cellStyle name="Salida 2 2 8 3" xfId="57827"/>
    <cellStyle name="Salida 2 2 8 3 2" xfId="57828"/>
    <cellStyle name="Salida 2 2 8 4" xfId="57829"/>
    <cellStyle name="Salida 2 2 8 5" xfId="57830"/>
    <cellStyle name="Salida 2 2 8 6" xfId="57831"/>
    <cellStyle name="Salida 2 2 9" xfId="57832"/>
    <cellStyle name="Salida 2 2 9 2" xfId="57833"/>
    <cellStyle name="Salida 2 2 9 2 2" xfId="57834"/>
    <cellStyle name="Salida 2 2 9 2 2 2" xfId="57835"/>
    <cellStyle name="Salida 2 2 9 2 3" xfId="57836"/>
    <cellStyle name="Salida 2 2 9 2 4" xfId="57837"/>
    <cellStyle name="Salida 2 2 9 2 5" xfId="57838"/>
    <cellStyle name="Salida 2 2 9 3" xfId="57839"/>
    <cellStyle name="Salida 2 2 9 3 2" xfId="57840"/>
    <cellStyle name="Salida 2 2 9 4" xfId="57841"/>
    <cellStyle name="Salida 2 2 9 5" xfId="57842"/>
    <cellStyle name="Salida 2 2 9 6" xfId="57843"/>
    <cellStyle name="Salida 2 3" xfId="57844"/>
    <cellStyle name="Salida 2 3 10" xfId="57845"/>
    <cellStyle name="Salida 2 3 10 2" xfId="57846"/>
    <cellStyle name="Salida 2 3 11" xfId="57847"/>
    <cellStyle name="Salida 2 3 12" xfId="57848"/>
    <cellStyle name="Salida 2 3 13" xfId="57849"/>
    <cellStyle name="Salida 2 3 2" xfId="57850"/>
    <cellStyle name="Salida 2 3 2 2" xfId="57851"/>
    <cellStyle name="Salida 2 3 2 2 2" xfId="57852"/>
    <cellStyle name="Salida 2 3 2 2 2 2" xfId="57853"/>
    <cellStyle name="Salida 2 3 2 2 3" xfId="57854"/>
    <cellStyle name="Salida 2 3 2 2 4" xfId="57855"/>
    <cellStyle name="Salida 2 3 2 2 5" xfId="57856"/>
    <cellStyle name="Salida 2 3 2 3" xfId="57857"/>
    <cellStyle name="Salida 2 3 2 3 2" xfId="57858"/>
    <cellStyle name="Salida 2 3 2 4" xfId="57859"/>
    <cellStyle name="Salida 2 3 2 5" xfId="57860"/>
    <cellStyle name="Salida 2 3 2 6" xfId="57861"/>
    <cellStyle name="Salida 2 3 3" xfId="57862"/>
    <cellStyle name="Salida 2 3 3 2" xfId="57863"/>
    <cellStyle name="Salida 2 3 3 2 2" xfId="57864"/>
    <cellStyle name="Salida 2 3 3 2 2 2" xfId="57865"/>
    <cellStyle name="Salida 2 3 3 2 3" xfId="57866"/>
    <cellStyle name="Salida 2 3 3 2 4" xfId="57867"/>
    <cellStyle name="Salida 2 3 3 2 5" xfId="57868"/>
    <cellStyle name="Salida 2 3 3 3" xfId="57869"/>
    <cellStyle name="Salida 2 3 3 3 2" xfId="57870"/>
    <cellStyle name="Salida 2 3 3 4" xfId="57871"/>
    <cellStyle name="Salida 2 3 3 5" xfId="57872"/>
    <cellStyle name="Salida 2 3 3 6" xfId="57873"/>
    <cellStyle name="Salida 2 3 4" xfId="57874"/>
    <cellStyle name="Salida 2 3 4 2" xfId="57875"/>
    <cellStyle name="Salida 2 3 4 2 2" xfId="57876"/>
    <cellStyle name="Salida 2 3 4 2 2 2" xfId="57877"/>
    <cellStyle name="Salida 2 3 4 2 3" xfId="57878"/>
    <cellStyle name="Salida 2 3 4 2 4" xfId="57879"/>
    <cellStyle name="Salida 2 3 4 2 5" xfId="57880"/>
    <cellStyle name="Salida 2 3 4 3" xfId="57881"/>
    <cellStyle name="Salida 2 3 4 3 2" xfId="57882"/>
    <cellStyle name="Salida 2 3 4 4" xfId="57883"/>
    <cellStyle name="Salida 2 3 4 5" xfId="57884"/>
    <cellStyle name="Salida 2 3 4 6" xfId="57885"/>
    <cellStyle name="Salida 2 3 5" xfId="57886"/>
    <cellStyle name="Salida 2 3 5 2" xfId="57887"/>
    <cellStyle name="Salida 2 3 5 2 2" xfId="57888"/>
    <cellStyle name="Salida 2 3 5 2 2 2" xfId="57889"/>
    <cellStyle name="Salida 2 3 5 2 3" xfId="57890"/>
    <cellStyle name="Salida 2 3 5 2 4" xfId="57891"/>
    <cellStyle name="Salida 2 3 5 2 5" xfId="57892"/>
    <cellStyle name="Salida 2 3 5 3" xfId="57893"/>
    <cellStyle name="Salida 2 3 5 3 2" xfId="57894"/>
    <cellStyle name="Salida 2 3 5 4" xfId="57895"/>
    <cellStyle name="Salida 2 3 5 5" xfId="57896"/>
    <cellStyle name="Salida 2 3 5 6" xfId="57897"/>
    <cellStyle name="Salida 2 3 6" xfId="57898"/>
    <cellStyle name="Salida 2 3 6 2" xfId="57899"/>
    <cellStyle name="Salida 2 3 6 2 2" xfId="57900"/>
    <cellStyle name="Salida 2 3 6 2 2 2" xfId="57901"/>
    <cellStyle name="Salida 2 3 6 2 3" xfId="57902"/>
    <cellStyle name="Salida 2 3 6 2 4" xfId="57903"/>
    <cellStyle name="Salida 2 3 6 2 5" xfId="57904"/>
    <cellStyle name="Salida 2 3 6 3" xfId="57905"/>
    <cellStyle name="Salida 2 3 6 3 2" xfId="57906"/>
    <cellStyle name="Salida 2 3 6 4" xfId="57907"/>
    <cellStyle name="Salida 2 3 6 5" xfId="57908"/>
    <cellStyle name="Salida 2 3 6 6" xfId="57909"/>
    <cellStyle name="Salida 2 3 7" xfId="57910"/>
    <cellStyle name="Salida 2 3 7 2" xfId="57911"/>
    <cellStyle name="Salida 2 3 7 2 2" xfId="57912"/>
    <cellStyle name="Salida 2 3 7 2 2 2" xfId="57913"/>
    <cellStyle name="Salida 2 3 7 2 3" xfId="57914"/>
    <cellStyle name="Salida 2 3 7 2 4" xfId="57915"/>
    <cellStyle name="Salida 2 3 7 2 5" xfId="57916"/>
    <cellStyle name="Salida 2 3 7 3" xfId="57917"/>
    <cellStyle name="Salida 2 3 7 3 2" xfId="57918"/>
    <cellStyle name="Salida 2 3 7 4" xfId="57919"/>
    <cellStyle name="Salida 2 3 7 5" xfId="57920"/>
    <cellStyle name="Salida 2 3 7 6" xfId="57921"/>
    <cellStyle name="Salida 2 3 8" xfId="57922"/>
    <cellStyle name="Salida 2 3 8 2" xfId="57923"/>
    <cellStyle name="Salida 2 3 8 2 2" xfId="57924"/>
    <cellStyle name="Salida 2 3 8 2 2 2" xfId="57925"/>
    <cellStyle name="Salida 2 3 8 2 3" xfId="57926"/>
    <cellStyle name="Salida 2 3 8 2 4" xfId="57927"/>
    <cellStyle name="Salida 2 3 8 2 5" xfId="57928"/>
    <cellStyle name="Salida 2 3 8 3" xfId="57929"/>
    <cellStyle name="Salida 2 3 8 3 2" xfId="57930"/>
    <cellStyle name="Salida 2 3 8 4" xfId="57931"/>
    <cellStyle name="Salida 2 3 8 5" xfId="57932"/>
    <cellStyle name="Salida 2 3 8 6" xfId="57933"/>
    <cellStyle name="Salida 2 3 9" xfId="57934"/>
    <cellStyle name="Salida 2 3 9 2" xfId="57935"/>
    <cellStyle name="Salida 2 3 9 2 2" xfId="57936"/>
    <cellStyle name="Salida 2 3 9 3" xfId="57937"/>
    <cellStyle name="Salida 2 3 9 4" xfId="57938"/>
    <cellStyle name="Salida 2 3 9 5" xfId="57939"/>
    <cellStyle name="Salida 2 4" xfId="57940"/>
    <cellStyle name="Salida 2 4 2" xfId="57941"/>
    <cellStyle name="Salida 2 4 2 2" xfId="57942"/>
    <cellStyle name="Salida 2 4 2 2 2" xfId="57943"/>
    <cellStyle name="Salida 2 4 2 3" xfId="57944"/>
    <cellStyle name="Salida 2 4 2 4" xfId="57945"/>
    <cellStyle name="Salida 2 4 2 5" xfId="57946"/>
    <cellStyle name="Salida 2 4 3" xfId="57947"/>
    <cellStyle name="Salida 2 4 3 2" xfId="57948"/>
    <cellStyle name="Salida 2 4 3 2 2" xfId="57949"/>
    <cellStyle name="Salida 2 4 3 3" xfId="57950"/>
    <cellStyle name="Salida 2 4 3 4" xfId="57951"/>
    <cellStyle name="Salida 2 4 3 5" xfId="57952"/>
    <cellStyle name="Salida 2 5" xfId="57953"/>
    <cellStyle name="Salida 2 5 2" xfId="57954"/>
    <cellStyle name="Salida 2 5 2 2" xfId="57955"/>
    <cellStyle name="Salida 2 5 2 2 2" xfId="57956"/>
    <cellStyle name="Salida 2 5 2 3" xfId="57957"/>
    <cellStyle name="Salida 2 5 2 4" xfId="57958"/>
    <cellStyle name="Salida 2 5 2 5" xfId="57959"/>
    <cellStyle name="Salida 2 5 2 8" xfId="57960"/>
    <cellStyle name="Salida 2 5 3" xfId="57961"/>
    <cellStyle name="Salida 2 5 3 2" xfId="57962"/>
    <cellStyle name="Salida 2 5 4" xfId="57963"/>
    <cellStyle name="Salida 2 5 5" xfId="57964"/>
    <cellStyle name="Salida 2 5 6" xfId="57965"/>
    <cellStyle name="Salida 2 6" xfId="57966"/>
    <cellStyle name="Salida 2 6 2" xfId="57967"/>
    <cellStyle name="Salida 2 6 2 2" xfId="57968"/>
    <cellStyle name="Salida 2 6 2 2 2" xfId="57969"/>
    <cellStyle name="Salida 2 6 2 3" xfId="57970"/>
    <cellStyle name="Salida 2 6 2 4" xfId="57971"/>
    <cellStyle name="Salida 2 6 2 5" xfId="57972"/>
    <cellStyle name="Salida 2 6 3" xfId="57973"/>
    <cellStyle name="Salida 2 6 3 2" xfId="57974"/>
    <cellStyle name="Salida 2 6 4" xfId="57975"/>
    <cellStyle name="Salida 2 6 5" xfId="57976"/>
    <cellStyle name="Salida 2 6 6" xfId="57977"/>
    <cellStyle name="Salida 2 7" xfId="57978"/>
    <cellStyle name="Salida 2 7 2" xfId="57979"/>
    <cellStyle name="Salida 2 7 2 2" xfId="57980"/>
    <cellStyle name="Salida 2 7 2 2 2" xfId="57981"/>
    <cellStyle name="Salida 2 7 2 3" xfId="57982"/>
    <cellStyle name="Salida 2 7 2 4" xfId="57983"/>
    <cellStyle name="Salida 2 7 2 5" xfId="57984"/>
    <cellStyle name="Salida 2 7 3" xfId="57985"/>
    <cellStyle name="Salida 2 7 3 2" xfId="57986"/>
    <cellStyle name="Salida 2 7 4" xfId="57987"/>
    <cellStyle name="Salida 2 7 5" xfId="57988"/>
    <cellStyle name="Salida 2 7 6" xfId="57989"/>
    <cellStyle name="Salida 2 8" xfId="57990"/>
    <cellStyle name="Salida 2 8 2" xfId="57991"/>
    <cellStyle name="Salida 2 8 2 2" xfId="57992"/>
    <cellStyle name="Salida 2 8 2 2 2" xfId="57993"/>
    <cellStyle name="Salida 2 8 2 3" xfId="57994"/>
    <cellStyle name="Salida 2 8 2 4" xfId="57995"/>
    <cellStyle name="Salida 2 8 2 5" xfId="57996"/>
    <cellStyle name="Salida 2 8 3" xfId="57997"/>
    <cellStyle name="Salida 2 8 3 2" xfId="57998"/>
    <cellStyle name="Salida 2 8 4" xfId="57999"/>
    <cellStyle name="Salida 2 8 5" xfId="58000"/>
    <cellStyle name="Salida 2 8 6" xfId="58001"/>
    <cellStyle name="Salida 2 9" xfId="58002"/>
    <cellStyle name="Salida 2 9 2" xfId="58003"/>
    <cellStyle name="Salida 2 9 2 2" xfId="58004"/>
    <cellStyle name="Salida 2 9 2 2 2" xfId="58005"/>
    <cellStyle name="Salida 2 9 2 3" xfId="58006"/>
    <cellStyle name="Salida 2 9 2 4" xfId="58007"/>
    <cellStyle name="Salida 2 9 2 5" xfId="58008"/>
    <cellStyle name="Salida 2 9 3" xfId="58009"/>
    <cellStyle name="Salida 2 9 3 2" xfId="58010"/>
    <cellStyle name="Salida 2 9 4" xfId="58011"/>
    <cellStyle name="Salida 2 9 5" xfId="58012"/>
    <cellStyle name="Salida 2 9 6" xfId="58013"/>
    <cellStyle name="Salida 3" xfId="58014"/>
    <cellStyle name="Salida 3 2" xfId="58015"/>
    <cellStyle name="Salida 4" xfId="58016"/>
    <cellStyle name="Salida 4 2" xfId="58017"/>
    <cellStyle name="Salida 5" xfId="58018"/>
    <cellStyle name="Salida 5 2" xfId="58019"/>
    <cellStyle name="Salida 6" xfId="58020"/>
    <cellStyle name="Salida 7" xfId="58021"/>
    <cellStyle name="Salida 8" xfId="58022"/>
    <cellStyle name="Salida 9" xfId="58023"/>
    <cellStyle name="SAPBEXaggData" xfId="58024"/>
    <cellStyle name="SAPBEXaggData 10" xfId="58025"/>
    <cellStyle name="SAPBEXaggData 10 2" xfId="58026"/>
    <cellStyle name="SAPBEXaggData 11" xfId="58027"/>
    <cellStyle name="SAPBEXaggData 12" xfId="58028"/>
    <cellStyle name="SAPBEXaggData 13" xfId="58029"/>
    <cellStyle name="SAPBEXaggData 2" xfId="58030"/>
    <cellStyle name="SAPBEXaggData 2 2" xfId="58031"/>
    <cellStyle name="SAPBEXaggData 2 2 2" xfId="58032"/>
    <cellStyle name="SAPBEXaggData 2 2 2 2" xfId="58033"/>
    <cellStyle name="SAPBEXaggData 2 2 3" xfId="58034"/>
    <cellStyle name="SAPBEXaggData 2 2 4" xfId="58035"/>
    <cellStyle name="SAPBEXaggData 2 2 5" xfId="58036"/>
    <cellStyle name="SAPBEXaggData 2 3" xfId="58037"/>
    <cellStyle name="SAPBEXaggData 2 3 2" xfId="58038"/>
    <cellStyle name="SAPBEXaggData 2 4" xfId="58039"/>
    <cellStyle name="SAPBEXaggData 2 5" xfId="58040"/>
    <cellStyle name="SAPBEXaggData 2 6" xfId="58041"/>
    <cellStyle name="SAPBEXaggData 3" xfId="58042"/>
    <cellStyle name="SAPBEXaggData 3 2" xfId="58043"/>
    <cellStyle name="SAPBEXaggData 3 2 2" xfId="58044"/>
    <cellStyle name="SAPBEXaggData 3 2 2 2" xfId="58045"/>
    <cellStyle name="SAPBEXaggData 3 2 3" xfId="58046"/>
    <cellStyle name="SAPBEXaggData 3 2 4" xfId="58047"/>
    <cellStyle name="SAPBEXaggData 3 2 5" xfId="58048"/>
    <cellStyle name="SAPBEXaggData 3 3" xfId="58049"/>
    <cellStyle name="SAPBEXaggData 3 3 2" xfId="58050"/>
    <cellStyle name="SAPBEXaggData 3 4" xfId="58051"/>
    <cellStyle name="SAPBEXaggData 3 5" xfId="58052"/>
    <cellStyle name="SAPBEXaggData 3 6" xfId="58053"/>
    <cellStyle name="SAPBEXaggData 4" xfId="58054"/>
    <cellStyle name="SAPBEXaggData 4 2" xfId="58055"/>
    <cellStyle name="SAPBEXaggData 4 2 2" xfId="58056"/>
    <cellStyle name="SAPBEXaggData 4 2 2 2" xfId="58057"/>
    <cellStyle name="SAPBEXaggData 4 2 3" xfId="58058"/>
    <cellStyle name="SAPBEXaggData 4 2 4" xfId="58059"/>
    <cellStyle name="SAPBEXaggData 4 2 5" xfId="58060"/>
    <cellStyle name="SAPBEXaggData 4 3" xfId="58061"/>
    <cellStyle name="SAPBEXaggData 4 3 2" xfId="58062"/>
    <cellStyle name="SAPBEXaggData 4 4" xfId="58063"/>
    <cellStyle name="SAPBEXaggData 4 5" xfId="58064"/>
    <cellStyle name="SAPBEXaggData 4 6" xfId="58065"/>
    <cellStyle name="SAPBEXaggData 5" xfId="58066"/>
    <cellStyle name="SAPBEXaggData 5 2" xfId="58067"/>
    <cellStyle name="SAPBEXaggData 5 2 2" xfId="58068"/>
    <cellStyle name="SAPBEXaggData 5 2 2 2" xfId="58069"/>
    <cellStyle name="SAPBEXaggData 5 2 3" xfId="58070"/>
    <cellStyle name="SAPBEXaggData 5 2 4" xfId="58071"/>
    <cellStyle name="SAPBEXaggData 5 2 5" xfId="58072"/>
    <cellStyle name="SAPBEXaggData 5 3" xfId="58073"/>
    <cellStyle name="SAPBEXaggData 5 3 2" xfId="58074"/>
    <cellStyle name="SAPBEXaggData 5 4" xfId="58075"/>
    <cellStyle name="SAPBEXaggData 5 5" xfId="58076"/>
    <cellStyle name="SAPBEXaggData 5 6" xfId="58077"/>
    <cellStyle name="SAPBEXaggData 6" xfId="58078"/>
    <cellStyle name="SAPBEXaggData 6 2" xfId="58079"/>
    <cellStyle name="SAPBEXaggData 6 2 2" xfId="58080"/>
    <cellStyle name="SAPBEXaggData 6 2 2 2" xfId="58081"/>
    <cellStyle name="SAPBEXaggData 6 2 3" xfId="58082"/>
    <cellStyle name="SAPBEXaggData 6 2 4" xfId="58083"/>
    <cellStyle name="SAPBEXaggData 6 2 5" xfId="58084"/>
    <cellStyle name="SAPBEXaggData 6 3" xfId="58085"/>
    <cellStyle name="SAPBEXaggData 6 3 2" xfId="58086"/>
    <cellStyle name="SAPBEXaggData 6 4" xfId="58087"/>
    <cellStyle name="SAPBEXaggData 6 5" xfId="58088"/>
    <cellStyle name="SAPBEXaggData 6 6" xfId="58089"/>
    <cellStyle name="SAPBEXaggData 7" xfId="58090"/>
    <cellStyle name="SAPBEXaggData 7 2" xfId="58091"/>
    <cellStyle name="SAPBEXaggData 7 2 2" xfId="58092"/>
    <cellStyle name="SAPBEXaggData 7 2 2 2" xfId="58093"/>
    <cellStyle name="SAPBEXaggData 7 2 3" xfId="58094"/>
    <cellStyle name="SAPBEXaggData 7 2 4" xfId="58095"/>
    <cellStyle name="SAPBEXaggData 7 2 5" xfId="58096"/>
    <cellStyle name="SAPBEXaggData 7 3" xfId="58097"/>
    <cellStyle name="SAPBEXaggData 7 3 2" xfId="58098"/>
    <cellStyle name="SAPBEXaggData 7 4" xfId="58099"/>
    <cellStyle name="SAPBEXaggData 7 5" xfId="58100"/>
    <cellStyle name="SAPBEXaggData 7 6" xfId="58101"/>
    <cellStyle name="SAPBEXaggData 8" xfId="58102"/>
    <cellStyle name="SAPBEXaggData 8 2" xfId="58103"/>
    <cellStyle name="SAPBEXaggData 8 2 2" xfId="58104"/>
    <cellStyle name="SAPBEXaggData 8 2 2 2" xfId="58105"/>
    <cellStyle name="SAPBEXaggData 8 2 3" xfId="58106"/>
    <cellStyle name="SAPBEXaggData 8 2 4" xfId="58107"/>
    <cellStyle name="SAPBEXaggData 8 2 5" xfId="58108"/>
    <cellStyle name="SAPBEXaggData 8 3" xfId="58109"/>
    <cellStyle name="SAPBEXaggData 8 3 2" xfId="58110"/>
    <cellStyle name="SAPBEXaggData 8 4" xfId="58111"/>
    <cellStyle name="SAPBEXaggData 8 5" xfId="58112"/>
    <cellStyle name="SAPBEXaggData 8 6" xfId="58113"/>
    <cellStyle name="SAPBEXaggData 9" xfId="58114"/>
    <cellStyle name="SAPBEXaggData 9 2" xfId="58115"/>
    <cellStyle name="SAPBEXaggData 9 2 2" xfId="58116"/>
    <cellStyle name="SAPBEXaggData 9 3" xfId="58117"/>
    <cellStyle name="SAPBEXaggData 9 4" xfId="58118"/>
    <cellStyle name="SAPBEXaggData 9 5" xfId="58119"/>
    <cellStyle name="SAPBEXaggDataEmph" xfId="58120"/>
    <cellStyle name="SAPBEXaggDataEmph 10" xfId="58121"/>
    <cellStyle name="SAPBEXaggDataEmph 10 2" xfId="58122"/>
    <cellStyle name="SAPBEXaggDataEmph 11" xfId="58123"/>
    <cellStyle name="SAPBEXaggDataEmph 12" xfId="58124"/>
    <cellStyle name="SAPBEXaggDataEmph 13" xfId="58125"/>
    <cellStyle name="SAPBEXaggDataEmph 2" xfId="58126"/>
    <cellStyle name="SAPBEXaggDataEmph 2 2" xfId="58127"/>
    <cellStyle name="SAPBEXaggDataEmph 2 2 2" xfId="58128"/>
    <cellStyle name="SAPBEXaggDataEmph 2 2 2 2" xfId="58129"/>
    <cellStyle name="SAPBEXaggDataEmph 2 2 3" xfId="58130"/>
    <cellStyle name="SAPBEXaggDataEmph 2 2 4" xfId="58131"/>
    <cellStyle name="SAPBEXaggDataEmph 2 2 5" xfId="58132"/>
    <cellStyle name="SAPBEXaggDataEmph 2 3" xfId="58133"/>
    <cellStyle name="SAPBEXaggDataEmph 2 3 2" xfId="58134"/>
    <cellStyle name="SAPBEXaggDataEmph 2 4" xfId="58135"/>
    <cellStyle name="SAPBEXaggDataEmph 2 5" xfId="58136"/>
    <cellStyle name="SAPBEXaggDataEmph 2 6" xfId="58137"/>
    <cellStyle name="SAPBEXaggDataEmph 3" xfId="58138"/>
    <cellStyle name="SAPBEXaggDataEmph 3 2" xfId="58139"/>
    <cellStyle name="SAPBEXaggDataEmph 3 2 2" xfId="58140"/>
    <cellStyle name="SAPBEXaggDataEmph 3 2 2 2" xfId="58141"/>
    <cellStyle name="SAPBEXaggDataEmph 3 2 3" xfId="58142"/>
    <cellStyle name="SAPBEXaggDataEmph 3 2 4" xfId="58143"/>
    <cellStyle name="SAPBEXaggDataEmph 3 2 5" xfId="58144"/>
    <cellStyle name="SAPBEXaggDataEmph 3 3" xfId="58145"/>
    <cellStyle name="SAPBEXaggDataEmph 3 3 2" xfId="58146"/>
    <cellStyle name="SAPBEXaggDataEmph 3 4" xfId="58147"/>
    <cellStyle name="SAPBEXaggDataEmph 3 5" xfId="58148"/>
    <cellStyle name="SAPBEXaggDataEmph 3 6" xfId="58149"/>
    <cellStyle name="SAPBEXaggDataEmph 4" xfId="58150"/>
    <cellStyle name="SAPBEXaggDataEmph 4 2" xfId="58151"/>
    <cellStyle name="SAPBEXaggDataEmph 4 2 2" xfId="58152"/>
    <cellStyle name="SAPBEXaggDataEmph 4 2 2 2" xfId="58153"/>
    <cellStyle name="SAPBEXaggDataEmph 4 2 3" xfId="58154"/>
    <cellStyle name="SAPBEXaggDataEmph 4 2 4" xfId="58155"/>
    <cellStyle name="SAPBEXaggDataEmph 4 2 5" xfId="58156"/>
    <cellStyle name="SAPBEXaggDataEmph 4 3" xfId="58157"/>
    <cellStyle name="SAPBEXaggDataEmph 4 3 2" xfId="58158"/>
    <cellStyle name="SAPBEXaggDataEmph 4 4" xfId="58159"/>
    <cellStyle name="SAPBEXaggDataEmph 4 5" xfId="58160"/>
    <cellStyle name="SAPBEXaggDataEmph 4 6" xfId="58161"/>
    <cellStyle name="SAPBEXaggDataEmph 5" xfId="58162"/>
    <cellStyle name="SAPBEXaggDataEmph 5 2" xfId="58163"/>
    <cellStyle name="SAPBEXaggDataEmph 5 2 2" xfId="58164"/>
    <cellStyle name="SAPBEXaggDataEmph 5 2 2 2" xfId="58165"/>
    <cellStyle name="SAPBEXaggDataEmph 5 2 3" xfId="58166"/>
    <cellStyle name="SAPBEXaggDataEmph 5 2 4" xfId="58167"/>
    <cellStyle name="SAPBEXaggDataEmph 5 2 5" xfId="58168"/>
    <cellStyle name="SAPBEXaggDataEmph 5 3" xfId="58169"/>
    <cellStyle name="SAPBEXaggDataEmph 5 3 2" xfId="58170"/>
    <cellStyle name="SAPBEXaggDataEmph 5 4" xfId="58171"/>
    <cellStyle name="SAPBEXaggDataEmph 5 5" xfId="58172"/>
    <cellStyle name="SAPBEXaggDataEmph 5 6" xfId="58173"/>
    <cellStyle name="SAPBEXaggDataEmph 6" xfId="58174"/>
    <cellStyle name="SAPBEXaggDataEmph 6 2" xfId="58175"/>
    <cellStyle name="SAPBEXaggDataEmph 6 2 2" xfId="58176"/>
    <cellStyle name="SAPBEXaggDataEmph 6 2 2 2" xfId="58177"/>
    <cellStyle name="SAPBEXaggDataEmph 6 2 3" xfId="58178"/>
    <cellStyle name="SAPBEXaggDataEmph 6 2 4" xfId="58179"/>
    <cellStyle name="SAPBEXaggDataEmph 6 2 5" xfId="58180"/>
    <cellStyle name="SAPBEXaggDataEmph 6 3" xfId="58181"/>
    <cellStyle name="SAPBEXaggDataEmph 6 3 2" xfId="58182"/>
    <cellStyle name="SAPBEXaggDataEmph 6 4" xfId="58183"/>
    <cellStyle name="SAPBEXaggDataEmph 6 5" xfId="58184"/>
    <cellStyle name="SAPBEXaggDataEmph 6 6" xfId="58185"/>
    <cellStyle name="SAPBEXaggDataEmph 7" xfId="58186"/>
    <cellStyle name="SAPBEXaggDataEmph 7 2" xfId="58187"/>
    <cellStyle name="SAPBEXaggDataEmph 7 2 2" xfId="58188"/>
    <cellStyle name="SAPBEXaggDataEmph 7 2 2 2" xfId="58189"/>
    <cellStyle name="SAPBEXaggDataEmph 7 2 3" xfId="58190"/>
    <cellStyle name="SAPBEXaggDataEmph 7 2 4" xfId="58191"/>
    <cellStyle name="SAPBEXaggDataEmph 7 2 5" xfId="58192"/>
    <cellStyle name="SAPBEXaggDataEmph 7 3" xfId="58193"/>
    <cellStyle name="SAPBEXaggDataEmph 7 3 2" xfId="58194"/>
    <cellStyle name="SAPBEXaggDataEmph 7 4" xfId="58195"/>
    <cellStyle name="SAPBEXaggDataEmph 7 5" xfId="58196"/>
    <cellStyle name="SAPBEXaggDataEmph 7 6" xfId="58197"/>
    <cellStyle name="SAPBEXaggDataEmph 8" xfId="58198"/>
    <cellStyle name="SAPBEXaggDataEmph 8 2" xfId="58199"/>
    <cellStyle name="SAPBEXaggDataEmph 8 2 2" xfId="58200"/>
    <cellStyle name="SAPBEXaggDataEmph 8 2 2 2" xfId="58201"/>
    <cellStyle name="SAPBEXaggDataEmph 8 2 3" xfId="58202"/>
    <cellStyle name="SAPBEXaggDataEmph 8 2 4" xfId="58203"/>
    <cellStyle name="SAPBEXaggDataEmph 8 2 5" xfId="58204"/>
    <cellStyle name="SAPBEXaggDataEmph 8 3" xfId="58205"/>
    <cellStyle name="SAPBEXaggDataEmph 8 3 2" xfId="58206"/>
    <cellStyle name="SAPBEXaggDataEmph 8 4" xfId="58207"/>
    <cellStyle name="SAPBEXaggDataEmph 8 5" xfId="58208"/>
    <cellStyle name="SAPBEXaggDataEmph 8 6" xfId="58209"/>
    <cellStyle name="SAPBEXaggDataEmph 9" xfId="58210"/>
    <cellStyle name="SAPBEXaggDataEmph 9 2" xfId="58211"/>
    <cellStyle name="SAPBEXaggDataEmph 9 2 2" xfId="58212"/>
    <cellStyle name="SAPBEXaggDataEmph 9 3" xfId="58213"/>
    <cellStyle name="SAPBEXaggDataEmph 9 4" xfId="58214"/>
    <cellStyle name="SAPBEXaggDataEmph 9 5" xfId="58215"/>
    <cellStyle name="SAPBEXaggItem" xfId="58216"/>
    <cellStyle name="SAPBEXaggItem 10" xfId="58217"/>
    <cellStyle name="SAPBEXaggItem 10 2" xfId="58218"/>
    <cellStyle name="SAPBEXaggItem 11" xfId="58219"/>
    <cellStyle name="SAPBEXaggItem 12" xfId="58220"/>
    <cellStyle name="SAPBEXaggItem 13" xfId="58221"/>
    <cellStyle name="SAPBEXaggItem 2" xfId="58222"/>
    <cellStyle name="SAPBEXaggItem 2 2" xfId="58223"/>
    <cellStyle name="SAPBEXaggItem 2 2 2" xfId="58224"/>
    <cellStyle name="SAPBEXaggItem 2 2 2 2" xfId="58225"/>
    <cellStyle name="SAPBEXaggItem 2 2 3" xfId="58226"/>
    <cellStyle name="SAPBEXaggItem 2 2 4" xfId="58227"/>
    <cellStyle name="SAPBEXaggItem 2 2 5" xfId="58228"/>
    <cellStyle name="SAPBEXaggItem 2 3" xfId="58229"/>
    <cellStyle name="SAPBEXaggItem 2 3 2" xfId="58230"/>
    <cellStyle name="SAPBEXaggItem 2 4" xfId="58231"/>
    <cellStyle name="SAPBEXaggItem 2 5" xfId="58232"/>
    <cellStyle name="SAPBEXaggItem 2 6" xfId="58233"/>
    <cellStyle name="SAPBEXaggItem 3" xfId="58234"/>
    <cellStyle name="SAPBEXaggItem 3 2" xfId="58235"/>
    <cellStyle name="SAPBEXaggItem 3 2 2" xfId="58236"/>
    <cellStyle name="SAPBEXaggItem 3 2 2 2" xfId="58237"/>
    <cellStyle name="SAPBEXaggItem 3 2 3" xfId="58238"/>
    <cellStyle name="SAPBEXaggItem 3 2 4" xfId="58239"/>
    <cellStyle name="SAPBEXaggItem 3 2 5" xfId="58240"/>
    <cellStyle name="SAPBEXaggItem 3 3" xfId="58241"/>
    <cellStyle name="SAPBEXaggItem 3 3 2" xfId="58242"/>
    <cellStyle name="SAPBEXaggItem 3 4" xfId="58243"/>
    <cellStyle name="SAPBEXaggItem 3 5" xfId="58244"/>
    <cellStyle name="SAPBEXaggItem 3 6" xfId="58245"/>
    <cellStyle name="SAPBEXaggItem 4" xfId="58246"/>
    <cellStyle name="SAPBEXaggItem 4 2" xfId="58247"/>
    <cellStyle name="SAPBEXaggItem 4 2 2" xfId="58248"/>
    <cellStyle name="SAPBEXaggItem 4 2 2 2" xfId="58249"/>
    <cellStyle name="SAPBEXaggItem 4 2 3" xfId="58250"/>
    <cellStyle name="SAPBEXaggItem 4 2 4" xfId="58251"/>
    <cellStyle name="SAPBEXaggItem 4 2 5" xfId="58252"/>
    <cellStyle name="SAPBEXaggItem 4 3" xfId="58253"/>
    <cellStyle name="SAPBEXaggItem 4 3 2" xfId="58254"/>
    <cellStyle name="SAPBEXaggItem 4 4" xfId="58255"/>
    <cellStyle name="SAPBEXaggItem 4 5" xfId="58256"/>
    <cellStyle name="SAPBEXaggItem 4 6" xfId="58257"/>
    <cellStyle name="SAPBEXaggItem 5" xfId="58258"/>
    <cellStyle name="SAPBEXaggItem 5 2" xfId="58259"/>
    <cellStyle name="SAPBEXaggItem 5 2 2" xfId="58260"/>
    <cellStyle name="SAPBEXaggItem 5 2 2 2" xfId="58261"/>
    <cellStyle name="SAPBEXaggItem 5 2 3" xfId="58262"/>
    <cellStyle name="SAPBEXaggItem 5 2 4" xfId="58263"/>
    <cellStyle name="SAPBEXaggItem 5 2 5" xfId="58264"/>
    <cellStyle name="SAPBEXaggItem 5 3" xfId="58265"/>
    <cellStyle name="SAPBEXaggItem 5 3 2" xfId="58266"/>
    <cellStyle name="SAPBEXaggItem 5 4" xfId="58267"/>
    <cellStyle name="SAPBEXaggItem 5 5" xfId="58268"/>
    <cellStyle name="SAPBEXaggItem 5 6" xfId="58269"/>
    <cellStyle name="SAPBEXaggItem 6" xfId="58270"/>
    <cellStyle name="SAPBEXaggItem 6 2" xfId="58271"/>
    <cellStyle name="SAPBEXaggItem 6 2 2" xfId="58272"/>
    <cellStyle name="SAPBEXaggItem 6 2 2 2" xfId="58273"/>
    <cellStyle name="SAPBEXaggItem 6 2 3" xfId="58274"/>
    <cellStyle name="SAPBEXaggItem 6 2 4" xfId="58275"/>
    <cellStyle name="SAPBEXaggItem 6 2 5" xfId="58276"/>
    <cellStyle name="SAPBEXaggItem 6 3" xfId="58277"/>
    <cellStyle name="SAPBEXaggItem 6 3 2" xfId="58278"/>
    <cellStyle name="SAPBEXaggItem 6 4" xfId="58279"/>
    <cellStyle name="SAPBEXaggItem 6 5" xfId="58280"/>
    <cellStyle name="SAPBEXaggItem 6 6" xfId="58281"/>
    <cellStyle name="SAPBEXaggItem 7" xfId="58282"/>
    <cellStyle name="SAPBEXaggItem 7 2" xfId="58283"/>
    <cellStyle name="SAPBEXaggItem 7 2 2" xfId="58284"/>
    <cellStyle name="SAPBEXaggItem 7 2 2 2" xfId="58285"/>
    <cellStyle name="SAPBEXaggItem 7 2 3" xfId="58286"/>
    <cellStyle name="SAPBEXaggItem 7 2 4" xfId="58287"/>
    <cellStyle name="SAPBEXaggItem 7 2 5" xfId="58288"/>
    <cellStyle name="SAPBEXaggItem 7 3" xfId="58289"/>
    <cellStyle name="SAPBEXaggItem 7 3 2" xfId="58290"/>
    <cellStyle name="SAPBEXaggItem 7 4" xfId="58291"/>
    <cellStyle name="SAPBEXaggItem 7 5" xfId="58292"/>
    <cellStyle name="SAPBEXaggItem 7 6" xfId="58293"/>
    <cellStyle name="SAPBEXaggItem 8" xfId="58294"/>
    <cellStyle name="SAPBEXaggItem 8 2" xfId="58295"/>
    <cellStyle name="SAPBEXaggItem 8 2 2" xfId="58296"/>
    <cellStyle name="SAPBEXaggItem 8 2 2 2" xfId="58297"/>
    <cellStyle name="SAPBEXaggItem 8 2 3" xfId="58298"/>
    <cellStyle name="SAPBEXaggItem 8 2 4" xfId="58299"/>
    <cellStyle name="SAPBEXaggItem 8 2 5" xfId="58300"/>
    <cellStyle name="SAPBEXaggItem 8 3" xfId="58301"/>
    <cellStyle name="SAPBEXaggItem 8 3 2" xfId="58302"/>
    <cellStyle name="SAPBEXaggItem 8 4" xfId="58303"/>
    <cellStyle name="SAPBEXaggItem 8 5" xfId="58304"/>
    <cellStyle name="SAPBEXaggItem 8 6" xfId="58305"/>
    <cellStyle name="SAPBEXaggItem 9" xfId="58306"/>
    <cellStyle name="SAPBEXaggItem 9 2" xfId="58307"/>
    <cellStyle name="SAPBEXaggItem 9 2 2" xfId="58308"/>
    <cellStyle name="SAPBEXaggItem 9 3" xfId="58309"/>
    <cellStyle name="SAPBEXaggItem 9 4" xfId="58310"/>
    <cellStyle name="SAPBEXaggItem 9 5" xfId="58311"/>
    <cellStyle name="SAPBEXaggItemX" xfId="58312"/>
    <cellStyle name="SAPBEXaggItemX 10" xfId="58313"/>
    <cellStyle name="SAPBEXaggItemX 10 2" xfId="58314"/>
    <cellStyle name="SAPBEXaggItemX 11" xfId="58315"/>
    <cellStyle name="SAPBEXaggItemX 12" xfId="58316"/>
    <cellStyle name="SAPBEXaggItemX 13" xfId="58317"/>
    <cellStyle name="SAPBEXaggItemX 2" xfId="58318"/>
    <cellStyle name="SAPBEXaggItemX 2 2" xfId="58319"/>
    <cellStyle name="SAPBEXaggItemX 2 2 2" xfId="58320"/>
    <cellStyle name="SAPBEXaggItemX 2 2 2 2" xfId="58321"/>
    <cellStyle name="SAPBEXaggItemX 2 2 3" xfId="58322"/>
    <cellStyle name="SAPBEXaggItemX 2 2 4" xfId="58323"/>
    <cellStyle name="SAPBEXaggItemX 2 2 5" xfId="58324"/>
    <cellStyle name="SAPBEXaggItemX 2 3" xfId="58325"/>
    <cellStyle name="SAPBEXaggItemX 2 3 2" xfId="58326"/>
    <cellStyle name="SAPBEXaggItemX 2 4" xfId="58327"/>
    <cellStyle name="SAPBEXaggItemX 2 5" xfId="58328"/>
    <cellStyle name="SAPBEXaggItemX 2 6" xfId="58329"/>
    <cellStyle name="SAPBEXaggItemX 3" xfId="58330"/>
    <cellStyle name="SAPBEXaggItemX 3 2" xfId="58331"/>
    <cellStyle name="SAPBEXaggItemX 3 2 2" xfId="58332"/>
    <cellStyle name="SAPBEXaggItemX 3 2 2 2" xfId="58333"/>
    <cellStyle name="SAPBEXaggItemX 3 2 3" xfId="58334"/>
    <cellStyle name="SAPBEXaggItemX 3 2 4" xfId="58335"/>
    <cellStyle name="SAPBEXaggItemX 3 2 5" xfId="58336"/>
    <cellStyle name="SAPBEXaggItemX 3 3" xfId="58337"/>
    <cellStyle name="SAPBEXaggItemX 3 3 2" xfId="58338"/>
    <cellStyle name="SAPBEXaggItemX 3 4" xfId="58339"/>
    <cellStyle name="SAPBEXaggItemX 3 5" xfId="58340"/>
    <cellStyle name="SAPBEXaggItemX 3 6" xfId="58341"/>
    <cellStyle name="SAPBEXaggItemX 4" xfId="58342"/>
    <cellStyle name="SAPBEXaggItemX 4 2" xfId="58343"/>
    <cellStyle name="SAPBEXaggItemX 4 2 2" xfId="58344"/>
    <cellStyle name="SAPBEXaggItemX 4 2 2 2" xfId="58345"/>
    <cellStyle name="SAPBEXaggItemX 4 2 3" xfId="58346"/>
    <cellStyle name="SAPBEXaggItemX 4 2 4" xfId="58347"/>
    <cellStyle name="SAPBEXaggItemX 4 2 5" xfId="58348"/>
    <cellStyle name="SAPBEXaggItemX 4 3" xfId="58349"/>
    <cellStyle name="SAPBEXaggItemX 4 3 2" xfId="58350"/>
    <cellStyle name="SAPBEXaggItemX 4 4" xfId="58351"/>
    <cellStyle name="SAPBEXaggItemX 4 5" xfId="58352"/>
    <cellStyle name="SAPBEXaggItemX 4 6" xfId="58353"/>
    <cellStyle name="SAPBEXaggItemX 5" xfId="58354"/>
    <cellStyle name="SAPBEXaggItemX 5 2" xfId="58355"/>
    <cellStyle name="SAPBEXaggItemX 5 2 2" xfId="58356"/>
    <cellStyle name="SAPBEXaggItemX 5 2 2 2" xfId="58357"/>
    <cellStyle name="SAPBEXaggItemX 5 2 3" xfId="58358"/>
    <cellStyle name="SAPBEXaggItemX 5 2 4" xfId="58359"/>
    <cellStyle name="SAPBEXaggItemX 5 2 5" xfId="58360"/>
    <cellStyle name="SAPBEXaggItemX 5 3" xfId="58361"/>
    <cellStyle name="SAPBEXaggItemX 5 3 2" xfId="58362"/>
    <cellStyle name="SAPBEXaggItemX 5 4" xfId="58363"/>
    <cellStyle name="SAPBEXaggItemX 5 5" xfId="58364"/>
    <cellStyle name="SAPBEXaggItemX 5 6" xfId="58365"/>
    <cellStyle name="SAPBEXaggItemX 6" xfId="58366"/>
    <cellStyle name="SAPBEXaggItemX 6 2" xfId="58367"/>
    <cellStyle name="SAPBEXaggItemX 6 2 2" xfId="58368"/>
    <cellStyle name="SAPBEXaggItemX 6 2 2 2" xfId="58369"/>
    <cellStyle name="SAPBEXaggItemX 6 2 3" xfId="58370"/>
    <cellStyle name="SAPBEXaggItemX 6 2 4" xfId="58371"/>
    <cellStyle name="SAPBEXaggItemX 6 2 5" xfId="58372"/>
    <cellStyle name="SAPBEXaggItemX 6 3" xfId="58373"/>
    <cellStyle name="SAPBEXaggItemX 6 3 2" xfId="58374"/>
    <cellStyle name="SAPBEXaggItemX 6 4" xfId="58375"/>
    <cellStyle name="SAPBEXaggItemX 6 5" xfId="58376"/>
    <cellStyle name="SAPBEXaggItemX 6 6" xfId="58377"/>
    <cellStyle name="SAPBEXaggItemX 7" xfId="58378"/>
    <cellStyle name="SAPBEXaggItemX 7 2" xfId="58379"/>
    <cellStyle name="SAPBEXaggItemX 7 2 2" xfId="58380"/>
    <cellStyle name="SAPBEXaggItemX 7 2 2 2" xfId="58381"/>
    <cellStyle name="SAPBEXaggItemX 7 2 3" xfId="58382"/>
    <cellStyle name="SAPBEXaggItemX 7 2 4" xfId="58383"/>
    <cellStyle name="SAPBEXaggItemX 7 2 5" xfId="58384"/>
    <cellStyle name="SAPBEXaggItemX 7 3" xfId="58385"/>
    <cellStyle name="SAPBEXaggItemX 7 3 2" xfId="58386"/>
    <cellStyle name="SAPBEXaggItemX 7 4" xfId="58387"/>
    <cellStyle name="SAPBEXaggItemX 7 5" xfId="58388"/>
    <cellStyle name="SAPBEXaggItemX 7 6" xfId="58389"/>
    <cellStyle name="SAPBEXaggItemX 8" xfId="58390"/>
    <cellStyle name="SAPBEXaggItemX 8 2" xfId="58391"/>
    <cellStyle name="SAPBEXaggItemX 8 2 2" xfId="58392"/>
    <cellStyle name="SAPBEXaggItemX 8 2 2 2" xfId="58393"/>
    <cellStyle name="SAPBEXaggItemX 8 2 3" xfId="58394"/>
    <cellStyle name="SAPBEXaggItemX 8 2 4" xfId="58395"/>
    <cellStyle name="SAPBEXaggItemX 8 2 5" xfId="58396"/>
    <cellStyle name="SAPBEXaggItemX 8 3" xfId="58397"/>
    <cellStyle name="SAPBEXaggItemX 8 3 2" xfId="58398"/>
    <cellStyle name="SAPBEXaggItemX 8 4" xfId="58399"/>
    <cellStyle name="SAPBEXaggItemX 8 5" xfId="58400"/>
    <cellStyle name="SAPBEXaggItemX 8 6" xfId="58401"/>
    <cellStyle name="SAPBEXaggItemX 9" xfId="58402"/>
    <cellStyle name="SAPBEXaggItemX 9 2" xfId="58403"/>
    <cellStyle name="SAPBEXaggItemX 9 2 2" xfId="58404"/>
    <cellStyle name="SAPBEXaggItemX 9 3" xfId="58405"/>
    <cellStyle name="SAPBEXaggItemX 9 4" xfId="58406"/>
    <cellStyle name="SAPBEXaggItemX 9 5" xfId="58407"/>
    <cellStyle name="SAPBEXchaText" xfId="58408"/>
    <cellStyle name="SAPBEXchaText 2" xfId="58409"/>
    <cellStyle name="SAPBEXexcBad7" xfId="58410"/>
    <cellStyle name="SAPBEXexcBad7 10" xfId="58411"/>
    <cellStyle name="SAPBEXexcBad7 10 2" xfId="58412"/>
    <cellStyle name="SAPBEXexcBad7 11" xfId="58413"/>
    <cellStyle name="SAPBEXexcBad7 12" xfId="58414"/>
    <cellStyle name="SAPBEXexcBad7 13" xfId="58415"/>
    <cellStyle name="SAPBEXexcBad7 2" xfId="58416"/>
    <cellStyle name="SAPBEXexcBad7 2 2" xfId="58417"/>
    <cellStyle name="SAPBEXexcBad7 2 2 2" xfId="58418"/>
    <cellStyle name="SAPBEXexcBad7 2 2 2 2" xfId="58419"/>
    <cellStyle name="SAPBEXexcBad7 2 2 3" xfId="58420"/>
    <cellStyle name="SAPBEXexcBad7 2 2 4" xfId="58421"/>
    <cellStyle name="SAPBEXexcBad7 2 2 5" xfId="58422"/>
    <cellStyle name="SAPBEXexcBad7 2 3" xfId="58423"/>
    <cellStyle name="SAPBEXexcBad7 2 3 2" xfId="58424"/>
    <cellStyle name="SAPBEXexcBad7 2 4" xfId="58425"/>
    <cellStyle name="SAPBEXexcBad7 2 5" xfId="58426"/>
    <cellStyle name="SAPBEXexcBad7 2 6" xfId="58427"/>
    <cellStyle name="SAPBEXexcBad7 3" xfId="58428"/>
    <cellStyle name="SAPBEXexcBad7 3 2" xfId="58429"/>
    <cellStyle name="SAPBEXexcBad7 3 2 2" xfId="58430"/>
    <cellStyle name="SAPBEXexcBad7 3 2 2 2" xfId="58431"/>
    <cellStyle name="SAPBEXexcBad7 3 2 3" xfId="58432"/>
    <cellStyle name="SAPBEXexcBad7 3 2 4" xfId="58433"/>
    <cellStyle name="SAPBEXexcBad7 3 2 5" xfId="58434"/>
    <cellStyle name="SAPBEXexcBad7 3 3" xfId="58435"/>
    <cellStyle name="SAPBEXexcBad7 3 3 2" xfId="58436"/>
    <cellStyle name="SAPBEXexcBad7 3 4" xfId="58437"/>
    <cellStyle name="SAPBEXexcBad7 3 5" xfId="58438"/>
    <cellStyle name="SAPBEXexcBad7 3 6" xfId="58439"/>
    <cellStyle name="SAPBEXexcBad7 4" xfId="58440"/>
    <cellStyle name="SAPBEXexcBad7 4 2" xfId="58441"/>
    <cellStyle name="SAPBEXexcBad7 4 2 2" xfId="58442"/>
    <cellStyle name="SAPBEXexcBad7 4 2 2 2" xfId="58443"/>
    <cellStyle name="SAPBEXexcBad7 4 2 3" xfId="58444"/>
    <cellStyle name="SAPBEXexcBad7 4 2 4" xfId="58445"/>
    <cellStyle name="SAPBEXexcBad7 4 2 5" xfId="58446"/>
    <cellStyle name="SAPBEXexcBad7 4 3" xfId="58447"/>
    <cellStyle name="SAPBEXexcBad7 4 3 2" xfId="58448"/>
    <cellStyle name="SAPBEXexcBad7 4 4" xfId="58449"/>
    <cellStyle name="SAPBEXexcBad7 4 5" xfId="58450"/>
    <cellStyle name="SAPBEXexcBad7 4 6" xfId="58451"/>
    <cellStyle name="SAPBEXexcBad7 5" xfId="58452"/>
    <cellStyle name="SAPBEXexcBad7 5 2" xfId="58453"/>
    <cellStyle name="SAPBEXexcBad7 5 2 2" xfId="58454"/>
    <cellStyle name="SAPBEXexcBad7 5 2 2 2" xfId="58455"/>
    <cellStyle name="SAPBEXexcBad7 5 2 3" xfId="58456"/>
    <cellStyle name="SAPBEXexcBad7 5 2 4" xfId="58457"/>
    <cellStyle name="SAPBEXexcBad7 5 2 5" xfId="58458"/>
    <cellStyle name="SAPBEXexcBad7 5 3" xfId="58459"/>
    <cellStyle name="SAPBEXexcBad7 5 3 2" xfId="58460"/>
    <cellStyle name="SAPBEXexcBad7 5 4" xfId="58461"/>
    <cellStyle name="SAPBEXexcBad7 5 5" xfId="58462"/>
    <cellStyle name="SAPBEXexcBad7 5 6" xfId="58463"/>
    <cellStyle name="SAPBEXexcBad7 5 8" xfId="58464"/>
    <cellStyle name="SAPBEXexcBad7 6" xfId="58465"/>
    <cellStyle name="SAPBEXexcBad7 6 2" xfId="58466"/>
    <cellStyle name="SAPBEXexcBad7 6 2 2" xfId="58467"/>
    <cellStyle name="SAPBEXexcBad7 6 2 2 2" xfId="58468"/>
    <cellStyle name="SAPBEXexcBad7 6 2 3" xfId="58469"/>
    <cellStyle name="SAPBEXexcBad7 6 2 4" xfId="58470"/>
    <cellStyle name="SAPBEXexcBad7 6 2 5" xfId="58471"/>
    <cellStyle name="SAPBEXexcBad7 6 3" xfId="58472"/>
    <cellStyle name="SAPBEXexcBad7 6 3 2" xfId="58473"/>
    <cellStyle name="SAPBEXexcBad7 6 4" xfId="58474"/>
    <cellStyle name="SAPBEXexcBad7 6 5" xfId="58475"/>
    <cellStyle name="SAPBEXexcBad7 6 6" xfId="58476"/>
    <cellStyle name="SAPBEXexcBad7 7" xfId="58477"/>
    <cellStyle name="SAPBEXexcBad7 7 2" xfId="58478"/>
    <cellStyle name="SAPBEXexcBad7 7 2 2" xfId="58479"/>
    <cellStyle name="SAPBEXexcBad7 7 2 2 2" xfId="58480"/>
    <cellStyle name="SAPBEXexcBad7 7 2 3" xfId="58481"/>
    <cellStyle name="SAPBEXexcBad7 7 2 4" xfId="58482"/>
    <cellStyle name="SAPBEXexcBad7 7 2 5" xfId="58483"/>
    <cellStyle name="SAPBEXexcBad7 7 3" xfId="58484"/>
    <cellStyle name="SAPBEXexcBad7 7 3 2" xfId="58485"/>
    <cellStyle name="SAPBEXexcBad7 7 4" xfId="58486"/>
    <cellStyle name="SAPBEXexcBad7 7 5" xfId="58487"/>
    <cellStyle name="SAPBEXexcBad7 7 6" xfId="58488"/>
    <cellStyle name="SAPBEXexcBad7 8" xfId="58489"/>
    <cellStyle name="SAPBEXexcBad7 8 2" xfId="58490"/>
    <cellStyle name="SAPBEXexcBad7 8 2 2" xfId="58491"/>
    <cellStyle name="SAPBEXexcBad7 8 2 2 2" xfId="58492"/>
    <cellStyle name="SAPBEXexcBad7 8 2 3" xfId="58493"/>
    <cellStyle name="SAPBEXexcBad7 8 2 4" xfId="58494"/>
    <cellStyle name="SAPBEXexcBad7 8 2 5" xfId="58495"/>
    <cellStyle name="SAPBEXexcBad7 8 3" xfId="58496"/>
    <cellStyle name="SAPBEXexcBad7 8 3 2" xfId="58497"/>
    <cellStyle name="SAPBEXexcBad7 8 4" xfId="58498"/>
    <cellStyle name="SAPBEXexcBad7 8 5" xfId="58499"/>
    <cellStyle name="SAPBEXexcBad7 8 6" xfId="58500"/>
    <cellStyle name="SAPBEXexcBad7 9" xfId="58501"/>
    <cellStyle name="SAPBEXexcBad7 9 2" xfId="58502"/>
    <cellStyle name="SAPBEXexcBad7 9 2 2" xfId="58503"/>
    <cellStyle name="SAPBEXexcBad7 9 3" xfId="58504"/>
    <cellStyle name="SAPBEXexcBad7 9 4" xfId="58505"/>
    <cellStyle name="SAPBEXexcBad7 9 5" xfId="58506"/>
    <cellStyle name="SAPBEXexcBad8" xfId="58507"/>
    <cellStyle name="SAPBEXexcBad8 10" xfId="58508"/>
    <cellStyle name="SAPBEXexcBad8 10 2" xfId="58509"/>
    <cellStyle name="SAPBEXexcBad8 11" xfId="58510"/>
    <cellStyle name="SAPBEXexcBad8 12" xfId="58511"/>
    <cellStyle name="SAPBEXexcBad8 13" xfId="58512"/>
    <cellStyle name="SAPBEXexcBad8 2" xfId="58513"/>
    <cellStyle name="SAPBEXexcBad8 2 2" xfId="58514"/>
    <cellStyle name="SAPBEXexcBad8 2 2 2" xfId="58515"/>
    <cellStyle name="SAPBEXexcBad8 2 2 2 2" xfId="58516"/>
    <cellStyle name="SAPBEXexcBad8 2 2 3" xfId="58517"/>
    <cellStyle name="SAPBEXexcBad8 2 2 4" xfId="58518"/>
    <cellStyle name="SAPBEXexcBad8 2 2 5" xfId="58519"/>
    <cellStyle name="SAPBEXexcBad8 2 3" xfId="58520"/>
    <cellStyle name="SAPBEXexcBad8 2 3 2" xfId="58521"/>
    <cellStyle name="SAPBEXexcBad8 2 4" xfId="58522"/>
    <cellStyle name="SAPBEXexcBad8 2 5" xfId="58523"/>
    <cellStyle name="SAPBEXexcBad8 2 6" xfId="58524"/>
    <cellStyle name="SAPBEXexcBad8 3" xfId="58525"/>
    <cellStyle name="SAPBEXexcBad8 3 2" xfId="58526"/>
    <cellStyle name="SAPBEXexcBad8 3 2 2" xfId="58527"/>
    <cellStyle name="SAPBEXexcBad8 3 2 2 2" xfId="58528"/>
    <cellStyle name="SAPBEXexcBad8 3 2 3" xfId="58529"/>
    <cellStyle name="SAPBEXexcBad8 3 2 4" xfId="58530"/>
    <cellStyle name="SAPBEXexcBad8 3 2 5" xfId="58531"/>
    <cellStyle name="SAPBEXexcBad8 3 3" xfId="58532"/>
    <cellStyle name="SAPBEXexcBad8 3 3 2" xfId="58533"/>
    <cellStyle name="SAPBEXexcBad8 3 4" xfId="58534"/>
    <cellStyle name="SAPBEXexcBad8 3 5" xfId="58535"/>
    <cellStyle name="SAPBEXexcBad8 3 6" xfId="58536"/>
    <cellStyle name="SAPBEXexcBad8 4" xfId="58537"/>
    <cellStyle name="SAPBEXexcBad8 4 2" xfId="58538"/>
    <cellStyle name="SAPBEXexcBad8 4 2 2" xfId="58539"/>
    <cellStyle name="SAPBEXexcBad8 4 2 2 2" xfId="58540"/>
    <cellStyle name="SAPBEXexcBad8 4 2 3" xfId="58541"/>
    <cellStyle name="SAPBEXexcBad8 4 2 4" xfId="58542"/>
    <cellStyle name="SAPBEXexcBad8 4 2 5" xfId="58543"/>
    <cellStyle name="SAPBEXexcBad8 4 3" xfId="58544"/>
    <cellStyle name="SAPBEXexcBad8 4 3 2" xfId="58545"/>
    <cellStyle name="SAPBEXexcBad8 4 4" xfId="58546"/>
    <cellStyle name="SAPBEXexcBad8 4 5" xfId="58547"/>
    <cellStyle name="SAPBEXexcBad8 4 6" xfId="58548"/>
    <cellStyle name="SAPBEXexcBad8 5" xfId="58549"/>
    <cellStyle name="SAPBEXexcBad8 5 2" xfId="58550"/>
    <cellStyle name="SAPBEXexcBad8 5 2 2" xfId="58551"/>
    <cellStyle name="SAPBEXexcBad8 5 2 2 2" xfId="58552"/>
    <cellStyle name="SAPBEXexcBad8 5 2 3" xfId="58553"/>
    <cellStyle name="SAPBEXexcBad8 5 2 4" xfId="58554"/>
    <cellStyle name="SAPBEXexcBad8 5 2 5" xfId="58555"/>
    <cellStyle name="SAPBEXexcBad8 5 3" xfId="58556"/>
    <cellStyle name="SAPBEXexcBad8 5 3 2" xfId="58557"/>
    <cellStyle name="SAPBEXexcBad8 5 4" xfId="58558"/>
    <cellStyle name="SAPBEXexcBad8 5 5" xfId="58559"/>
    <cellStyle name="SAPBEXexcBad8 5 6" xfId="58560"/>
    <cellStyle name="SAPBEXexcBad8 6" xfId="58561"/>
    <cellStyle name="SAPBEXexcBad8 6 2" xfId="58562"/>
    <cellStyle name="SAPBEXexcBad8 6 2 2" xfId="58563"/>
    <cellStyle name="SAPBEXexcBad8 6 2 2 2" xfId="58564"/>
    <cellStyle name="SAPBEXexcBad8 6 2 3" xfId="58565"/>
    <cellStyle name="SAPBEXexcBad8 6 2 4" xfId="58566"/>
    <cellStyle name="SAPBEXexcBad8 6 2 5" xfId="58567"/>
    <cellStyle name="SAPBEXexcBad8 6 3" xfId="58568"/>
    <cellStyle name="SAPBEXexcBad8 6 3 2" xfId="58569"/>
    <cellStyle name="SAPBEXexcBad8 6 4" xfId="58570"/>
    <cellStyle name="SAPBEXexcBad8 6 5" xfId="58571"/>
    <cellStyle name="SAPBEXexcBad8 6 6" xfId="58572"/>
    <cellStyle name="SAPBEXexcBad8 7" xfId="58573"/>
    <cellStyle name="SAPBEXexcBad8 7 2" xfId="58574"/>
    <cellStyle name="SAPBEXexcBad8 7 2 2" xfId="58575"/>
    <cellStyle name="SAPBEXexcBad8 7 2 2 2" xfId="58576"/>
    <cellStyle name="SAPBEXexcBad8 7 2 3" xfId="58577"/>
    <cellStyle name="SAPBEXexcBad8 7 2 4" xfId="58578"/>
    <cellStyle name="SAPBEXexcBad8 7 2 5" xfId="58579"/>
    <cellStyle name="SAPBEXexcBad8 7 3" xfId="58580"/>
    <cellStyle name="SAPBEXexcBad8 7 3 2" xfId="58581"/>
    <cellStyle name="SAPBEXexcBad8 7 4" xfId="58582"/>
    <cellStyle name="SAPBEXexcBad8 7 5" xfId="58583"/>
    <cellStyle name="SAPBEXexcBad8 7 6" xfId="58584"/>
    <cellStyle name="SAPBEXexcBad8 8" xfId="58585"/>
    <cellStyle name="SAPBEXexcBad8 8 2" xfId="58586"/>
    <cellStyle name="SAPBEXexcBad8 8 2 2" xfId="58587"/>
    <cellStyle name="SAPBEXexcBad8 8 2 2 2" xfId="58588"/>
    <cellStyle name="SAPBEXexcBad8 8 2 3" xfId="58589"/>
    <cellStyle name="SAPBEXexcBad8 8 2 4" xfId="58590"/>
    <cellStyle name="SAPBEXexcBad8 8 2 5" xfId="58591"/>
    <cellStyle name="SAPBEXexcBad8 8 3" xfId="58592"/>
    <cellStyle name="SAPBEXexcBad8 8 3 2" xfId="58593"/>
    <cellStyle name="SAPBEXexcBad8 8 4" xfId="58594"/>
    <cellStyle name="SAPBEXexcBad8 8 5" xfId="58595"/>
    <cellStyle name="SAPBEXexcBad8 8 6" xfId="58596"/>
    <cellStyle name="SAPBEXexcBad8 9" xfId="58597"/>
    <cellStyle name="SAPBEXexcBad8 9 2" xfId="58598"/>
    <cellStyle name="SAPBEXexcBad8 9 2 2" xfId="58599"/>
    <cellStyle name="SAPBEXexcBad8 9 3" xfId="58600"/>
    <cellStyle name="SAPBEXexcBad8 9 4" xfId="58601"/>
    <cellStyle name="SAPBEXexcBad8 9 5" xfId="58602"/>
    <cellStyle name="SAPBEXexcBad9" xfId="58603"/>
    <cellStyle name="SAPBEXexcBad9 10" xfId="58604"/>
    <cellStyle name="SAPBEXexcBad9 10 2" xfId="58605"/>
    <cellStyle name="SAPBEXexcBad9 11" xfId="58606"/>
    <cellStyle name="SAPBEXexcBad9 12" xfId="58607"/>
    <cellStyle name="SAPBEXexcBad9 13" xfId="58608"/>
    <cellStyle name="SAPBEXexcBad9 15" xfId="58609"/>
    <cellStyle name="SAPBEXexcBad9 2" xfId="58610"/>
    <cellStyle name="SAPBEXexcBad9 2 2" xfId="58611"/>
    <cellStyle name="SAPBEXexcBad9 2 2 2" xfId="58612"/>
    <cellStyle name="SAPBEXexcBad9 2 2 2 2" xfId="58613"/>
    <cellStyle name="SAPBEXexcBad9 2 2 3" xfId="58614"/>
    <cellStyle name="SAPBEXexcBad9 2 2 4" xfId="58615"/>
    <cellStyle name="SAPBEXexcBad9 2 2 5" xfId="58616"/>
    <cellStyle name="SAPBEXexcBad9 2 3" xfId="58617"/>
    <cellStyle name="SAPBEXexcBad9 2 3 2" xfId="58618"/>
    <cellStyle name="SAPBEXexcBad9 2 4" xfId="58619"/>
    <cellStyle name="SAPBEXexcBad9 2 5" xfId="58620"/>
    <cellStyle name="SAPBEXexcBad9 2 6" xfId="58621"/>
    <cellStyle name="SAPBEXexcBad9 3" xfId="58622"/>
    <cellStyle name="SAPBEXexcBad9 3 2" xfId="58623"/>
    <cellStyle name="SAPBEXexcBad9 3 2 2" xfId="58624"/>
    <cellStyle name="SAPBEXexcBad9 3 2 2 2" xfId="58625"/>
    <cellStyle name="SAPBEXexcBad9 3 2 3" xfId="58626"/>
    <cellStyle name="SAPBEXexcBad9 3 2 4" xfId="58627"/>
    <cellStyle name="SAPBEXexcBad9 3 2 5" xfId="58628"/>
    <cellStyle name="SAPBEXexcBad9 3 3" xfId="58629"/>
    <cellStyle name="SAPBEXexcBad9 3 3 2" xfId="58630"/>
    <cellStyle name="SAPBEXexcBad9 3 4" xfId="58631"/>
    <cellStyle name="SAPBEXexcBad9 3 5" xfId="58632"/>
    <cellStyle name="SAPBEXexcBad9 3 6" xfId="58633"/>
    <cellStyle name="SAPBEXexcBad9 4" xfId="58634"/>
    <cellStyle name="SAPBEXexcBad9 4 2" xfId="58635"/>
    <cellStyle name="SAPBEXexcBad9 4 2 2" xfId="58636"/>
    <cellStyle name="SAPBEXexcBad9 4 2 2 2" xfId="58637"/>
    <cellStyle name="SAPBEXexcBad9 4 2 3" xfId="58638"/>
    <cellStyle name="SAPBEXexcBad9 4 2 4" xfId="58639"/>
    <cellStyle name="SAPBEXexcBad9 4 2 5" xfId="58640"/>
    <cellStyle name="SAPBEXexcBad9 4 3" xfId="58641"/>
    <cellStyle name="SAPBEXexcBad9 4 3 2" xfId="58642"/>
    <cellStyle name="SAPBEXexcBad9 4 4" xfId="58643"/>
    <cellStyle name="SAPBEXexcBad9 4 5" xfId="58644"/>
    <cellStyle name="SAPBEXexcBad9 4 6" xfId="58645"/>
    <cellStyle name="SAPBEXexcBad9 5" xfId="58646"/>
    <cellStyle name="SAPBEXexcBad9 5 2" xfId="58647"/>
    <cellStyle name="SAPBEXexcBad9 5 2 2" xfId="58648"/>
    <cellStyle name="SAPBEXexcBad9 5 2 2 2" xfId="58649"/>
    <cellStyle name="SAPBEXexcBad9 5 2 3" xfId="58650"/>
    <cellStyle name="SAPBEXexcBad9 5 2 4" xfId="58651"/>
    <cellStyle name="SAPBEXexcBad9 5 2 5" xfId="58652"/>
    <cellStyle name="SAPBEXexcBad9 5 3" xfId="58653"/>
    <cellStyle name="SAPBEXexcBad9 5 3 2" xfId="58654"/>
    <cellStyle name="SAPBEXexcBad9 5 4" xfId="58655"/>
    <cellStyle name="SAPBEXexcBad9 5 5" xfId="58656"/>
    <cellStyle name="SAPBEXexcBad9 5 6" xfId="58657"/>
    <cellStyle name="SAPBEXexcBad9 6" xfId="58658"/>
    <cellStyle name="SAPBEXexcBad9 6 2" xfId="58659"/>
    <cellStyle name="SAPBEXexcBad9 6 2 2" xfId="58660"/>
    <cellStyle name="SAPBEXexcBad9 6 2 2 2" xfId="58661"/>
    <cellStyle name="SAPBEXexcBad9 6 2 3" xfId="58662"/>
    <cellStyle name="SAPBEXexcBad9 6 2 4" xfId="58663"/>
    <cellStyle name="SAPBEXexcBad9 6 2 5" xfId="58664"/>
    <cellStyle name="SAPBEXexcBad9 6 3" xfId="58665"/>
    <cellStyle name="SAPBEXexcBad9 6 3 2" xfId="58666"/>
    <cellStyle name="SAPBEXexcBad9 6 4" xfId="58667"/>
    <cellStyle name="SAPBEXexcBad9 6 5" xfId="58668"/>
    <cellStyle name="SAPBEXexcBad9 6 6" xfId="58669"/>
    <cellStyle name="SAPBEXexcBad9 7" xfId="58670"/>
    <cellStyle name="SAPBEXexcBad9 7 2" xfId="58671"/>
    <cellStyle name="SAPBEXexcBad9 7 2 2" xfId="58672"/>
    <cellStyle name="SAPBEXexcBad9 7 2 2 2" xfId="58673"/>
    <cellStyle name="SAPBEXexcBad9 7 2 3" xfId="58674"/>
    <cellStyle name="SAPBEXexcBad9 7 2 4" xfId="58675"/>
    <cellStyle name="SAPBEXexcBad9 7 2 5" xfId="58676"/>
    <cellStyle name="SAPBEXexcBad9 7 3" xfId="58677"/>
    <cellStyle name="SAPBEXexcBad9 7 3 2" xfId="58678"/>
    <cellStyle name="SAPBEXexcBad9 7 4" xfId="58679"/>
    <cellStyle name="SAPBEXexcBad9 7 5" xfId="58680"/>
    <cellStyle name="SAPBEXexcBad9 7 6" xfId="58681"/>
    <cellStyle name="SAPBEXexcBad9 8" xfId="58682"/>
    <cellStyle name="SAPBEXexcBad9 8 2" xfId="58683"/>
    <cellStyle name="SAPBEXexcBad9 8 2 2" xfId="58684"/>
    <cellStyle name="SAPBEXexcBad9 8 2 2 2" xfId="58685"/>
    <cellStyle name="SAPBEXexcBad9 8 2 3" xfId="58686"/>
    <cellStyle name="SAPBEXexcBad9 8 2 4" xfId="58687"/>
    <cellStyle name="SAPBEXexcBad9 8 2 5" xfId="58688"/>
    <cellStyle name="SAPBEXexcBad9 8 3" xfId="58689"/>
    <cellStyle name="SAPBEXexcBad9 8 3 2" xfId="58690"/>
    <cellStyle name="SAPBEXexcBad9 8 4" xfId="58691"/>
    <cellStyle name="SAPBEXexcBad9 8 5" xfId="58692"/>
    <cellStyle name="SAPBEXexcBad9 8 6" xfId="58693"/>
    <cellStyle name="SAPBEXexcBad9 9" xfId="58694"/>
    <cellStyle name="SAPBEXexcBad9 9 2" xfId="58695"/>
    <cellStyle name="SAPBEXexcBad9 9 2 2" xfId="58696"/>
    <cellStyle name="SAPBEXexcBad9 9 3" xfId="58697"/>
    <cellStyle name="SAPBEXexcBad9 9 4" xfId="58698"/>
    <cellStyle name="SAPBEXexcBad9 9 5" xfId="58699"/>
    <cellStyle name="SAPBEXexcCritical4" xfId="58700"/>
    <cellStyle name="SAPBEXexcCritical4 10" xfId="58701"/>
    <cellStyle name="SAPBEXexcCritical4 10 2" xfId="58702"/>
    <cellStyle name="SAPBEXexcCritical4 11" xfId="58703"/>
    <cellStyle name="SAPBEXexcCritical4 12" xfId="58704"/>
    <cellStyle name="SAPBEXexcCritical4 13" xfId="58705"/>
    <cellStyle name="SAPBEXexcCritical4 2" xfId="58706"/>
    <cellStyle name="SAPBEXexcCritical4 2 2" xfId="58707"/>
    <cellStyle name="SAPBEXexcCritical4 2 2 2" xfId="58708"/>
    <cellStyle name="SAPBEXexcCritical4 2 2 2 2" xfId="58709"/>
    <cellStyle name="SAPBEXexcCritical4 2 2 3" xfId="58710"/>
    <cellStyle name="SAPBEXexcCritical4 2 2 4" xfId="58711"/>
    <cellStyle name="SAPBEXexcCritical4 2 2 5" xfId="58712"/>
    <cellStyle name="SAPBEXexcCritical4 2 3" xfId="58713"/>
    <cellStyle name="SAPBEXexcCritical4 2 3 2" xfId="58714"/>
    <cellStyle name="SAPBEXexcCritical4 2 4" xfId="58715"/>
    <cellStyle name="SAPBEXexcCritical4 2 5" xfId="58716"/>
    <cellStyle name="SAPBEXexcCritical4 2 6" xfId="58717"/>
    <cellStyle name="SAPBEXexcCritical4 3" xfId="58718"/>
    <cellStyle name="SAPBEXexcCritical4 3 2" xfId="58719"/>
    <cellStyle name="SAPBEXexcCritical4 3 2 2" xfId="58720"/>
    <cellStyle name="SAPBEXexcCritical4 3 2 2 2" xfId="58721"/>
    <cellStyle name="SAPBEXexcCritical4 3 2 3" xfId="58722"/>
    <cellStyle name="SAPBEXexcCritical4 3 2 4" xfId="58723"/>
    <cellStyle name="SAPBEXexcCritical4 3 2 5" xfId="58724"/>
    <cellStyle name="SAPBEXexcCritical4 3 3" xfId="58725"/>
    <cellStyle name="SAPBEXexcCritical4 3 3 2" xfId="58726"/>
    <cellStyle name="SAPBEXexcCritical4 3 4" xfId="58727"/>
    <cellStyle name="SAPBEXexcCritical4 3 5" xfId="58728"/>
    <cellStyle name="SAPBEXexcCritical4 3 6" xfId="58729"/>
    <cellStyle name="SAPBEXexcCritical4 4" xfId="58730"/>
    <cellStyle name="SAPBEXexcCritical4 4 2" xfId="58731"/>
    <cellStyle name="SAPBEXexcCritical4 4 2 2" xfId="58732"/>
    <cellStyle name="SAPBEXexcCritical4 4 2 2 2" xfId="58733"/>
    <cellStyle name="SAPBEXexcCritical4 4 2 3" xfId="58734"/>
    <cellStyle name="SAPBEXexcCritical4 4 2 4" xfId="58735"/>
    <cellStyle name="SAPBEXexcCritical4 4 2 5" xfId="58736"/>
    <cellStyle name="SAPBEXexcCritical4 4 3" xfId="58737"/>
    <cellStyle name="SAPBEXexcCritical4 4 3 2" xfId="58738"/>
    <cellStyle name="SAPBEXexcCritical4 4 4" xfId="58739"/>
    <cellStyle name="SAPBEXexcCritical4 4 5" xfId="58740"/>
    <cellStyle name="SAPBEXexcCritical4 4 6" xfId="58741"/>
    <cellStyle name="SAPBEXexcCritical4 5" xfId="58742"/>
    <cellStyle name="SAPBEXexcCritical4 5 2" xfId="58743"/>
    <cellStyle name="SAPBEXexcCritical4 5 2 2" xfId="58744"/>
    <cellStyle name="SAPBEXexcCritical4 5 2 2 2" xfId="58745"/>
    <cellStyle name="SAPBEXexcCritical4 5 2 3" xfId="58746"/>
    <cellStyle name="SAPBEXexcCritical4 5 2 4" xfId="58747"/>
    <cellStyle name="SAPBEXexcCritical4 5 2 5" xfId="58748"/>
    <cellStyle name="SAPBEXexcCritical4 5 3" xfId="58749"/>
    <cellStyle name="SAPBEXexcCritical4 5 3 2" xfId="58750"/>
    <cellStyle name="SAPBEXexcCritical4 5 4" xfId="58751"/>
    <cellStyle name="SAPBEXexcCritical4 5 5" xfId="58752"/>
    <cellStyle name="SAPBEXexcCritical4 5 6" xfId="58753"/>
    <cellStyle name="SAPBEXexcCritical4 6" xfId="58754"/>
    <cellStyle name="SAPBEXexcCritical4 6 2" xfId="58755"/>
    <cellStyle name="SAPBEXexcCritical4 6 2 2" xfId="58756"/>
    <cellStyle name="SAPBEXexcCritical4 6 2 2 2" xfId="58757"/>
    <cellStyle name="SAPBEXexcCritical4 6 2 3" xfId="58758"/>
    <cellStyle name="SAPBEXexcCritical4 6 2 4" xfId="58759"/>
    <cellStyle name="SAPBEXexcCritical4 6 2 5" xfId="58760"/>
    <cellStyle name="SAPBEXexcCritical4 6 3" xfId="58761"/>
    <cellStyle name="SAPBEXexcCritical4 6 3 2" xfId="58762"/>
    <cellStyle name="SAPBEXexcCritical4 6 4" xfId="58763"/>
    <cellStyle name="SAPBEXexcCritical4 6 5" xfId="58764"/>
    <cellStyle name="SAPBEXexcCritical4 6 6" xfId="58765"/>
    <cellStyle name="SAPBEXexcCritical4 7" xfId="58766"/>
    <cellStyle name="SAPBEXexcCritical4 7 2" xfId="58767"/>
    <cellStyle name="SAPBEXexcCritical4 7 2 2" xfId="58768"/>
    <cellStyle name="SAPBEXexcCritical4 7 2 2 2" xfId="58769"/>
    <cellStyle name="SAPBEXexcCritical4 7 2 3" xfId="58770"/>
    <cellStyle name="SAPBEXexcCritical4 7 2 4" xfId="58771"/>
    <cellStyle name="SAPBEXexcCritical4 7 2 5" xfId="58772"/>
    <cellStyle name="SAPBEXexcCritical4 7 3" xfId="58773"/>
    <cellStyle name="SAPBEXexcCritical4 7 3 2" xfId="58774"/>
    <cellStyle name="SAPBEXexcCritical4 7 4" xfId="58775"/>
    <cellStyle name="SAPBEXexcCritical4 7 5" xfId="58776"/>
    <cellStyle name="SAPBEXexcCritical4 7 6" xfId="58777"/>
    <cellStyle name="SAPBEXexcCritical4 8" xfId="58778"/>
    <cellStyle name="SAPBEXexcCritical4 8 2" xfId="58779"/>
    <cellStyle name="SAPBEXexcCritical4 8 2 2" xfId="58780"/>
    <cellStyle name="SAPBEXexcCritical4 8 2 2 2" xfId="58781"/>
    <cellStyle name="SAPBEXexcCritical4 8 2 3" xfId="58782"/>
    <cellStyle name="SAPBEXexcCritical4 8 2 4" xfId="58783"/>
    <cellStyle name="SAPBEXexcCritical4 8 2 5" xfId="58784"/>
    <cellStyle name="SAPBEXexcCritical4 8 3" xfId="58785"/>
    <cellStyle name="SAPBEXexcCritical4 8 3 2" xfId="58786"/>
    <cellStyle name="SAPBEXexcCritical4 8 4" xfId="58787"/>
    <cellStyle name="SAPBEXexcCritical4 8 5" xfId="58788"/>
    <cellStyle name="SAPBEXexcCritical4 8 6" xfId="58789"/>
    <cellStyle name="SAPBEXexcCritical4 9" xfId="58790"/>
    <cellStyle name="SAPBEXexcCritical4 9 2" xfId="58791"/>
    <cellStyle name="SAPBEXexcCritical4 9 2 2" xfId="58792"/>
    <cellStyle name="SAPBEXexcCritical4 9 3" xfId="58793"/>
    <cellStyle name="SAPBEXexcCritical4 9 4" xfId="58794"/>
    <cellStyle name="SAPBEXexcCritical4 9 5" xfId="58795"/>
    <cellStyle name="SAPBEXexcCritical5" xfId="58796"/>
    <cellStyle name="SAPBEXexcCritical5 10" xfId="58797"/>
    <cellStyle name="SAPBEXexcCritical5 10 2" xfId="58798"/>
    <cellStyle name="SAPBEXexcCritical5 11" xfId="58799"/>
    <cellStyle name="SAPBEXexcCritical5 12" xfId="58800"/>
    <cellStyle name="SAPBEXexcCritical5 13" xfId="58801"/>
    <cellStyle name="SAPBEXexcCritical5 2" xfId="58802"/>
    <cellStyle name="SAPBEXexcCritical5 2 2" xfId="58803"/>
    <cellStyle name="SAPBEXexcCritical5 2 2 2" xfId="58804"/>
    <cellStyle name="SAPBEXexcCritical5 2 2 2 2" xfId="58805"/>
    <cellStyle name="SAPBEXexcCritical5 2 2 3" xfId="58806"/>
    <cellStyle name="SAPBEXexcCritical5 2 2 4" xfId="58807"/>
    <cellStyle name="SAPBEXexcCritical5 2 2 5" xfId="58808"/>
    <cellStyle name="SAPBEXexcCritical5 2 3" xfId="58809"/>
    <cellStyle name="SAPBEXexcCritical5 2 3 2" xfId="58810"/>
    <cellStyle name="SAPBEXexcCritical5 2 4" xfId="58811"/>
    <cellStyle name="SAPBEXexcCritical5 2 5" xfId="58812"/>
    <cellStyle name="SAPBEXexcCritical5 2 6" xfId="58813"/>
    <cellStyle name="SAPBEXexcCritical5 3" xfId="58814"/>
    <cellStyle name="SAPBEXexcCritical5 3 2" xfId="58815"/>
    <cellStyle name="SAPBEXexcCritical5 3 2 2" xfId="58816"/>
    <cellStyle name="SAPBEXexcCritical5 3 2 2 2" xfId="58817"/>
    <cellStyle name="SAPBEXexcCritical5 3 2 3" xfId="58818"/>
    <cellStyle name="SAPBEXexcCritical5 3 2 4" xfId="58819"/>
    <cellStyle name="SAPBEXexcCritical5 3 2 5" xfId="58820"/>
    <cellStyle name="SAPBEXexcCritical5 3 3" xfId="58821"/>
    <cellStyle name="SAPBEXexcCritical5 3 3 2" xfId="58822"/>
    <cellStyle name="SAPBEXexcCritical5 3 4" xfId="58823"/>
    <cellStyle name="SAPBEXexcCritical5 3 5" xfId="58824"/>
    <cellStyle name="SAPBEXexcCritical5 3 6" xfId="58825"/>
    <cellStyle name="SAPBEXexcCritical5 4" xfId="58826"/>
    <cellStyle name="SAPBEXexcCritical5 4 2" xfId="58827"/>
    <cellStyle name="SAPBEXexcCritical5 4 2 2" xfId="58828"/>
    <cellStyle name="SAPBEXexcCritical5 4 2 2 2" xfId="58829"/>
    <cellStyle name="SAPBEXexcCritical5 4 2 3" xfId="58830"/>
    <cellStyle name="SAPBEXexcCritical5 4 2 4" xfId="58831"/>
    <cellStyle name="SAPBEXexcCritical5 4 2 5" xfId="58832"/>
    <cellStyle name="SAPBEXexcCritical5 4 3" xfId="58833"/>
    <cellStyle name="SAPBEXexcCritical5 4 3 2" xfId="58834"/>
    <cellStyle name="SAPBEXexcCritical5 4 4" xfId="58835"/>
    <cellStyle name="SAPBEXexcCritical5 4 5" xfId="58836"/>
    <cellStyle name="SAPBEXexcCritical5 4 6" xfId="58837"/>
    <cellStyle name="SAPBEXexcCritical5 5" xfId="58838"/>
    <cellStyle name="SAPBEXexcCritical5 5 2" xfId="58839"/>
    <cellStyle name="SAPBEXexcCritical5 5 2 2" xfId="58840"/>
    <cellStyle name="SAPBEXexcCritical5 5 2 2 2" xfId="58841"/>
    <cellStyle name="SAPBEXexcCritical5 5 2 3" xfId="58842"/>
    <cellStyle name="SAPBEXexcCritical5 5 2 4" xfId="58843"/>
    <cellStyle name="SAPBEXexcCritical5 5 2 5" xfId="58844"/>
    <cellStyle name="SAPBEXexcCritical5 5 3" xfId="58845"/>
    <cellStyle name="SAPBEXexcCritical5 5 3 2" xfId="58846"/>
    <cellStyle name="SAPBEXexcCritical5 5 4" xfId="58847"/>
    <cellStyle name="SAPBEXexcCritical5 5 5" xfId="58848"/>
    <cellStyle name="SAPBEXexcCritical5 5 6" xfId="58849"/>
    <cellStyle name="SAPBEXexcCritical5 6" xfId="58850"/>
    <cellStyle name="SAPBEXexcCritical5 6 2" xfId="58851"/>
    <cellStyle name="SAPBEXexcCritical5 6 2 2" xfId="58852"/>
    <cellStyle name="SAPBEXexcCritical5 6 2 2 2" xfId="58853"/>
    <cellStyle name="SAPBEXexcCritical5 6 2 3" xfId="58854"/>
    <cellStyle name="SAPBEXexcCritical5 6 2 4" xfId="58855"/>
    <cellStyle name="SAPBEXexcCritical5 6 2 5" xfId="58856"/>
    <cellStyle name="SAPBEXexcCritical5 6 3" xfId="58857"/>
    <cellStyle name="SAPBEXexcCritical5 6 3 2" xfId="58858"/>
    <cellStyle name="SAPBEXexcCritical5 6 4" xfId="58859"/>
    <cellStyle name="SAPBEXexcCritical5 6 5" xfId="58860"/>
    <cellStyle name="SAPBEXexcCritical5 6 6" xfId="58861"/>
    <cellStyle name="SAPBEXexcCritical5 7" xfId="58862"/>
    <cellStyle name="SAPBEXexcCritical5 7 2" xfId="58863"/>
    <cellStyle name="SAPBEXexcCritical5 7 2 2" xfId="58864"/>
    <cellStyle name="SAPBEXexcCritical5 7 2 2 2" xfId="58865"/>
    <cellStyle name="SAPBEXexcCritical5 7 2 3" xfId="58866"/>
    <cellStyle name="SAPBEXexcCritical5 7 2 4" xfId="58867"/>
    <cellStyle name="SAPBEXexcCritical5 7 2 5" xfId="58868"/>
    <cellStyle name="SAPBEXexcCritical5 7 3" xfId="58869"/>
    <cellStyle name="SAPBEXexcCritical5 7 3 2" xfId="58870"/>
    <cellStyle name="SAPBEXexcCritical5 7 4" xfId="58871"/>
    <cellStyle name="SAPBEXexcCritical5 7 5" xfId="58872"/>
    <cellStyle name="SAPBEXexcCritical5 7 6" xfId="58873"/>
    <cellStyle name="SAPBEXexcCritical5 8" xfId="58874"/>
    <cellStyle name="SAPBEXexcCritical5 8 2" xfId="58875"/>
    <cellStyle name="SAPBEXexcCritical5 8 2 2" xfId="58876"/>
    <cellStyle name="SAPBEXexcCritical5 8 2 2 2" xfId="58877"/>
    <cellStyle name="SAPBEXexcCritical5 8 2 3" xfId="58878"/>
    <cellStyle name="SAPBEXexcCritical5 8 2 4" xfId="58879"/>
    <cellStyle name="SAPBEXexcCritical5 8 2 5" xfId="58880"/>
    <cellStyle name="SAPBEXexcCritical5 8 3" xfId="58881"/>
    <cellStyle name="SAPBEXexcCritical5 8 3 2" xfId="58882"/>
    <cellStyle name="SAPBEXexcCritical5 8 4" xfId="58883"/>
    <cellStyle name="SAPBEXexcCritical5 8 5" xfId="58884"/>
    <cellStyle name="SAPBEXexcCritical5 8 6" xfId="58885"/>
    <cellStyle name="SAPBEXexcCritical5 9" xfId="58886"/>
    <cellStyle name="SAPBEXexcCritical5 9 2" xfId="58887"/>
    <cellStyle name="SAPBEXexcCritical5 9 2 2" xfId="58888"/>
    <cellStyle name="SAPBEXexcCritical5 9 3" xfId="58889"/>
    <cellStyle name="SAPBEXexcCritical5 9 4" xfId="58890"/>
    <cellStyle name="SAPBEXexcCritical5 9 5" xfId="58891"/>
    <cellStyle name="SAPBEXexcCritical6" xfId="58892"/>
    <cellStyle name="SAPBEXexcCritical6 10" xfId="58893"/>
    <cellStyle name="SAPBEXexcCritical6 10 2" xfId="58894"/>
    <cellStyle name="SAPBEXexcCritical6 11" xfId="58895"/>
    <cellStyle name="SAPBEXexcCritical6 12" xfId="58896"/>
    <cellStyle name="SAPBEXexcCritical6 13" xfId="58897"/>
    <cellStyle name="SAPBEXexcCritical6 2" xfId="58898"/>
    <cellStyle name="SAPBEXexcCritical6 2 2" xfId="58899"/>
    <cellStyle name="SAPBEXexcCritical6 2 2 2" xfId="58900"/>
    <cellStyle name="SAPBEXexcCritical6 2 2 2 2" xfId="58901"/>
    <cellStyle name="SAPBEXexcCritical6 2 2 3" xfId="58902"/>
    <cellStyle name="SAPBEXexcCritical6 2 2 4" xfId="58903"/>
    <cellStyle name="SAPBEXexcCritical6 2 2 5" xfId="58904"/>
    <cellStyle name="SAPBEXexcCritical6 2 3" xfId="58905"/>
    <cellStyle name="SAPBEXexcCritical6 2 3 2" xfId="58906"/>
    <cellStyle name="SAPBEXexcCritical6 2 4" xfId="58907"/>
    <cellStyle name="SAPBEXexcCritical6 2 5" xfId="58908"/>
    <cellStyle name="SAPBEXexcCritical6 2 6" xfId="58909"/>
    <cellStyle name="SAPBEXexcCritical6 3" xfId="58910"/>
    <cellStyle name="SAPBEXexcCritical6 3 2" xfId="58911"/>
    <cellStyle name="SAPBEXexcCritical6 3 2 2" xfId="58912"/>
    <cellStyle name="SAPBEXexcCritical6 3 2 2 2" xfId="58913"/>
    <cellStyle name="SAPBEXexcCritical6 3 2 3" xfId="58914"/>
    <cellStyle name="SAPBEXexcCritical6 3 2 4" xfId="58915"/>
    <cellStyle name="SAPBEXexcCritical6 3 2 5" xfId="58916"/>
    <cellStyle name="SAPBEXexcCritical6 3 3" xfId="58917"/>
    <cellStyle name="SAPBEXexcCritical6 3 3 2" xfId="58918"/>
    <cellStyle name="SAPBEXexcCritical6 3 4" xfId="58919"/>
    <cellStyle name="SAPBEXexcCritical6 3 5" xfId="58920"/>
    <cellStyle name="SAPBEXexcCritical6 3 6" xfId="58921"/>
    <cellStyle name="SAPBEXexcCritical6 4" xfId="58922"/>
    <cellStyle name="SAPBEXexcCritical6 4 2" xfId="58923"/>
    <cellStyle name="SAPBEXexcCritical6 4 2 2" xfId="58924"/>
    <cellStyle name="SAPBEXexcCritical6 4 2 2 2" xfId="58925"/>
    <cellStyle name="SAPBEXexcCritical6 4 2 3" xfId="58926"/>
    <cellStyle name="SAPBEXexcCritical6 4 2 4" xfId="58927"/>
    <cellStyle name="SAPBEXexcCritical6 4 2 5" xfId="58928"/>
    <cellStyle name="SAPBEXexcCritical6 4 3" xfId="58929"/>
    <cellStyle name="SAPBEXexcCritical6 4 3 2" xfId="58930"/>
    <cellStyle name="SAPBEXexcCritical6 4 4" xfId="58931"/>
    <cellStyle name="SAPBEXexcCritical6 4 5" xfId="58932"/>
    <cellStyle name="SAPBEXexcCritical6 4 6" xfId="58933"/>
    <cellStyle name="SAPBEXexcCritical6 5" xfId="58934"/>
    <cellStyle name="SAPBEXexcCritical6 5 2" xfId="58935"/>
    <cellStyle name="SAPBEXexcCritical6 5 2 2" xfId="58936"/>
    <cellStyle name="SAPBEXexcCritical6 5 2 2 2" xfId="58937"/>
    <cellStyle name="SAPBEXexcCritical6 5 2 3" xfId="58938"/>
    <cellStyle name="SAPBEXexcCritical6 5 2 4" xfId="58939"/>
    <cellStyle name="SAPBEXexcCritical6 5 2 5" xfId="58940"/>
    <cellStyle name="SAPBEXexcCritical6 5 3" xfId="58941"/>
    <cellStyle name="SAPBEXexcCritical6 5 3 2" xfId="58942"/>
    <cellStyle name="SAPBEXexcCritical6 5 4" xfId="58943"/>
    <cellStyle name="SAPBEXexcCritical6 5 5" xfId="58944"/>
    <cellStyle name="SAPBEXexcCritical6 5 6" xfId="58945"/>
    <cellStyle name="SAPBEXexcCritical6 6" xfId="58946"/>
    <cellStyle name="SAPBEXexcCritical6 6 2" xfId="58947"/>
    <cellStyle name="SAPBEXexcCritical6 6 2 2" xfId="58948"/>
    <cellStyle name="SAPBEXexcCritical6 6 2 2 2" xfId="58949"/>
    <cellStyle name="SAPBEXexcCritical6 6 2 3" xfId="58950"/>
    <cellStyle name="SAPBEXexcCritical6 6 2 4" xfId="58951"/>
    <cellStyle name="SAPBEXexcCritical6 6 2 5" xfId="58952"/>
    <cellStyle name="SAPBEXexcCritical6 6 3" xfId="58953"/>
    <cellStyle name="SAPBEXexcCritical6 6 3 2" xfId="58954"/>
    <cellStyle name="SAPBEXexcCritical6 6 4" xfId="58955"/>
    <cellStyle name="SAPBEXexcCritical6 6 5" xfId="58956"/>
    <cellStyle name="SAPBEXexcCritical6 6 6" xfId="58957"/>
    <cellStyle name="SAPBEXexcCritical6 7" xfId="58958"/>
    <cellStyle name="SAPBEXexcCritical6 7 2" xfId="58959"/>
    <cellStyle name="SAPBEXexcCritical6 7 2 2" xfId="58960"/>
    <cellStyle name="SAPBEXexcCritical6 7 2 2 2" xfId="58961"/>
    <cellStyle name="SAPBEXexcCritical6 7 2 3" xfId="58962"/>
    <cellStyle name="SAPBEXexcCritical6 7 2 4" xfId="58963"/>
    <cellStyle name="SAPBEXexcCritical6 7 2 5" xfId="58964"/>
    <cellStyle name="SAPBEXexcCritical6 7 3" xfId="58965"/>
    <cellStyle name="SAPBEXexcCritical6 7 3 2" xfId="58966"/>
    <cellStyle name="SAPBEXexcCritical6 7 4" xfId="58967"/>
    <cellStyle name="SAPBEXexcCritical6 7 5" xfId="58968"/>
    <cellStyle name="SAPBEXexcCritical6 7 6" xfId="58969"/>
    <cellStyle name="SAPBEXexcCritical6 8" xfId="58970"/>
    <cellStyle name="SAPBEXexcCritical6 8 2" xfId="58971"/>
    <cellStyle name="SAPBEXexcCritical6 8 2 2" xfId="58972"/>
    <cellStyle name="SAPBEXexcCritical6 8 2 2 2" xfId="58973"/>
    <cellStyle name="SAPBEXexcCritical6 8 2 3" xfId="58974"/>
    <cellStyle name="SAPBEXexcCritical6 8 2 4" xfId="58975"/>
    <cellStyle name="SAPBEXexcCritical6 8 2 5" xfId="58976"/>
    <cellStyle name="SAPBEXexcCritical6 8 3" xfId="58977"/>
    <cellStyle name="SAPBEXexcCritical6 8 3 2" xfId="58978"/>
    <cellStyle name="SAPBEXexcCritical6 8 4" xfId="58979"/>
    <cellStyle name="SAPBEXexcCritical6 8 5" xfId="58980"/>
    <cellStyle name="SAPBEXexcCritical6 8 6" xfId="58981"/>
    <cellStyle name="SAPBEXexcCritical6 9" xfId="58982"/>
    <cellStyle name="SAPBEXexcCritical6 9 2" xfId="58983"/>
    <cellStyle name="SAPBEXexcCritical6 9 2 2" xfId="58984"/>
    <cellStyle name="SAPBEXexcCritical6 9 3" xfId="58985"/>
    <cellStyle name="SAPBEXexcCritical6 9 4" xfId="58986"/>
    <cellStyle name="SAPBEXexcCritical6 9 5" xfId="58987"/>
    <cellStyle name="SAPBEXexcGood1" xfId="58988"/>
    <cellStyle name="SAPBEXexcGood1 10" xfId="58989"/>
    <cellStyle name="SAPBEXexcGood1 10 2" xfId="58990"/>
    <cellStyle name="SAPBEXexcGood1 11" xfId="58991"/>
    <cellStyle name="SAPBEXexcGood1 12" xfId="58992"/>
    <cellStyle name="SAPBEXexcGood1 13" xfId="58993"/>
    <cellStyle name="SAPBEXexcGood1 2" xfId="58994"/>
    <cellStyle name="SAPBEXexcGood1 2 2" xfId="58995"/>
    <cellStyle name="SAPBEXexcGood1 2 2 2" xfId="58996"/>
    <cellStyle name="SAPBEXexcGood1 2 2 2 2" xfId="58997"/>
    <cellStyle name="SAPBEXexcGood1 2 2 3" xfId="58998"/>
    <cellStyle name="SAPBEXexcGood1 2 2 4" xfId="58999"/>
    <cellStyle name="SAPBEXexcGood1 2 2 5" xfId="59000"/>
    <cellStyle name="SAPBEXexcGood1 2 3" xfId="59001"/>
    <cellStyle name="SAPBEXexcGood1 2 3 2" xfId="59002"/>
    <cellStyle name="SAPBEXexcGood1 2 4" xfId="59003"/>
    <cellStyle name="SAPBEXexcGood1 2 5" xfId="59004"/>
    <cellStyle name="SAPBEXexcGood1 2 6" xfId="59005"/>
    <cellStyle name="SAPBEXexcGood1 3" xfId="59006"/>
    <cellStyle name="SAPBEXexcGood1 3 2" xfId="59007"/>
    <cellStyle name="SAPBEXexcGood1 3 2 2" xfId="59008"/>
    <cellStyle name="SAPBEXexcGood1 3 2 2 2" xfId="59009"/>
    <cellStyle name="SAPBEXexcGood1 3 2 3" xfId="59010"/>
    <cellStyle name="SAPBEXexcGood1 3 2 4" xfId="59011"/>
    <cellStyle name="SAPBEXexcGood1 3 2 5" xfId="59012"/>
    <cellStyle name="SAPBEXexcGood1 3 3" xfId="59013"/>
    <cellStyle name="SAPBEXexcGood1 3 3 2" xfId="59014"/>
    <cellStyle name="SAPBEXexcGood1 3 4" xfId="59015"/>
    <cellStyle name="SAPBEXexcGood1 3 5" xfId="59016"/>
    <cellStyle name="SAPBEXexcGood1 3 6" xfId="59017"/>
    <cellStyle name="SAPBEXexcGood1 4" xfId="59018"/>
    <cellStyle name="SAPBEXexcGood1 4 2" xfId="59019"/>
    <cellStyle name="SAPBEXexcGood1 4 2 2" xfId="59020"/>
    <cellStyle name="SAPBEXexcGood1 4 2 2 2" xfId="59021"/>
    <cellStyle name="SAPBEXexcGood1 4 2 3" xfId="59022"/>
    <cellStyle name="SAPBEXexcGood1 4 2 4" xfId="59023"/>
    <cellStyle name="SAPBEXexcGood1 4 2 5" xfId="59024"/>
    <cellStyle name="SAPBEXexcGood1 4 3" xfId="59025"/>
    <cellStyle name="SAPBEXexcGood1 4 3 2" xfId="59026"/>
    <cellStyle name="SAPBEXexcGood1 4 4" xfId="59027"/>
    <cellStyle name="SAPBEXexcGood1 4 5" xfId="59028"/>
    <cellStyle name="SAPBEXexcGood1 4 6" xfId="59029"/>
    <cellStyle name="SAPBEXexcGood1 5" xfId="59030"/>
    <cellStyle name="SAPBEXexcGood1 5 2" xfId="59031"/>
    <cellStyle name="SAPBEXexcGood1 5 2 2" xfId="59032"/>
    <cellStyle name="SAPBEXexcGood1 5 2 2 2" xfId="59033"/>
    <cellStyle name="SAPBEXexcGood1 5 2 3" xfId="59034"/>
    <cellStyle name="SAPBEXexcGood1 5 2 4" xfId="59035"/>
    <cellStyle name="SAPBEXexcGood1 5 2 5" xfId="59036"/>
    <cellStyle name="SAPBEXexcGood1 5 3" xfId="59037"/>
    <cellStyle name="SAPBEXexcGood1 5 3 2" xfId="59038"/>
    <cellStyle name="SAPBEXexcGood1 5 4" xfId="59039"/>
    <cellStyle name="SAPBEXexcGood1 5 5" xfId="59040"/>
    <cellStyle name="SAPBEXexcGood1 5 6" xfId="59041"/>
    <cellStyle name="SAPBEXexcGood1 6" xfId="59042"/>
    <cellStyle name="SAPBEXexcGood1 6 2" xfId="59043"/>
    <cellStyle name="SAPBEXexcGood1 6 2 2" xfId="59044"/>
    <cellStyle name="SAPBEXexcGood1 6 2 2 2" xfId="59045"/>
    <cellStyle name="SAPBEXexcGood1 6 2 3" xfId="59046"/>
    <cellStyle name="SAPBEXexcGood1 6 2 4" xfId="59047"/>
    <cellStyle name="SAPBEXexcGood1 6 2 5" xfId="59048"/>
    <cellStyle name="SAPBEXexcGood1 6 3" xfId="59049"/>
    <cellStyle name="SAPBEXexcGood1 6 3 2" xfId="59050"/>
    <cellStyle name="SAPBEXexcGood1 6 4" xfId="59051"/>
    <cellStyle name="SAPBEXexcGood1 6 5" xfId="59052"/>
    <cellStyle name="SAPBEXexcGood1 6 6" xfId="59053"/>
    <cellStyle name="SAPBEXexcGood1 7" xfId="59054"/>
    <cellStyle name="SAPBEXexcGood1 7 2" xfId="59055"/>
    <cellStyle name="SAPBEXexcGood1 7 2 2" xfId="59056"/>
    <cellStyle name="SAPBEXexcGood1 7 2 2 2" xfId="59057"/>
    <cellStyle name="SAPBEXexcGood1 7 2 3" xfId="59058"/>
    <cellStyle name="SAPBEXexcGood1 7 2 4" xfId="59059"/>
    <cellStyle name="SAPBEXexcGood1 7 2 5" xfId="59060"/>
    <cellStyle name="SAPBEXexcGood1 7 3" xfId="59061"/>
    <cellStyle name="SAPBEXexcGood1 7 3 2" xfId="59062"/>
    <cellStyle name="SAPBEXexcGood1 7 4" xfId="59063"/>
    <cellStyle name="SAPBEXexcGood1 7 5" xfId="59064"/>
    <cellStyle name="SAPBEXexcGood1 7 6" xfId="59065"/>
    <cellStyle name="SAPBEXexcGood1 8" xfId="59066"/>
    <cellStyle name="SAPBEXexcGood1 8 2" xfId="59067"/>
    <cellStyle name="SAPBEXexcGood1 8 2 2" xfId="59068"/>
    <cellStyle name="SAPBEXexcGood1 8 2 2 2" xfId="59069"/>
    <cellStyle name="SAPBEXexcGood1 8 2 3" xfId="59070"/>
    <cellStyle name="SAPBEXexcGood1 8 2 4" xfId="59071"/>
    <cellStyle name="SAPBEXexcGood1 8 2 5" xfId="59072"/>
    <cellStyle name="SAPBEXexcGood1 8 3" xfId="59073"/>
    <cellStyle name="SAPBEXexcGood1 8 3 2" xfId="59074"/>
    <cellStyle name="SAPBEXexcGood1 8 4" xfId="59075"/>
    <cellStyle name="SAPBEXexcGood1 8 5" xfId="59076"/>
    <cellStyle name="SAPBEXexcGood1 8 6" xfId="59077"/>
    <cellStyle name="SAPBEXexcGood1 9" xfId="59078"/>
    <cellStyle name="SAPBEXexcGood1 9 2" xfId="59079"/>
    <cellStyle name="SAPBEXexcGood1 9 2 2" xfId="59080"/>
    <cellStyle name="SAPBEXexcGood1 9 3" xfId="59081"/>
    <cellStyle name="SAPBEXexcGood1 9 4" xfId="59082"/>
    <cellStyle name="SAPBEXexcGood1 9 5" xfId="59083"/>
    <cellStyle name="SAPBEXexcGood2" xfId="59084"/>
    <cellStyle name="SAPBEXexcGood2 10" xfId="59085"/>
    <cellStyle name="SAPBEXexcGood2 10 2" xfId="59086"/>
    <cellStyle name="SAPBEXexcGood2 11" xfId="59087"/>
    <cellStyle name="SAPBEXexcGood2 12" xfId="59088"/>
    <cellStyle name="SAPBEXexcGood2 13" xfId="59089"/>
    <cellStyle name="SAPBEXexcGood2 2" xfId="59090"/>
    <cellStyle name="SAPBEXexcGood2 2 2" xfId="59091"/>
    <cellStyle name="SAPBEXexcGood2 2 2 2" xfId="59092"/>
    <cellStyle name="SAPBEXexcGood2 2 2 2 2" xfId="59093"/>
    <cellStyle name="SAPBEXexcGood2 2 2 3" xfId="59094"/>
    <cellStyle name="SAPBEXexcGood2 2 2 4" xfId="59095"/>
    <cellStyle name="SAPBEXexcGood2 2 2 5" xfId="59096"/>
    <cellStyle name="SAPBEXexcGood2 2 3" xfId="59097"/>
    <cellStyle name="SAPBEXexcGood2 2 3 2" xfId="59098"/>
    <cellStyle name="SAPBEXexcGood2 2 4" xfId="59099"/>
    <cellStyle name="SAPBEXexcGood2 2 5" xfId="59100"/>
    <cellStyle name="SAPBEXexcGood2 2 6" xfId="59101"/>
    <cellStyle name="SAPBEXexcGood2 3" xfId="59102"/>
    <cellStyle name="SAPBEXexcGood2 3 2" xfId="59103"/>
    <cellStyle name="SAPBEXexcGood2 3 2 2" xfId="59104"/>
    <cellStyle name="SAPBEXexcGood2 3 2 2 2" xfId="59105"/>
    <cellStyle name="SAPBEXexcGood2 3 2 3" xfId="59106"/>
    <cellStyle name="SAPBEXexcGood2 3 2 4" xfId="59107"/>
    <cellStyle name="SAPBEXexcGood2 3 2 5" xfId="59108"/>
    <cellStyle name="SAPBEXexcGood2 3 3" xfId="59109"/>
    <cellStyle name="SAPBEXexcGood2 3 3 2" xfId="59110"/>
    <cellStyle name="SAPBEXexcGood2 3 4" xfId="59111"/>
    <cellStyle name="SAPBEXexcGood2 3 5" xfId="59112"/>
    <cellStyle name="SAPBEXexcGood2 3 6" xfId="59113"/>
    <cellStyle name="SAPBEXexcGood2 4" xfId="59114"/>
    <cellStyle name="SAPBEXexcGood2 4 2" xfId="59115"/>
    <cellStyle name="SAPBEXexcGood2 4 2 2" xfId="59116"/>
    <cellStyle name="SAPBEXexcGood2 4 2 2 2" xfId="59117"/>
    <cellStyle name="SAPBEXexcGood2 4 2 3" xfId="59118"/>
    <cellStyle name="SAPBEXexcGood2 4 2 4" xfId="59119"/>
    <cellStyle name="SAPBEXexcGood2 4 2 5" xfId="59120"/>
    <cellStyle name="SAPBEXexcGood2 4 3" xfId="59121"/>
    <cellStyle name="SAPBEXexcGood2 4 3 2" xfId="59122"/>
    <cellStyle name="SAPBEXexcGood2 4 4" xfId="59123"/>
    <cellStyle name="SAPBEXexcGood2 4 5" xfId="59124"/>
    <cellStyle name="SAPBEXexcGood2 4 6" xfId="59125"/>
    <cellStyle name="SAPBEXexcGood2 5" xfId="59126"/>
    <cellStyle name="SAPBEXexcGood2 5 2" xfId="59127"/>
    <cellStyle name="SAPBEXexcGood2 5 2 2" xfId="59128"/>
    <cellStyle name="SAPBEXexcGood2 5 2 2 2" xfId="59129"/>
    <cellStyle name="SAPBEXexcGood2 5 2 3" xfId="59130"/>
    <cellStyle name="SAPBEXexcGood2 5 2 4" xfId="59131"/>
    <cellStyle name="SAPBEXexcGood2 5 2 5" xfId="59132"/>
    <cellStyle name="SAPBEXexcGood2 5 3" xfId="59133"/>
    <cellStyle name="SAPBEXexcGood2 5 3 2" xfId="59134"/>
    <cellStyle name="SAPBEXexcGood2 5 4" xfId="59135"/>
    <cellStyle name="SAPBEXexcGood2 5 5" xfId="59136"/>
    <cellStyle name="SAPBEXexcGood2 5 6" xfId="59137"/>
    <cellStyle name="SAPBEXexcGood2 6" xfId="59138"/>
    <cellStyle name="SAPBEXexcGood2 6 2" xfId="59139"/>
    <cellStyle name="SAPBEXexcGood2 6 2 2" xfId="59140"/>
    <cellStyle name="SAPBEXexcGood2 6 2 2 2" xfId="59141"/>
    <cellStyle name="SAPBEXexcGood2 6 2 3" xfId="59142"/>
    <cellStyle name="SAPBEXexcGood2 6 2 4" xfId="59143"/>
    <cellStyle name="SAPBEXexcGood2 6 2 5" xfId="59144"/>
    <cellStyle name="SAPBEXexcGood2 6 3" xfId="59145"/>
    <cellStyle name="SAPBEXexcGood2 6 3 2" xfId="59146"/>
    <cellStyle name="SAPBEXexcGood2 6 4" xfId="59147"/>
    <cellStyle name="SAPBEXexcGood2 6 5" xfId="59148"/>
    <cellStyle name="SAPBEXexcGood2 6 6" xfId="59149"/>
    <cellStyle name="SAPBEXexcGood2 7" xfId="59150"/>
    <cellStyle name="SAPBEXexcGood2 7 2" xfId="59151"/>
    <cellStyle name="SAPBEXexcGood2 7 2 2" xfId="59152"/>
    <cellStyle name="SAPBEXexcGood2 7 2 2 2" xfId="59153"/>
    <cellStyle name="SAPBEXexcGood2 7 2 3" xfId="59154"/>
    <cellStyle name="SAPBEXexcGood2 7 2 4" xfId="59155"/>
    <cellStyle name="SAPBEXexcGood2 7 2 5" xfId="59156"/>
    <cellStyle name="SAPBEXexcGood2 7 3" xfId="59157"/>
    <cellStyle name="SAPBEXexcGood2 7 3 2" xfId="59158"/>
    <cellStyle name="SAPBEXexcGood2 7 4" xfId="59159"/>
    <cellStyle name="SAPBEXexcGood2 7 5" xfId="59160"/>
    <cellStyle name="SAPBEXexcGood2 7 6" xfId="59161"/>
    <cellStyle name="SAPBEXexcGood2 8" xfId="59162"/>
    <cellStyle name="SAPBEXexcGood2 8 2" xfId="59163"/>
    <cellStyle name="SAPBEXexcGood2 8 2 2" xfId="59164"/>
    <cellStyle name="SAPBEXexcGood2 8 2 2 2" xfId="59165"/>
    <cellStyle name="SAPBEXexcGood2 8 2 3" xfId="59166"/>
    <cellStyle name="SAPBEXexcGood2 8 2 4" xfId="59167"/>
    <cellStyle name="SAPBEXexcGood2 8 2 5" xfId="59168"/>
    <cellStyle name="SAPBEXexcGood2 8 3" xfId="59169"/>
    <cellStyle name="SAPBEXexcGood2 8 3 2" xfId="59170"/>
    <cellStyle name="SAPBEXexcGood2 8 4" xfId="59171"/>
    <cellStyle name="SAPBEXexcGood2 8 5" xfId="59172"/>
    <cellStyle name="SAPBEXexcGood2 8 6" xfId="59173"/>
    <cellStyle name="SAPBEXexcGood2 9" xfId="59174"/>
    <cellStyle name="SAPBEXexcGood2 9 2" xfId="59175"/>
    <cellStyle name="SAPBEXexcGood2 9 2 2" xfId="59176"/>
    <cellStyle name="SAPBEXexcGood2 9 3" xfId="59177"/>
    <cellStyle name="SAPBEXexcGood2 9 4" xfId="59178"/>
    <cellStyle name="SAPBEXexcGood2 9 5" xfId="59179"/>
    <cellStyle name="SAPBEXexcGood3" xfId="59180"/>
    <cellStyle name="SAPBEXexcGood3 10" xfId="59181"/>
    <cellStyle name="SAPBEXexcGood3 10 2" xfId="59182"/>
    <cellStyle name="SAPBEXexcGood3 11" xfId="59183"/>
    <cellStyle name="SAPBEXexcGood3 12" xfId="59184"/>
    <cellStyle name="SAPBEXexcGood3 13" xfId="59185"/>
    <cellStyle name="SAPBEXexcGood3 2" xfId="59186"/>
    <cellStyle name="SAPBEXexcGood3 2 2" xfId="59187"/>
    <cellStyle name="SAPBEXexcGood3 2 2 2" xfId="59188"/>
    <cellStyle name="SAPBEXexcGood3 2 2 2 2" xfId="59189"/>
    <cellStyle name="SAPBEXexcGood3 2 2 3" xfId="59190"/>
    <cellStyle name="SAPBEXexcGood3 2 2 4" xfId="59191"/>
    <cellStyle name="SAPBEXexcGood3 2 2 5" xfId="59192"/>
    <cellStyle name="SAPBEXexcGood3 2 3" xfId="59193"/>
    <cellStyle name="SAPBEXexcGood3 2 3 2" xfId="59194"/>
    <cellStyle name="SAPBEXexcGood3 2 4" xfId="59195"/>
    <cellStyle name="SAPBEXexcGood3 2 5" xfId="59196"/>
    <cellStyle name="SAPBEXexcGood3 2 6" xfId="59197"/>
    <cellStyle name="SAPBEXexcGood3 3" xfId="59198"/>
    <cellStyle name="SAPBEXexcGood3 3 2" xfId="59199"/>
    <cellStyle name="SAPBEXexcGood3 3 2 2" xfId="59200"/>
    <cellStyle name="SAPBEXexcGood3 3 2 2 2" xfId="59201"/>
    <cellStyle name="SAPBEXexcGood3 3 2 3" xfId="59202"/>
    <cellStyle name="SAPBEXexcGood3 3 2 4" xfId="59203"/>
    <cellStyle name="SAPBEXexcGood3 3 2 5" xfId="59204"/>
    <cellStyle name="SAPBEXexcGood3 3 3" xfId="59205"/>
    <cellStyle name="SAPBEXexcGood3 3 3 2" xfId="59206"/>
    <cellStyle name="SAPBEXexcGood3 3 4" xfId="59207"/>
    <cellStyle name="SAPBEXexcGood3 3 5" xfId="59208"/>
    <cellStyle name="SAPBEXexcGood3 3 6" xfId="59209"/>
    <cellStyle name="SAPBEXexcGood3 4" xfId="59210"/>
    <cellStyle name="SAPBEXexcGood3 4 2" xfId="59211"/>
    <cellStyle name="SAPBEXexcGood3 4 2 2" xfId="59212"/>
    <cellStyle name="SAPBEXexcGood3 4 2 2 2" xfId="59213"/>
    <cellStyle name="SAPBEXexcGood3 4 2 3" xfId="59214"/>
    <cellStyle name="SAPBEXexcGood3 4 2 4" xfId="59215"/>
    <cellStyle name="SAPBEXexcGood3 4 2 5" xfId="59216"/>
    <cellStyle name="SAPBEXexcGood3 4 3" xfId="59217"/>
    <cellStyle name="SAPBEXexcGood3 4 3 2" xfId="59218"/>
    <cellStyle name="SAPBEXexcGood3 4 4" xfId="59219"/>
    <cellStyle name="SAPBEXexcGood3 4 5" xfId="59220"/>
    <cellStyle name="SAPBEXexcGood3 4 6" xfId="59221"/>
    <cellStyle name="SAPBEXexcGood3 5" xfId="59222"/>
    <cellStyle name="SAPBEXexcGood3 5 2" xfId="59223"/>
    <cellStyle name="SAPBEXexcGood3 5 2 2" xfId="59224"/>
    <cellStyle name="SAPBEXexcGood3 5 2 2 2" xfId="59225"/>
    <cellStyle name="SAPBEXexcGood3 5 2 3" xfId="59226"/>
    <cellStyle name="SAPBEXexcGood3 5 2 4" xfId="59227"/>
    <cellStyle name="SAPBEXexcGood3 5 2 5" xfId="59228"/>
    <cellStyle name="SAPBEXexcGood3 5 3" xfId="59229"/>
    <cellStyle name="SAPBEXexcGood3 5 3 2" xfId="59230"/>
    <cellStyle name="SAPBEXexcGood3 5 4" xfId="59231"/>
    <cellStyle name="SAPBEXexcGood3 5 5" xfId="59232"/>
    <cellStyle name="SAPBEXexcGood3 5 6" xfId="59233"/>
    <cellStyle name="SAPBEXexcGood3 6" xfId="59234"/>
    <cellStyle name="SAPBEXexcGood3 6 2" xfId="59235"/>
    <cellStyle name="SAPBEXexcGood3 6 2 2" xfId="59236"/>
    <cellStyle name="SAPBEXexcGood3 6 2 2 2" xfId="59237"/>
    <cellStyle name="SAPBEXexcGood3 6 2 3" xfId="59238"/>
    <cellStyle name="SAPBEXexcGood3 6 2 4" xfId="59239"/>
    <cellStyle name="SAPBEXexcGood3 6 2 5" xfId="59240"/>
    <cellStyle name="SAPBEXexcGood3 6 3" xfId="59241"/>
    <cellStyle name="SAPBEXexcGood3 6 3 2" xfId="59242"/>
    <cellStyle name="SAPBEXexcGood3 6 4" xfId="59243"/>
    <cellStyle name="SAPBEXexcGood3 6 5" xfId="59244"/>
    <cellStyle name="SAPBEXexcGood3 6 6" xfId="59245"/>
    <cellStyle name="SAPBEXexcGood3 7" xfId="59246"/>
    <cellStyle name="SAPBEXexcGood3 7 2" xfId="59247"/>
    <cellStyle name="SAPBEXexcGood3 7 2 2" xfId="59248"/>
    <cellStyle name="SAPBEXexcGood3 7 2 2 2" xfId="59249"/>
    <cellStyle name="SAPBEXexcGood3 7 2 3" xfId="59250"/>
    <cellStyle name="SAPBEXexcGood3 7 2 4" xfId="59251"/>
    <cellStyle name="SAPBEXexcGood3 7 2 5" xfId="59252"/>
    <cellStyle name="SAPBEXexcGood3 7 3" xfId="59253"/>
    <cellStyle name="SAPBEXexcGood3 7 3 2" xfId="59254"/>
    <cellStyle name="SAPBEXexcGood3 7 4" xfId="59255"/>
    <cellStyle name="SAPBEXexcGood3 7 5" xfId="59256"/>
    <cellStyle name="SAPBEXexcGood3 7 6" xfId="59257"/>
    <cellStyle name="SAPBEXexcGood3 8" xfId="59258"/>
    <cellStyle name="SAPBEXexcGood3 8 2" xfId="59259"/>
    <cellStyle name="SAPBEXexcGood3 8 2 2" xfId="59260"/>
    <cellStyle name="SAPBEXexcGood3 8 2 2 2" xfId="59261"/>
    <cellStyle name="SAPBEXexcGood3 8 2 3" xfId="59262"/>
    <cellStyle name="SAPBEXexcGood3 8 2 4" xfId="59263"/>
    <cellStyle name="SAPBEXexcGood3 8 2 5" xfId="59264"/>
    <cellStyle name="SAPBEXexcGood3 8 3" xfId="59265"/>
    <cellStyle name="SAPBEXexcGood3 8 3 2" xfId="59266"/>
    <cellStyle name="SAPBEXexcGood3 8 4" xfId="59267"/>
    <cellStyle name="SAPBEXexcGood3 8 5" xfId="59268"/>
    <cellStyle name="SAPBEXexcGood3 8 6" xfId="59269"/>
    <cellStyle name="SAPBEXexcGood3 9" xfId="59270"/>
    <cellStyle name="SAPBEXexcGood3 9 2" xfId="59271"/>
    <cellStyle name="SAPBEXexcGood3 9 2 2" xfId="59272"/>
    <cellStyle name="SAPBEXexcGood3 9 3" xfId="59273"/>
    <cellStyle name="SAPBEXexcGood3 9 4" xfId="59274"/>
    <cellStyle name="SAPBEXexcGood3 9 5" xfId="59275"/>
    <cellStyle name="SAPBEXfilterDrill" xfId="59276"/>
    <cellStyle name="SAPBEXfilterDrill 10" xfId="59277"/>
    <cellStyle name="SAPBEXfilterDrill 10 2" xfId="59278"/>
    <cellStyle name="SAPBEXfilterDrill 11" xfId="59279"/>
    <cellStyle name="SAPBEXfilterDrill 12" xfId="59280"/>
    <cellStyle name="SAPBEXfilterDrill 13" xfId="59281"/>
    <cellStyle name="SAPBEXfilterDrill 2" xfId="59282"/>
    <cellStyle name="SAPBEXfilterDrill 2 2" xfId="59283"/>
    <cellStyle name="SAPBEXfilterDrill 2 3" xfId="59284"/>
    <cellStyle name="SAPBEXfilterDrill 2 4" xfId="59285"/>
    <cellStyle name="SAPBEXfilterDrill 2 5" xfId="59286"/>
    <cellStyle name="SAPBEXfilterDrill 3" xfId="59287"/>
    <cellStyle name="SAPBEXfilterDrill 3 2" xfId="59288"/>
    <cellStyle name="SAPBEXfilterDrill 3 3" xfId="59289"/>
    <cellStyle name="SAPBEXfilterDrill 3 4" xfId="59290"/>
    <cellStyle name="SAPBEXfilterDrill 3 5" xfId="59291"/>
    <cellStyle name="SAPBEXfilterDrill 4" xfId="59292"/>
    <cellStyle name="SAPBEXfilterDrill 4 2" xfId="59293"/>
    <cellStyle name="SAPBEXfilterDrill 4 3" xfId="59294"/>
    <cellStyle name="SAPBEXfilterDrill 4 4" xfId="59295"/>
    <cellStyle name="SAPBEXfilterDrill 4 5" xfId="59296"/>
    <cellStyle name="SAPBEXfilterDrill 5" xfId="59297"/>
    <cellStyle name="SAPBEXfilterDrill 5 2" xfId="59298"/>
    <cellStyle name="SAPBEXfilterDrill 5 3" xfId="59299"/>
    <cellStyle name="SAPBEXfilterDrill 5 4" xfId="59300"/>
    <cellStyle name="SAPBEXfilterDrill 5 5" xfId="59301"/>
    <cellStyle name="SAPBEXfilterDrill 6" xfId="59302"/>
    <cellStyle name="SAPBEXfilterDrill 6 2" xfId="59303"/>
    <cellStyle name="SAPBEXfilterDrill 6 3" xfId="59304"/>
    <cellStyle name="SAPBEXfilterDrill 6 4" xfId="59305"/>
    <cellStyle name="SAPBEXfilterDrill 6 5" xfId="59306"/>
    <cellStyle name="SAPBEXfilterDrill 7" xfId="59307"/>
    <cellStyle name="SAPBEXfilterDrill 7 2" xfId="59308"/>
    <cellStyle name="SAPBEXfilterDrill 7 3" xfId="59309"/>
    <cellStyle name="SAPBEXfilterDrill 7 4" xfId="59310"/>
    <cellStyle name="SAPBEXfilterDrill 7 5" xfId="59311"/>
    <cellStyle name="SAPBEXfilterDrill 8" xfId="59312"/>
    <cellStyle name="SAPBEXfilterDrill 8 2" xfId="59313"/>
    <cellStyle name="SAPBEXfilterDrill 8 3" xfId="59314"/>
    <cellStyle name="SAPBEXfilterDrill 8 4" xfId="59315"/>
    <cellStyle name="SAPBEXfilterDrill 8 5" xfId="59316"/>
    <cellStyle name="SAPBEXfilterDrill 9" xfId="59317"/>
    <cellStyle name="SAPBEXfilterDrill 9 2" xfId="59318"/>
    <cellStyle name="SAPBEXfilterDrill 9 3" xfId="59319"/>
    <cellStyle name="SAPBEXfilterDrill 9 4" xfId="59320"/>
    <cellStyle name="SAPBEXfilterDrill 9 5" xfId="59321"/>
    <cellStyle name="SAPBEXfilterItem" xfId="59322"/>
    <cellStyle name="SAPBEXfilterItem 2" xfId="59323"/>
    <cellStyle name="SAPBEXfilterText" xfId="59324"/>
    <cellStyle name="SAPBEXfilterText 2" xfId="59325"/>
    <cellStyle name="SAPBEXformats" xfId="59326"/>
    <cellStyle name="SAPBEXformats 10" xfId="59327"/>
    <cellStyle name="SAPBEXformats 10 2" xfId="59328"/>
    <cellStyle name="SAPBEXformats 11" xfId="59329"/>
    <cellStyle name="SAPBEXformats 12" xfId="59330"/>
    <cellStyle name="SAPBEXformats 13" xfId="59331"/>
    <cellStyle name="SAPBEXformats 2" xfId="59332"/>
    <cellStyle name="SAPBEXformats 2 2" xfId="59333"/>
    <cellStyle name="SAPBEXformats 2 2 2" xfId="59334"/>
    <cellStyle name="SAPBEXformats 2 2 2 2" xfId="59335"/>
    <cellStyle name="SAPBEXformats 2 2 3" xfId="59336"/>
    <cellStyle name="SAPBEXformats 2 2 4" xfId="59337"/>
    <cellStyle name="SAPBEXformats 2 2 5" xfId="59338"/>
    <cellStyle name="SAPBEXformats 2 3" xfId="59339"/>
    <cellStyle name="SAPBEXformats 2 3 2" xfId="59340"/>
    <cellStyle name="SAPBEXformats 2 4" xfId="59341"/>
    <cellStyle name="SAPBEXformats 2 5" xfId="59342"/>
    <cellStyle name="SAPBEXformats 2 6" xfId="59343"/>
    <cellStyle name="SAPBEXformats 3" xfId="59344"/>
    <cellStyle name="SAPBEXformats 3 2" xfId="59345"/>
    <cellStyle name="SAPBEXformats 3 2 2" xfId="59346"/>
    <cellStyle name="SAPBEXformats 3 2 2 2" xfId="59347"/>
    <cellStyle name="SAPBEXformats 3 2 3" xfId="59348"/>
    <cellStyle name="SAPBEXformats 3 2 4" xfId="59349"/>
    <cellStyle name="SAPBEXformats 3 2 5" xfId="59350"/>
    <cellStyle name="SAPBEXformats 3 3" xfId="59351"/>
    <cellStyle name="SAPBEXformats 3 3 2" xfId="59352"/>
    <cellStyle name="SAPBEXformats 3 4" xfId="59353"/>
    <cellStyle name="SAPBEXformats 3 5" xfId="59354"/>
    <cellStyle name="SAPBEXformats 3 6" xfId="59355"/>
    <cellStyle name="SAPBEXformats 4" xfId="59356"/>
    <cellStyle name="SAPBEXformats 4 2" xfId="59357"/>
    <cellStyle name="SAPBEXformats 4 2 2" xfId="59358"/>
    <cellStyle name="SAPBEXformats 4 2 2 2" xfId="59359"/>
    <cellStyle name="SAPBEXformats 4 2 3" xfId="59360"/>
    <cellStyle name="SAPBEXformats 4 2 4" xfId="59361"/>
    <cellStyle name="SAPBEXformats 4 2 5" xfId="59362"/>
    <cellStyle name="SAPBEXformats 4 3" xfId="59363"/>
    <cellStyle name="SAPBEXformats 4 3 2" xfId="59364"/>
    <cellStyle name="SAPBEXformats 4 4" xfId="59365"/>
    <cellStyle name="SAPBEXformats 4 5" xfId="59366"/>
    <cellStyle name="SAPBEXformats 4 6" xfId="59367"/>
    <cellStyle name="SAPBEXformats 5" xfId="59368"/>
    <cellStyle name="SAPBEXformats 5 2" xfId="59369"/>
    <cellStyle name="SAPBEXformats 5 2 2" xfId="59370"/>
    <cellStyle name="SAPBEXformats 5 2 2 2" xfId="59371"/>
    <cellStyle name="SAPBEXformats 5 2 3" xfId="59372"/>
    <cellStyle name="SAPBEXformats 5 2 4" xfId="59373"/>
    <cellStyle name="SAPBEXformats 5 2 5" xfId="59374"/>
    <cellStyle name="SAPBEXformats 5 3" xfId="59375"/>
    <cellStyle name="SAPBEXformats 5 3 2" xfId="59376"/>
    <cellStyle name="SAPBEXformats 5 4" xfId="59377"/>
    <cellStyle name="SAPBEXformats 5 5" xfId="59378"/>
    <cellStyle name="SAPBEXformats 5 6" xfId="59379"/>
    <cellStyle name="SAPBEXformats 6" xfId="59380"/>
    <cellStyle name="SAPBEXformats 6 2" xfId="59381"/>
    <cellStyle name="SAPBEXformats 6 2 2" xfId="59382"/>
    <cellStyle name="SAPBEXformats 6 2 2 2" xfId="59383"/>
    <cellStyle name="SAPBEXformats 6 2 3" xfId="59384"/>
    <cellStyle name="SAPBEXformats 6 2 4" xfId="59385"/>
    <cellStyle name="SAPBEXformats 6 2 5" xfId="59386"/>
    <cellStyle name="SAPBEXformats 6 3" xfId="59387"/>
    <cellStyle name="SAPBEXformats 6 3 2" xfId="59388"/>
    <cellStyle name="SAPBEXformats 6 4" xfId="59389"/>
    <cellStyle name="SAPBEXformats 6 5" xfId="59390"/>
    <cellStyle name="SAPBEXformats 6 6" xfId="59391"/>
    <cellStyle name="SAPBEXformats 7" xfId="59392"/>
    <cellStyle name="SAPBEXformats 7 2" xfId="59393"/>
    <cellStyle name="SAPBEXformats 7 2 2" xfId="59394"/>
    <cellStyle name="SAPBEXformats 7 2 2 2" xfId="59395"/>
    <cellStyle name="SAPBEXformats 7 2 3" xfId="59396"/>
    <cellStyle name="SAPBEXformats 7 2 4" xfId="59397"/>
    <cellStyle name="SAPBEXformats 7 2 5" xfId="59398"/>
    <cellStyle name="SAPBEXformats 7 3" xfId="59399"/>
    <cellStyle name="SAPBEXformats 7 3 2" xfId="59400"/>
    <cellStyle name="SAPBEXformats 7 4" xfId="59401"/>
    <cellStyle name="SAPBEXformats 7 5" xfId="59402"/>
    <cellStyle name="SAPBEXformats 7 6" xfId="59403"/>
    <cellStyle name="SAPBEXformats 8" xfId="59404"/>
    <cellStyle name="SAPBEXformats 8 2" xfId="59405"/>
    <cellStyle name="SAPBEXformats 8 2 2" xfId="59406"/>
    <cellStyle name="SAPBEXformats 8 2 2 2" xfId="59407"/>
    <cellStyle name="SAPBEXformats 8 2 3" xfId="59408"/>
    <cellStyle name="SAPBEXformats 8 2 4" xfId="59409"/>
    <cellStyle name="SAPBEXformats 8 2 5" xfId="59410"/>
    <cellStyle name="SAPBEXformats 8 3" xfId="59411"/>
    <cellStyle name="SAPBEXformats 8 3 2" xfId="59412"/>
    <cellStyle name="SAPBEXformats 8 4" xfId="59413"/>
    <cellStyle name="SAPBEXformats 8 5" xfId="59414"/>
    <cellStyle name="SAPBEXformats 8 6" xfId="59415"/>
    <cellStyle name="SAPBEXformats 9" xfId="59416"/>
    <cellStyle name="SAPBEXformats 9 2" xfId="59417"/>
    <cellStyle name="SAPBEXformats 9 2 2" xfId="59418"/>
    <cellStyle name="SAPBEXformats 9 3" xfId="59419"/>
    <cellStyle name="SAPBEXformats 9 4" xfId="59420"/>
    <cellStyle name="SAPBEXformats 9 5" xfId="59421"/>
    <cellStyle name="SAPBEXheaderItem" xfId="59422"/>
    <cellStyle name="SAPBEXheaderItem 2" xfId="59423"/>
    <cellStyle name="SAPBEXheaderText" xfId="59424"/>
    <cellStyle name="SAPBEXheaderText 2" xfId="59425"/>
    <cellStyle name="SAPBEXHLevel0" xfId="59426"/>
    <cellStyle name="SAPBEXHLevel0 10" xfId="59427"/>
    <cellStyle name="SAPBEXHLevel0 10 2" xfId="59428"/>
    <cellStyle name="SAPBEXHLevel0 11" xfId="59429"/>
    <cellStyle name="SAPBEXHLevel0 12" xfId="59430"/>
    <cellStyle name="SAPBEXHLevel0 13" xfId="59431"/>
    <cellStyle name="SAPBEXHLevel0 2" xfId="59432"/>
    <cellStyle name="SAPBEXHLevel0 2 2" xfId="59433"/>
    <cellStyle name="SAPBEXHLevel0 2 2 2" xfId="59434"/>
    <cellStyle name="SAPBEXHLevel0 2 2 2 2" xfId="59435"/>
    <cellStyle name="SAPBEXHLevel0 2 2 3" xfId="59436"/>
    <cellStyle name="SAPBEXHLevel0 2 2 4" xfId="59437"/>
    <cellStyle name="SAPBEXHLevel0 2 2 5" xfId="59438"/>
    <cellStyle name="SAPBEXHLevel0 2 3" xfId="59439"/>
    <cellStyle name="SAPBEXHLevel0 2 3 2" xfId="59440"/>
    <cellStyle name="SAPBEXHLevel0 2 4" xfId="59441"/>
    <cellStyle name="SAPBEXHLevel0 2 5" xfId="59442"/>
    <cellStyle name="SAPBEXHLevel0 2 6" xfId="59443"/>
    <cellStyle name="SAPBEXHLevel0 3" xfId="59444"/>
    <cellStyle name="SAPBEXHLevel0 3 2" xfId="59445"/>
    <cellStyle name="SAPBEXHLevel0 3 2 2" xfId="59446"/>
    <cellStyle name="SAPBEXHLevel0 3 2 2 2" xfId="59447"/>
    <cellStyle name="SAPBEXHLevel0 3 2 3" xfId="59448"/>
    <cellStyle name="SAPBEXHLevel0 3 2 4" xfId="59449"/>
    <cellStyle name="SAPBEXHLevel0 3 2 5" xfId="59450"/>
    <cellStyle name="SAPBEXHLevel0 3 3" xfId="59451"/>
    <cellStyle name="SAPBEXHLevel0 3 3 2" xfId="59452"/>
    <cellStyle name="SAPBEXHLevel0 3 4" xfId="59453"/>
    <cellStyle name="SAPBEXHLevel0 3 5" xfId="59454"/>
    <cellStyle name="SAPBEXHLevel0 3 6" xfId="59455"/>
    <cellStyle name="SAPBEXHLevel0 4" xfId="59456"/>
    <cellStyle name="SAPBEXHLevel0 4 2" xfId="59457"/>
    <cellStyle name="SAPBEXHLevel0 4 2 2" xfId="59458"/>
    <cellStyle name="SAPBEXHLevel0 4 2 2 2" xfId="59459"/>
    <cellStyle name="SAPBEXHLevel0 4 2 3" xfId="59460"/>
    <cellStyle name="SAPBEXHLevel0 4 2 4" xfId="59461"/>
    <cellStyle name="SAPBEXHLevel0 4 2 5" xfId="59462"/>
    <cellStyle name="SAPBEXHLevel0 4 3" xfId="59463"/>
    <cellStyle name="SAPBEXHLevel0 4 3 2" xfId="59464"/>
    <cellStyle name="SAPBEXHLevel0 4 4" xfId="59465"/>
    <cellStyle name="SAPBEXHLevel0 4 5" xfId="59466"/>
    <cellStyle name="SAPBEXHLevel0 4 6" xfId="59467"/>
    <cellStyle name="SAPBEXHLevel0 5" xfId="59468"/>
    <cellStyle name="SAPBEXHLevel0 5 2" xfId="59469"/>
    <cellStyle name="SAPBEXHLevel0 5 2 2" xfId="59470"/>
    <cellStyle name="SAPBEXHLevel0 5 2 2 2" xfId="59471"/>
    <cellStyle name="SAPBEXHLevel0 5 2 3" xfId="59472"/>
    <cellStyle name="SAPBEXHLevel0 5 2 4" xfId="59473"/>
    <cellStyle name="SAPBEXHLevel0 5 2 5" xfId="59474"/>
    <cellStyle name="SAPBEXHLevel0 5 3" xfId="59475"/>
    <cellStyle name="SAPBEXHLevel0 5 3 2" xfId="59476"/>
    <cellStyle name="SAPBEXHLevel0 5 4" xfId="59477"/>
    <cellStyle name="SAPBEXHLevel0 5 5" xfId="59478"/>
    <cellStyle name="SAPBEXHLevel0 5 6" xfId="59479"/>
    <cellStyle name="SAPBEXHLevel0 6" xfId="59480"/>
    <cellStyle name="SAPBEXHLevel0 6 2" xfId="59481"/>
    <cellStyle name="SAPBEXHLevel0 6 2 2" xfId="59482"/>
    <cellStyle name="SAPBEXHLevel0 6 2 2 2" xfId="59483"/>
    <cellStyle name="SAPBEXHLevel0 6 2 3" xfId="59484"/>
    <cellStyle name="SAPBEXHLevel0 6 2 4" xfId="59485"/>
    <cellStyle name="SAPBEXHLevel0 6 2 5" xfId="59486"/>
    <cellStyle name="SAPBEXHLevel0 6 3" xfId="59487"/>
    <cellStyle name="SAPBEXHLevel0 6 3 2" xfId="59488"/>
    <cellStyle name="SAPBEXHLevel0 6 4" xfId="59489"/>
    <cellStyle name="SAPBEXHLevel0 6 5" xfId="59490"/>
    <cellStyle name="SAPBEXHLevel0 6 6" xfId="59491"/>
    <cellStyle name="SAPBEXHLevel0 7" xfId="59492"/>
    <cellStyle name="SAPBEXHLevel0 7 2" xfId="59493"/>
    <cellStyle name="SAPBEXHLevel0 7 2 2" xfId="59494"/>
    <cellStyle name="SAPBEXHLevel0 7 2 2 2" xfId="59495"/>
    <cellStyle name="SAPBEXHLevel0 7 2 3" xfId="59496"/>
    <cellStyle name="SAPBEXHLevel0 7 2 4" xfId="59497"/>
    <cellStyle name="SAPBEXHLevel0 7 2 5" xfId="59498"/>
    <cellStyle name="SAPBEXHLevel0 7 3" xfId="59499"/>
    <cellStyle name="SAPBEXHLevel0 7 3 2" xfId="59500"/>
    <cellStyle name="SAPBEXHLevel0 7 4" xfId="59501"/>
    <cellStyle name="SAPBEXHLevel0 7 5" xfId="59502"/>
    <cellStyle name="SAPBEXHLevel0 7 6" xfId="59503"/>
    <cellStyle name="SAPBEXHLevel0 8" xfId="59504"/>
    <cellStyle name="SAPBEXHLevel0 8 2" xfId="59505"/>
    <cellStyle name="SAPBEXHLevel0 8 2 2" xfId="59506"/>
    <cellStyle name="SAPBEXHLevel0 8 2 2 2" xfId="59507"/>
    <cellStyle name="SAPBEXHLevel0 8 2 3" xfId="59508"/>
    <cellStyle name="SAPBEXHLevel0 8 2 4" xfId="59509"/>
    <cellStyle name="SAPBEXHLevel0 8 2 5" xfId="59510"/>
    <cellStyle name="SAPBEXHLevel0 8 3" xfId="59511"/>
    <cellStyle name="SAPBEXHLevel0 8 3 2" xfId="59512"/>
    <cellStyle name="SAPBEXHLevel0 8 4" xfId="59513"/>
    <cellStyle name="SAPBEXHLevel0 8 5" xfId="59514"/>
    <cellStyle name="SAPBEXHLevel0 8 6" xfId="59515"/>
    <cellStyle name="SAPBEXHLevel0 9" xfId="59516"/>
    <cellStyle name="SAPBEXHLevel0 9 2" xfId="59517"/>
    <cellStyle name="SAPBEXHLevel0 9 2 2" xfId="59518"/>
    <cellStyle name="SAPBEXHLevel0 9 3" xfId="59519"/>
    <cellStyle name="SAPBEXHLevel0 9 4" xfId="59520"/>
    <cellStyle name="SAPBEXHLevel0 9 5" xfId="59521"/>
    <cellStyle name="SAPBEXHLevel0X" xfId="59522"/>
    <cellStyle name="SAPBEXHLevel0X 10" xfId="59523"/>
    <cellStyle name="SAPBEXHLevel0X 10 2" xfId="59524"/>
    <cellStyle name="SAPBEXHLevel0X 11" xfId="59525"/>
    <cellStyle name="SAPBEXHLevel0X 12" xfId="59526"/>
    <cellStyle name="SAPBEXHLevel0X 13" xfId="59527"/>
    <cellStyle name="SAPBEXHLevel0X 2" xfId="59528"/>
    <cellStyle name="SAPBEXHLevel0X 2 2" xfId="59529"/>
    <cellStyle name="SAPBEXHLevel0X 2 2 2" xfId="59530"/>
    <cellStyle name="SAPBEXHLevel0X 2 2 2 2" xfId="59531"/>
    <cellStyle name="SAPBEXHLevel0X 2 2 3" xfId="59532"/>
    <cellStyle name="SAPBEXHLevel0X 2 2 4" xfId="59533"/>
    <cellStyle name="SAPBEXHLevel0X 2 2 5" xfId="59534"/>
    <cellStyle name="SAPBEXHLevel0X 2 3" xfId="59535"/>
    <cellStyle name="SAPBEXHLevel0X 2 3 2" xfId="59536"/>
    <cellStyle name="SAPBEXHLevel0X 2 4" xfId="59537"/>
    <cellStyle name="SAPBEXHLevel0X 2 5" xfId="59538"/>
    <cellStyle name="SAPBEXHLevel0X 2 6" xfId="59539"/>
    <cellStyle name="SAPBEXHLevel0X 3" xfId="59540"/>
    <cellStyle name="SAPBEXHLevel0X 3 2" xfId="59541"/>
    <cellStyle name="SAPBEXHLevel0X 3 2 2" xfId="59542"/>
    <cellStyle name="SAPBEXHLevel0X 3 2 2 2" xfId="59543"/>
    <cellStyle name="SAPBEXHLevel0X 3 2 3" xfId="59544"/>
    <cellStyle name="SAPBEXHLevel0X 3 2 4" xfId="59545"/>
    <cellStyle name="SAPBEXHLevel0X 3 2 5" xfId="59546"/>
    <cellStyle name="SAPBEXHLevel0X 3 3" xfId="59547"/>
    <cellStyle name="SAPBEXHLevel0X 3 3 2" xfId="59548"/>
    <cellStyle name="SAPBEXHLevel0X 3 4" xfId="59549"/>
    <cellStyle name="SAPBEXHLevel0X 3 5" xfId="59550"/>
    <cellStyle name="SAPBEXHLevel0X 3 6" xfId="59551"/>
    <cellStyle name="SAPBEXHLevel0X 4" xfId="59552"/>
    <cellStyle name="SAPBEXHLevel0X 4 2" xfId="59553"/>
    <cellStyle name="SAPBEXHLevel0X 4 2 2" xfId="59554"/>
    <cellStyle name="SAPBEXHLevel0X 4 2 2 2" xfId="59555"/>
    <cellStyle name="SAPBEXHLevel0X 4 2 3" xfId="59556"/>
    <cellStyle name="SAPBEXHLevel0X 4 2 4" xfId="59557"/>
    <cellStyle name="SAPBEXHLevel0X 4 2 5" xfId="59558"/>
    <cellStyle name="SAPBEXHLevel0X 4 3" xfId="59559"/>
    <cellStyle name="SAPBEXHLevel0X 4 3 2" xfId="59560"/>
    <cellStyle name="SAPBEXHLevel0X 4 4" xfId="59561"/>
    <cellStyle name="SAPBEXHLevel0X 4 5" xfId="59562"/>
    <cellStyle name="SAPBEXHLevel0X 4 6" xfId="59563"/>
    <cellStyle name="SAPBEXHLevel0X 5" xfId="59564"/>
    <cellStyle name="SAPBEXHLevel0X 5 2" xfId="59565"/>
    <cellStyle name="SAPBEXHLevel0X 5 2 2" xfId="59566"/>
    <cellStyle name="SAPBEXHLevel0X 5 2 2 2" xfId="59567"/>
    <cellStyle name="SAPBEXHLevel0X 5 2 3" xfId="59568"/>
    <cellStyle name="SAPBEXHLevel0X 5 2 4" xfId="59569"/>
    <cellStyle name="SAPBEXHLevel0X 5 2 5" xfId="59570"/>
    <cellStyle name="SAPBEXHLevel0X 5 3" xfId="59571"/>
    <cellStyle name="SAPBEXHLevel0X 5 3 2" xfId="59572"/>
    <cellStyle name="SAPBEXHLevel0X 5 4" xfId="59573"/>
    <cellStyle name="SAPBEXHLevel0X 5 5" xfId="59574"/>
    <cellStyle name="SAPBEXHLevel0X 5 6" xfId="59575"/>
    <cellStyle name="SAPBEXHLevel0X 6" xfId="59576"/>
    <cellStyle name="SAPBEXHLevel0X 6 2" xfId="59577"/>
    <cellStyle name="SAPBEXHLevel0X 6 2 2" xfId="59578"/>
    <cellStyle name="SAPBEXHLevel0X 6 2 2 2" xfId="59579"/>
    <cellStyle name="SAPBEXHLevel0X 6 2 3" xfId="59580"/>
    <cellStyle name="SAPBEXHLevel0X 6 2 4" xfId="59581"/>
    <cellStyle name="SAPBEXHLevel0X 6 2 5" xfId="59582"/>
    <cellStyle name="SAPBEXHLevel0X 6 3" xfId="59583"/>
    <cellStyle name="SAPBEXHLevel0X 6 3 2" xfId="59584"/>
    <cellStyle name="SAPBEXHLevel0X 6 4" xfId="59585"/>
    <cellStyle name="SAPBEXHLevel0X 6 5" xfId="59586"/>
    <cellStyle name="SAPBEXHLevel0X 6 6" xfId="59587"/>
    <cellStyle name="SAPBEXHLevel0X 7" xfId="59588"/>
    <cellStyle name="SAPBEXHLevel0X 7 2" xfId="59589"/>
    <cellStyle name="SAPBEXHLevel0X 7 2 2" xfId="59590"/>
    <cellStyle name="SAPBEXHLevel0X 7 2 2 2" xfId="59591"/>
    <cellStyle name="SAPBEXHLevel0X 7 2 3" xfId="59592"/>
    <cellStyle name="SAPBEXHLevel0X 7 2 4" xfId="59593"/>
    <cellStyle name="SAPBEXHLevel0X 7 2 5" xfId="59594"/>
    <cellStyle name="SAPBEXHLevel0X 7 3" xfId="59595"/>
    <cellStyle name="SAPBEXHLevel0X 7 3 2" xfId="59596"/>
    <cellStyle name="SAPBEXHLevel0X 7 4" xfId="59597"/>
    <cellStyle name="SAPBEXHLevel0X 7 5" xfId="59598"/>
    <cellStyle name="SAPBEXHLevel0X 7 6" xfId="59599"/>
    <cellStyle name="SAPBEXHLevel0X 8" xfId="59600"/>
    <cellStyle name="SAPBEXHLevel0X 8 2" xfId="59601"/>
    <cellStyle name="SAPBEXHLevel0X 8 2 2" xfId="59602"/>
    <cellStyle name="SAPBEXHLevel0X 8 2 2 2" xfId="59603"/>
    <cellStyle name="SAPBEXHLevel0X 8 2 3" xfId="59604"/>
    <cellStyle name="SAPBEXHLevel0X 8 2 4" xfId="59605"/>
    <cellStyle name="SAPBEXHLevel0X 8 2 5" xfId="59606"/>
    <cellStyle name="SAPBEXHLevel0X 8 3" xfId="59607"/>
    <cellStyle name="SAPBEXHLevel0X 8 3 2" xfId="59608"/>
    <cellStyle name="SAPBEXHLevel0X 8 4" xfId="59609"/>
    <cellStyle name="SAPBEXHLevel0X 8 5" xfId="59610"/>
    <cellStyle name="SAPBEXHLevel0X 8 6" xfId="59611"/>
    <cellStyle name="SAPBEXHLevel0X 9" xfId="59612"/>
    <cellStyle name="SAPBEXHLevel0X 9 2" xfId="59613"/>
    <cellStyle name="SAPBEXHLevel0X 9 2 2" xfId="59614"/>
    <cellStyle name="SAPBEXHLevel0X 9 3" xfId="59615"/>
    <cellStyle name="SAPBEXHLevel0X 9 4" xfId="59616"/>
    <cellStyle name="SAPBEXHLevel0X 9 5" xfId="59617"/>
    <cellStyle name="SAPBEXHLevel1" xfId="59618"/>
    <cellStyle name="SAPBEXHLevel1 10" xfId="59619"/>
    <cellStyle name="SAPBEXHLevel1 10 2" xfId="59620"/>
    <cellStyle name="SAPBEXHLevel1 11" xfId="59621"/>
    <cellStyle name="SAPBEXHLevel1 12" xfId="59622"/>
    <cellStyle name="SAPBEXHLevel1 13" xfId="59623"/>
    <cellStyle name="SAPBEXHLevel1 2" xfId="59624"/>
    <cellStyle name="SAPBEXHLevel1 2 2" xfId="59625"/>
    <cellStyle name="SAPBEXHLevel1 2 2 2" xfId="59626"/>
    <cellStyle name="SAPBEXHLevel1 2 2 2 2" xfId="59627"/>
    <cellStyle name="SAPBEXHLevel1 2 2 3" xfId="59628"/>
    <cellStyle name="SAPBEXHLevel1 2 2 4" xfId="59629"/>
    <cellStyle name="SAPBEXHLevel1 2 2 5" xfId="59630"/>
    <cellStyle name="SAPBEXHLevel1 2 3" xfId="59631"/>
    <cellStyle name="SAPBEXHLevel1 2 3 2" xfId="59632"/>
    <cellStyle name="SAPBEXHLevel1 2 4" xfId="59633"/>
    <cellStyle name="SAPBEXHLevel1 2 5" xfId="59634"/>
    <cellStyle name="SAPBEXHLevel1 2 6" xfId="59635"/>
    <cellStyle name="SAPBEXHLevel1 3" xfId="59636"/>
    <cellStyle name="SAPBEXHLevel1 3 2" xfId="59637"/>
    <cellStyle name="SAPBEXHLevel1 3 2 2" xfId="59638"/>
    <cellStyle name="SAPBEXHLevel1 3 2 2 2" xfId="59639"/>
    <cellStyle name="SAPBEXHLevel1 3 2 3" xfId="59640"/>
    <cellStyle name="SAPBEXHLevel1 3 2 4" xfId="59641"/>
    <cellStyle name="SAPBEXHLevel1 3 2 5" xfId="59642"/>
    <cellStyle name="SAPBEXHLevel1 3 3" xfId="59643"/>
    <cellStyle name="SAPBEXHLevel1 3 3 2" xfId="59644"/>
    <cellStyle name="SAPBEXHLevel1 3 4" xfId="59645"/>
    <cellStyle name="SAPBEXHLevel1 3 5" xfId="59646"/>
    <cellStyle name="SAPBEXHLevel1 3 6" xfId="59647"/>
    <cellStyle name="SAPBEXHLevel1 4" xfId="59648"/>
    <cellStyle name="SAPBEXHLevel1 4 2" xfId="59649"/>
    <cellStyle name="SAPBEXHLevel1 4 2 2" xfId="59650"/>
    <cellStyle name="SAPBEXHLevel1 4 2 2 2" xfId="59651"/>
    <cellStyle name="SAPBEXHLevel1 4 2 3" xfId="59652"/>
    <cellStyle name="SAPBEXHLevel1 4 2 4" xfId="59653"/>
    <cellStyle name="SAPBEXHLevel1 4 2 5" xfId="59654"/>
    <cellStyle name="SAPBEXHLevel1 4 3" xfId="59655"/>
    <cellStyle name="SAPBEXHLevel1 4 3 2" xfId="59656"/>
    <cellStyle name="SAPBEXHLevel1 4 4" xfId="59657"/>
    <cellStyle name="SAPBEXHLevel1 4 5" xfId="59658"/>
    <cellStyle name="SAPBEXHLevel1 4 6" xfId="59659"/>
    <cellStyle name="SAPBEXHLevel1 5" xfId="59660"/>
    <cellStyle name="SAPBEXHLevel1 5 2" xfId="59661"/>
    <cellStyle name="SAPBEXHLevel1 5 2 2" xfId="59662"/>
    <cellStyle name="SAPBEXHLevel1 5 2 2 2" xfId="59663"/>
    <cellStyle name="SAPBEXHLevel1 5 2 3" xfId="59664"/>
    <cellStyle name="SAPBEXHLevel1 5 2 4" xfId="59665"/>
    <cellStyle name="SAPBEXHLevel1 5 2 5" xfId="59666"/>
    <cellStyle name="SAPBEXHLevel1 5 3" xfId="59667"/>
    <cellStyle name="SAPBEXHLevel1 5 3 2" xfId="59668"/>
    <cellStyle name="SAPBEXHLevel1 5 4" xfId="59669"/>
    <cellStyle name="SAPBEXHLevel1 5 5" xfId="59670"/>
    <cellStyle name="SAPBEXHLevel1 5 6" xfId="59671"/>
    <cellStyle name="SAPBEXHLevel1 6" xfId="59672"/>
    <cellStyle name="SAPBEXHLevel1 6 2" xfId="59673"/>
    <cellStyle name="SAPBEXHLevel1 6 2 2" xfId="59674"/>
    <cellStyle name="SAPBEXHLevel1 6 2 2 2" xfId="59675"/>
    <cellStyle name="SAPBEXHLevel1 6 2 3" xfId="59676"/>
    <cellStyle name="SAPBEXHLevel1 6 2 4" xfId="59677"/>
    <cellStyle name="SAPBEXHLevel1 6 2 5" xfId="59678"/>
    <cellStyle name="SAPBEXHLevel1 6 3" xfId="59679"/>
    <cellStyle name="SAPBEXHLevel1 6 3 2" xfId="59680"/>
    <cellStyle name="SAPBEXHLevel1 6 4" xfId="59681"/>
    <cellStyle name="SAPBEXHLevel1 6 5" xfId="59682"/>
    <cellStyle name="SAPBEXHLevel1 6 6" xfId="59683"/>
    <cellStyle name="SAPBEXHLevel1 7" xfId="59684"/>
    <cellStyle name="SAPBEXHLevel1 7 2" xfId="59685"/>
    <cellStyle name="SAPBEXHLevel1 7 2 2" xfId="59686"/>
    <cellStyle name="SAPBEXHLevel1 7 2 2 2" xfId="59687"/>
    <cellStyle name="SAPBEXHLevel1 7 2 3" xfId="59688"/>
    <cellStyle name="SAPBEXHLevel1 7 2 4" xfId="59689"/>
    <cellStyle name="SAPBEXHLevel1 7 2 5" xfId="59690"/>
    <cellStyle name="SAPBEXHLevel1 7 3" xfId="59691"/>
    <cellStyle name="SAPBEXHLevel1 7 3 2" xfId="59692"/>
    <cellStyle name="SAPBEXHLevel1 7 4" xfId="59693"/>
    <cellStyle name="SAPBEXHLevel1 7 5" xfId="59694"/>
    <cellStyle name="SAPBEXHLevel1 7 6" xfId="59695"/>
    <cellStyle name="SAPBEXHLevel1 8" xfId="59696"/>
    <cellStyle name="SAPBEXHLevel1 8 2" xfId="59697"/>
    <cellStyle name="SAPBEXHLevel1 8 2 2" xfId="59698"/>
    <cellStyle name="SAPBEXHLevel1 8 2 2 2" xfId="59699"/>
    <cellStyle name="SAPBEXHLevel1 8 2 3" xfId="59700"/>
    <cellStyle name="SAPBEXHLevel1 8 2 4" xfId="59701"/>
    <cellStyle name="SAPBEXHLevel1 8 2 5" xfId="59702"/>
    <cellStyle name="SAPBEXHLevel1 8 3" xfId="59703"/>
    <cellStyle name="SAPBEXHLevel1 8 3 2" xfId="59704"/>
    <cellStyle name="SAPBEXHLevel1 8 4" xfId="59705"/>
    <cellStyle name="SAPBEXHLevel1 8 5" xfId="59706"/>
    <cellStyle name="SAPBEXHLevel1 8 6" xfId="59707"/>
    <cellStyle name="SAPBEXHLevel1 9" xfId="59708"/>
    <cellStyle name="SAPBEXHLevel1 9 2" xfId="59709"/>
    <cellStyle name="SAPBEXHLevel1 9 2 2" xfId="59710"/>
    <cellStyle name="SAPBEXHLevel1 9 3" xfId="59711"/>
    <cellStyle name="SAPBEXHLevel1 9 4" xfId="59712"/>
    <cellStyle name="SAPBEXHLevel1 9 5" xfId="59713"/>
    <cellStyle name="SAPBEXHLevel1X" xfId="59714"/>
    <cellStyle name="SAPBEXHLevel1X 10" xfId="59715"/>
    <cellStyle name="SAPBEXHLevel1X 10 2" xfId="59716"/>
    <cellStyle name="SAPBEXHLevel1X 11" xfId="59717"/>
    <cellStyle name="SAPBEXHLevel1X 12" xfId="59718"/>
    <cellStyle name="SAPBEXHLevel1X 13" xfId="59719"/>
    <cellStyle name="SAPBEXHLevel1X 2" xfId="59720"/>
    <cellStyle name="SAPBEXHLevel1X 2 2" xfId="59721"/>
    <cellStyle name="SAPBEXHLevel1X 2 2 2" xfId="59722"/>
    <cellStyle name="SAPBEXHLevel1X 2 2 2 2" xfId="59723"/>
    <cellStyle name="SAPBEXHLevel1X 2 2 3" xfId="59724"/>
    <cellStyle name="SAPBEXHLevel1X 2 2 4" xfId="59725"/>
    <cellStyle name="SAPBEXHLevel1X 2 2 5" xfId="59726"/>
    <cellStyle name="SAPBEXHLevel1X 2 3" xfId="59727"/>
    <cellStyle name="SAPBEXHLevel1X 2 3 2" xfId="59728"/>
    <cellStyle name="SAPBEXHLevel1X 2 4" xfId="59729"/>
    <cellStyle name="SAPBEXHLevel1X 2 5" xfId="59730"/>
    <cellStyle name="SAPBEXHLevel1X 2 6" xfId="59731"/>
    <cellStyle name="SAPBEXHLevel1X 3" xfId="59732"/>
    <cellStyle name="SAPBEXHLevel1X 3 2" xfId="59733"/>
    <cellStyle name="SAPBEXHLevel1X 3 2 2" xfId="59734"/>
    <cellStyle name="SAPBEXHLevel1X 3 2 2 2" xfId="59735"/>
    <cellStyle name="SAPBEXHLevel1X 3 2 3" xfId="59736"/>
    <cellStyle name="SAPBEXHLevel1X 3 2 4" xfId="59737"/>
    <cellStyle name="SAPBEXHLevel1X 3 2 5" xfId="59738"/>
    <cellStyle name="SAPBEXHLevel1X 3 3" xfId="59739"/>
    <cellStyle name="SAPBEXHLevel1X 3 3 2" xfId="59740"/>
    <cellStyle name="SAPBEXHLevel1X 3 4" xfId="59741"/>
    <cellStyle name="SAPBEXHLevel1X 3 5" xfId="59742"/>
    <cellStyle name="SAPBEXHLevel1X 3 6" xfId="59743"/>
    <cellStyle name="SAPBEXHLevel1X 4" xfId="59744"/>
    <cellStyle name="SAPBEXHLevel1X 4 2" xfId="59745"/>
    <cellStyle name="SAPBEXHLevel1X 4 2 2" xfId="59746"/>
    <cellStyle name="SAPBEXHLevel1X 4 2 2 2" xfId="59747"/>
    <cellStyle name="SAPBEXHLevel1X 4 2 3" xfId="59748"/>
    <cellStyle name="SAPBEXHLevel1X 4 2 4" xfId="59749"/>
    <cellStyle name="SAPBEXHLevel1X 4 2 5" xfId="59750"/>
    <cellStyle name="SAPBEXHLevel1X 4 3" xfId="59751"/>
    <cellStyle name="SAPBEXHLevel1X 4 3 2" xfId="59752"/>
    <cellStyle name="SAPBEXHLevel1X 4 4" xfId="59753"/>
    <cellStyle name="SAPBEXHLevel1X 4 5" xfId="59754"/>
    <cellStyle name="SAPBEXHLevel1X 4 6" xfId="59755"/>
    <cellStyle name="SAPBEXHLevel1X 5" xfId="59756"/>
    <cellStyle name="SAPBEXHLevel1X 5 2" xfId="59757"/>
    <cellStyle name="SAPBEXHLevel1X 5 2 2" xfId="59758"/>
    <cellStyle name="SAPBEXHLevel1X 5 2 2 2" xfId="59759"/>
    <cellStyle name="SAPBEXHLevel1X 5 2 3" xfId="59760"/>
    <cellStyle name="SAPBEXHLevel1X 5 2 4" xfId="59761"/>
    <cellStyle name="SAPBEXHLevel1X 5 2 5" xfId="59762"/>
    <cellStyle name="SAPBEXHLevel1X 5 3" xfId="59763"/>
    <cellStyle name="SAPBEXHLevel1X 5 3 2" xfId="59764"/>
    <cellStyle name="SAPBEXHLevel1X 5 4" xfId="59765"/>
    <cellStyle name="SAPBEXHLevel1X 5 5" xfId="59766"/>
    <cellStyle name="SAPBEXHLevel1X 5 6" xfId="59767"/>
    <cellStyle name="SAPBEXHLevel1X 6" xfId="59768"/>
    <cellStyle name="SAPBEXHLevel1X 6 2" xfId="59769"/>
    <cellStyle name="SAPBEXHLevel1X 6 2 2" xfId="59770"/>
    <cellStyle name="SAPBEXHLevel1X 6 2 2 2" xfId="59771"/>
    <cellStyle name="SAPBEXHLevel1X 6 2 3" xfId="59772"/>
    <cellStyle name="SAPBEXHLevel1X 6 2 4" xfId="59773"/>
    <cellStyle name="SAPBEXHLevel1X 6 2 5" xfId="59774"/>
    <cellStyle name="SAPBEXHLevel1X 6 3" xfId="59775"/>
    <cellStyle name="SAPBEXHLevel1X 6 3 2" xfId="59776"/>
    <cellStyle name="SAPBEXHLevel1X 6 4" xfId="59777"/>
    <cellStyle name="SAPBEXHLevel1X 6 5" xfId="59778"/>
    <cellStyle name="SAPBEXHLevel1X 6 6" xfId="59779"/>
    <cellStyle name="SAPBEXHLevel1X 7" xfId="59780"/>
    <cellStyle name="SAPBEXHLevel1X 7 2" xfId="59781"/>
    <cellStyle name="SAPBEXHLevel1X 7 2 2" xfId="59782"/>
    <cellStyle name="SAPBEXHLevel1X 7 2 2 2" xfId="59783"/>
    <cellStyle name="SAPBEXHLevel1X 7 2 3" xfId="59784"/>
    <cellStyle name="SAPBEXHLevel1X 7 2 4" xfId="59785"/>
    <cellStyle name="SAPBEXHLevel1X 7 2 5" xfId="59786"/>
    <cellStyle name="SAPBEXHLevel1X 7 3" xfId="59787"/>
    <cellStyle name="SAPBEXHLevel1X 7 3 2" xfId="59788"/>
    <cellStyle name="SAPBEXHLevel1X 7 4" xfId="59789"/>
    <cellStyle name="SAPBEXHLevel1X 7 5" xfId="59790"/>
    <cellStyle name="SAPBEXHLevel1X 7 6" xfId="59791"/>
    <cellStyle name="SAPBEXHLevel1X 8" xfId="59792"/>
    <cellStyle name="SAPBEXHLevel1X 8 2" xfId="59793"/>
    <cellStyle name="SAPBEXHLevel1X 8 2 2" xfId="59794"/>
    <cellStyle name="SAPBEXHLevel1X 8 2 2 2" xfId="59795"/>
    <cellStyle name="SAPBEXHLevel1X 8 2 3" xfId="59796"/>
    <cellStyle name="SAPBEXHLevel1X 8 2 4" xfId="59797"/>
    <cellStyle name="SAPBEXHLevel1X 8 2 5" xfId="59798"/>
    <cellStyle name="SAPBEXHLevel1X 8 3" xfId="59799"/>
    <cellStyle name="SAPBEXHLevel1X 8 3 2" xfId="59800"/>
    <cellStyle name="SAPBEXHLevel1X 8 4" xfId="59801"/>
    <cellStyle name="SAPBEXHLevel1X 8 5" xfId="59802"/>
    <cellStyle name="SAPBEXHLevel1X 8 6" xfId="59803"/>
    <cellStyle name="SAPBEXHLevel1X 9" xfId="59804"/>
    <cellStyle name="SAPBEXHLevel1X 9 2" xfId="59805"/>
    <cellStyle name="SAPBEXHLevel1X 9 2 2" xfId="59806"/>
    <cellStyle name="SAPBEXHLevel1X 9 3" xfId="59807"/>
    <cellStyle name="SAPBEXHLevel1X 9 4" xfId="59808"/>
    <cellStyle name="SAPBEXHLevel1X 9 5" xfId="59809"/>
    <cellStyle name="SAPBEXHLevel2" xfId="59810"/>
    <cellStyle name="SAPBEXHLevel2 10" xfId="59811"/>
    <cellStyle name="SAPBEXHLevel2 10 2" xfId="59812"/>
    <cellStyle name="SAPBEXHLevel2 11" xfId="59813"/>
    <cellStyle name="SAPBEXHLevel2 12" xfId="59814"/>
    <cellStyle name="SAPBEXHLevel2 13" xfId="59815"/>
    <cellStyle name="SAPBEXHLevel2 2" xfId="59816"/>
    <cellStyle name="SAPBEXHLevel2 2 2" xfId="59817"/>
    <cellStyle name="SAPBEXHLevel2 2 2 2" xfId="59818"/>
    <cellStyle name="SAPBEXHLevel2 2 2 2 2" xfId="59819"/>
    <cellStyle name="SAPBEXHLevel2 2 2 3" xfId="59820"/>
    <cellStyle name="SAPBEXHLevel2 2 2 4" xfId="59821"/>
    <cellStyle name="SAPBEXHLevel2 2 2 5" xfId="59822"/>
    <cellStyle name="SAPBEXHLevel2 2 3" xfId="59823"/>
    <cellStyle name="SAPBEXHLevel2 2 3 2" xfId="59824"/>
    <cellStyle name="SAPBEXHLevel2 2 4" xfId="59825"/>
    <cellStyle name="SAPBEXHLevel2 2 5" xfId="59826"/>
    <cellStyle name="SAPBEXHLevel2 2 6" xfId="59827"/>
    <cellStyle name="SAPBEXHLevel2 3" xfId="59828"/>
    <cellStyle name="SAPBEXHLevel2 3 2" xfId="59829"/>
    <cellStyle name="SAPBEXHLevel2 3 2 2" xfId="59830"/>
    <cellStyle name="SAPBEXHLevel2 3 2 2 2" xfId="59831"/>
    <cellStyle name="SAPBEXHLevel2 3 2 3" xfId="59832"/>
    <cellStyle name="SAPBEXHLevel2 3 2 4" xfId="59833"/>
    <cellStyle name="SAPBEXHLevel2 3 2 5" xfId="59834"/>
    <cellStyle name="SAPBEXHLevel2 3 3" xfId="59835"/>
    <cellStyle name="SAPBEXHLevel2 3 3 2" xfId="59836"/>
    <cellStyle name="SAPBEXHLevel2 3 4" xfId="59837"/>
    <cellStyle name="SAPBEXHLevel2 3 5" xfId="59838"/>
    <cellStyle name="SAPBEXHLevel2 3 6" xfId="59839"/>
    <cellStyle name="SAPBEXHLevel2 4" xfId="59840"/>
    <cellStyle name="SAPBEXHLevel2 4 2" xfId="59841"/>
    <cellStyle name="SAPBEXHLevel2 4 2 2" xfId="59842"/>
    <cellStyle name="SAPBEXHLevel2 4 2 2 2" xfId="59843"/>
    <cellStyle name="SAPBEXHLevel2 4 2 3" xfId="59844"/>
    <cellStyle name="SAPBEXHLevel2 4 2 4" xfId="59845"/>
    <cellStyle name="SAPBEXHLevel2 4 2 5" xfId="59846"/>
    <cellStyle name="SAPBEXHLevel2 4 3" xfId="59847"/>
    <cellStyle name="SAPBEXHLevel2 4 3 2" xfId="59848"/>
    <cellStyle name="SAPBEXHLevel2 4 4" xfId="59849"/>
    <cellStyle name="SAPBEXHLevel2 4 5" xfId="59850"/>
    <cellStyle name="SAPBEXHLevel2 4 6" xfId="59851"/>
    <cellStyle name="SAPBEXHLevel2 5" xfId="59852"/>
    <cellStyle name="SAPBEXHLevel2 5 2" xfId="59853"/>
    <cellStyle name="SAPBEXHLevel2 5 2 2" xfId="59854"/>
    <cellStyle name="SAPBEXHLevel2 5 2 2 2" xfId="59855"/>
    <cellStyle name="SAPBEXHLevel2 5 2 3" xfId="59856"/>
    <cellStyle name="SAPBEXHLevel2 5 2 4" xfId="59857"/>
    <cellStyle name="SAPBEXHLevel2 5 2 5" xfId="59858"/>
    <cellStyle name="SAPBEXHLevel2 5 3" xfId="59859"/>
    <cellStyle name="SAPBEXHLevel2 5 3 2" xfId="59860"/>
    <cellStyle name="SAPBEXHLevel2 5 4" xfId="59861"/>
    <cellStyle name="SAPBEXHLevel2 5 5" xfId="59862"/>
    <cellStyle name="SAPBEXHLevel2 5 6" xfId="59863"/>
    <cellStyle name="SAPBEXHLevel2 6" xfId="59864"/>
    <cellStyle name="SAPBEXHLevel2 6 2" xfId="59865"/>
    <cellStyle name="SAPBEXHLevel2 6 2 2" xfId="59866"/>
    <cellStyle name="SAPBEXHLevel2 6 2 2 2" xfId="59867"/>
    <cellStyle name="SAPBEXHLevel2 6 2 3" xfId="59868"/>
    <cellStyle name="SAPBEXHLevel2 6 2 4" xfId="59869"/>
    <cellStyle name="SAPBEXHLevel2 6 2 5" xfId="59870"/>
    <cellStyle name="SAPBEXHLevel2 6 3" xfId="59871"/>
    <cellStyle name="SAPBEXHLevel2 6 3 2" xfId="59872"/>
    <cellStyle name="SAPBEXHLevel2 6 4" xfId="59873"/>
    <cellStyle name="SAPBEXHLevel2 6 5" xfId="59874"/>
    <cellStyle name="SAPBEXHLevel2 6 6" xfId="59875"/>
    <cellStyle name="SAPBEXHLevel2 7" xfId="59876"/>
    <cellStyle name="SAPBEXHLevel2 7 2" xfId="59877"/>
    <cellStyle name="SAPBEXHLevel2 7 2 2" xfId="59878"/>
    <cellStyle name="SAPBEXHLevel2 7 2 2 2" xfId="59879"/>
    <cellStyle name="SAPBEXHLevel2 7 2 3" xfId="59880"/>
    <cellStyle name="SAPBEXHLevel2 7 2 4" xfId="59881"/>
    <cellStyle name="SAPBEXHLevel2 7 2 5" xfId="59882"/>
    <cellStyle name="SAPBEXHLevel2 7 3" xfId="59883"/>
    <cellStyle name="SAPBEXHLevel2 7 3 2" xfId="59884"/>
    <cellStyle name="SAPBEXHLevel2 7 4" xfId="59885"/>
    <cellStyle name="SAPBEXHLevel2 7 5" xfId="59886"/>
    <cellStyle name="SAPBEXHLevel2 7 6" xfId="59887"/>
    <cellStyle name="SAPBEXHLevel2 8" xfId="59888"/>
    <cellStyle name="SAPBEXHLevel2 8 2" xfId="59889"/>
    <cellStyle name="SAPBEXHLevel2 8 2 2" xfId="59890"/>
    <cellStyle name="SAPBEXHLevel2 8 2 2 2" xfId="59891"/>
    <cellStyle name="SAPBEXHLevel2 8 2 3" xfId="59892"/>
    <cellStyle name="SAPBEXHLevel2 8 2 4" xfId="59893"/>
    <cellStyle name="SAPBEXHLevel2 8 2 5" xfId="59894"/>
    <cellStyle name="SAPBEXHLevel2 8 3" xfId="59895"/>
    <cellStyle name="SAPBEXHLevel2 8 3 2" xfId="59896"/>
    <cellStyle name="SAPBEXHLevel2 8 4" xfId="59897"/>
    <cellStyle name="SAPBEXHLevel2 8 5" xfId="59898"/>
    <cellStyle name="SAPBEXHLevel2 8 6" xfId="59899"/>
    <cellStyle name="SAPBEXHLevel2 9" xfId="59900"/>
    <cellStyle name="SAPBEXHLevel2 9 2" xfId="59901"/>
    <cellStyle name="SAPBEXHLevel2 9 2 2" xfId="59902"/>
    <cellStyle name="SAPBEXHLevel2 9 3" xfId="59903"/>
    <cellStyle name="SAPBEXHLevel2 9 4" xfId="59904"/>
    <cellStyle name="SAPBEXHLevel2 9 5" xfId="59905"/>
    <cellStyle name="SAPBEXHLevel2X" xfId="59906"/>
    <cellStyle name="SAPBEXHLevel2X 10" xfId="59907"/>
    <cellStyle name="SAPBEXHLevel2X 10 2" xfId="59908"/>
    <cellStyle name="SAPBEXHLevel2X 11" xfId="59909"/>
    <cellStyle name="SAPBEXHLevel2X 12" xfId="59910"/>
    <cellStyle name="SAPBEXHLevel2X 13" xfId="59911"/>
    <cellStyle name="SAPBEXHLevel2X 2" xfId="59912"/>
    <cellStyle name="SAPBEXHLevel2X 2 2" xfId="59913"/>
    <cellStyle name="SAPBEXHLevel2X 2 2 2" xfId="59914"/>
    <cellStyle name="SAPBEXHLevel2X 2 2 2 2" xfId="59915"/>
    <cellStyle name="SAPBEXHLevel2X 2 2 3" xfId="59916"/>
    <cellStyle name="SAPBEXHLevel2X 2 2 4" xfId="59917"/>
    <cellStyle name="SAPBEXHLevel2X 2 2 5" xfId="59918"/>
    <cellStyle name="SAPBEXHLevel2X 2 3" xfId="59919"/>
    <cellStyle name="SAPBEXHLevel2X 2 3 2" xfId="59920"/>
    <cellStyle name="SAPBEXHLevel2X 2 4" xfId="59921"/>
    <cellStyle name="SAPBEXHLevel2X 2 5" xfId="59922"/>
    <cellStyle name="SAPBEXHLevel2X 2 6" xfId="59923"/>
    <cellStyle name="SAPBEXHLevel2X 3" xfId="59924"/>
    <cellStyle name="SAPBEXHLevel2X 3 2" xfId="59925"/>
    <cellStyle name="SAPBEXHLevel2X 3 2 2" xfId="59926"/>
    <cellStyle name="SAPBEXHLevel2X 3 2 2 2" xfId="59927"/>
    <cellStyle name="SAPBEXHLevel2X 3 2 3" xfId="59928"/>
    <cellStyle name="SAPBEXHLevel2X 3 2 4" xfId="59929"/>
    <cellStyle name="SAPBEXHLevel2X 3 2 5" xfId="59930"/>
    <cellStyle name="SAPBEXHLevel2X 3 3" xfId="59931"/>
    <cellStyle name="SAPBEXHLevel2X 3 3 2" xfId="59932"/>
    <cellStyle name="SAPBEXHLevel2X 3 4" xfId="59933"/>
    <cellStyle name="SAPBEXHLevel2X 3 5" xfId="59934"/>
    <cellStyle name="SAPBEXHLevel2X 3 6" xfId="59935"/>
    <cellStyle name="SAPBEXHLevel2X 4" xfId="59936"/>
    <cellStyle name="SAPBEXHLevel2X 4 2" xfId="59937"/>
    <cellStyle name="SAPBEXHLevel2X 4 2 2" xfId="59938"/>
    <cellStyle name="SAPBEXHLevel2X 4 2 2 2" xfId="59939"/>
    <cellStyle name="SAPBEXHLevel2X 4 2 3" xfId="59940"/>
    <cellStyle name="SAPBEXHLevel2X 4 2 4" xfId="59941"/>
    <cellStyle name="SAPBEXHLevel2X 4 2 5" xfId="59942"/>
    <cellStyle name="SAPBEXHLevel2X 4 3" xfId="59943"/>
    <cellStyle name="SAPBEXHLevel2X 4 3 2" xfId="59944"/>
    <cellStyle name="SAPBEXHLevel2X 4 4" xfId="59945"/>
    <cellStyle name="SAPBEXHLevel2X 4 5" xfId="59946"/>
    <cellStyle name="SAPBEXHLevel2X 4 6" xfId="59947"/>
    <cellStyle name="SAPBEXHLevel2X 5" xfId="59948"/>
    <cellStyle name="SAPBEXHLevel2X 5 2" xfId="59949"/>
    <cellStyle name="SAPBEXHLevel2X 5 2 2" xfId="59950"/>
    <cellStyle name="SAPBEXHLevel2X 5 2 2 2" xfId="59951"/>
    <cellStyle name="SAPBEXHLevel2X 5 2 3" xfId="59952"/>
    <cellStyle name="SAPBEXHLevel2X 5 2 4" xfId="59953"/>
    <cellStyle name="SAPBEXHLevel2X 5 2 5" xfId="59954"/>
    <cellStyle name="SAPBEXHLevel2X 5 3" xfId="59955"/>
    <cellStyle name="SAPBEXHLevel2X 5 3 2" xfId="59956"/>
    <cellStyle name="SAPBEXHLevel2X 5 4" xfId="59957"/>
    <cellStyle name="SAPBEXHLevel2X 5 5" xfId="59958"/>
    <cellStyle name="SAPBEXHLevel2X 5 6" xfId="59959"/>
    <cellStyle name="SAPBEXHLevel2X 6" xfId="59960"/>
    <cellStyle name="SAPBEXHLevel2X 6 2" xfId="59961"/>
    <cellStyle name="SAPBEXHLevel2X 6 2 2" xfId="59962"/>
    <cellStyle name="SAPBEXHLevel2X 6 2 2 2" xfId="59963"/>
    <cellStyle name="SAPBEXHLevel2X 6 2 3" xfId="59964"/>
    <cellStyle name="SAPBEXHLevel2X 6 2 4" xfId="59965"/>
    <cellStyle name="SAPBEXHLevel2X 6 2 5" xfId="59966"/>
    <cellStyle name="SAPBEXHLevel2X 6 3" xfId="59967"/>
    <cellStyle name="SAPBEXHLevel2X 6 3 2" xfId="59968"/>
    <cellStyle name="SAPBEXHLevel2X 6 4" xfId="59969"/>
    <cellStyle name="SAPBEXHLevel2X 6 5" xfId="59970"/>
    <cellStyle name="SAPBEXHLevel2X 6 6" xfId="59971"/>
    <cellStyle name="SAPBEXHLevel2X 7" xfId="59972"/>
    <cellStyle name="SAPBEXHLevel2X 7 2" xfId="59973"/>
    <cellStyle name="SAPBEXHLevel2X 7 2 2" xfId="59974"/>
    <cellStyle name="SAPBEXHLevel2X 7 2 2 2" xfId="59975"/>
    <cellStyle name="SAPBEXHLevel2X 7 2 3" xfId="59976"/>
    <cellStyle name="SAPBEXHLevel2X 7 2 4" xfId="59977"/>
    <cellStyle name="SAPBEXHLevel2X 7 2 5" xfId="59978"/>
    <cellStyle name="SAPBEXHLevel2X 7 3" xfId="59979"/>
    <cellStyle name="SAPBEXHLevel2X 7 3 2" xfId="59980"/>
    <cellStyle name="SAPBEXHLevel2X 7 4" xfId="59981"/>
    <cellStyle name="SAPBEXHLevel2X 7 5" xfId="59982"/>
    <cellStyle name="SAPBEXHLevel2X 7 6" xfId="59983"/>
    <cellStyle name="SAPBEXHLevel2X 8" xfId="59984"/>
    <cellStyle name="SAPBEXHLevel2X 8 2" xfId="59985"/>
    <cellStyle name="SAPBEXHLevel2X 8 2 2" xfId="59986"/>
    <cellStyle name="SAPBEXHLevel2X 8 2 2 2" xfId="59987"/>
    <cellStyle name="SAPBEXHLevel2X 8 2 3" xfId="59988"/>
    <cellStyle name="SAPBEXHLevel2X 8 2 4" xfId="59989"/>
    <cellStyle name="SAPBEXHLevel2X 8 2 5" xfId="59990"/>
    <cellStyle name="SAPBEXHLevel2X 8 3" xfId="59991"/>
    <cellStyle name="SAPBEXHLevel2X 8 3 2" xfId="59992"/>
    <cellStyle name="SAPBEXHLevel2X 8 4" xfId="59993"/>
    <cellStyle name="SAPBEXHLevel2X 8 5" xfId="59994"/>
    <cellStyle name="SAPBEXHLevel2X 8 6" xfId="59995"/>
    <cellStyle name="SAPBEXHLevel2X 9" xfId="59996"/>
    <cellStyle name="SAPBEXHLevel2X 9 2" xfId="59997"/>
    <cellStyle name="SAPBEXHLevel2X 9 2 2" xfId="59998"/>
    <cellStyle name="SAPBEXHLevel2X 9 3" xfId="59999"/>
    <cellStyle name="SAPBEXHLevel2X 9 4" xfId="60000"/>
    <cellStyle name="SAPBEXHLevel2X 9 5" xfId="60001"/>
    <cellStyle name="SAPBEXHLevel3" xfId="60002"/>
    <cellStyle name="SAPBEXHLevel3 10" xfId="60003"/>
    <cellStyle name="SAPBEXHLevel3 10 2" xfId="60004"/>
    <cellStyle name="SAPBEXHLevel3 11" xfId="60005"/>
    <cellStyle name="SAPBEXHLevel3 12" xfId="60006"/>
    <cellStyle name="SAPBEXHLevel3 13" xfId="60007"/>
    <cellStyle name="SAPBEXHLevel3 2" xfId="60008"/>
    <cellStyle name="SAPBEXHLevel3 2 2" xfId="60009"/>
    <cellStyle name="SAPBEXHLevel3 2 2 2" xfId="60010"/>
    <cellStyle name="SAPBEXHLevel3 2 2 2 2" xfId="60011"/>
    <cellStyle name="SAPBEXHLevel3 2 2 3" xfId="60012"/>
    <cellStyle name="SAPBEXHLevel3 2 2 4" xfId="60013"/>
    <cellStyle name="SAPBEXHLevel3 2 2 5" xfId="60014"/>
    <cellStyle name="SAPBEXHLevel3 2 3" xfId="60015"/>
    <cellStyle name="SAPBEXHLevel3 2 3 2" xfId="60016"/>
    <cellStyle name="SAPBEXHLevel3 2 4" xfId="60017"/>
    <cellStyle name="SAPBEXHLevel3 2 5" xfId="60018"/>
    <cellStyle name="SAPBEXHLevel3 2 6" xfId="60019"/>
    <cellStyle name="SAPBEXHLevel3 3" xfId="60020"/>
    <cellStyle name="SAPBEXHLevel3 3 2" xfId="60021"/>
    <cellStyle name="SAPBEXHLevel3 3 2 2" xfId="60022"/>
    <cellStyle name="SAPBEXHLevel3 3 2 2 2" xfId="60023"/>
    <cellStyle name="SAPBEXHLevel3 3 2 3" xfId="60024"/>
    <cellStyle name="SAPBEXHLevel3 3 2 4" xfId="60025"/>
    <cellStyle name="SAPBEXHLevel3 3 2 5" xfId="60026"/>
    <cellStyle name="SAPBEXHLevel3 3 3" xfId="60027"/>
    <cellStyle name="SAPBEXHLevel3 3 3 2" xfId="60028"/>
    <cellStyle name="SAPBEXHLevel3 3 4" xfId="60029"/>
    <cellStyle name="SAPBEXHLevel3 3 5" xfId="60030"/>
    <cellStyle name="SAPBEXHLevel3 3 6" xfId="60031"/>
    <cellStyle name="SAPBEXHLevel3 4" xfId="60032"/>
    <cellStyle name="SAPBEXHLevel3 4 2" xfId="60033"/>
    <cellStyle name="SAPBEXHLevel3 4 2 2" xfId="60034"/>
    <cellStyle name="SAPBEXHLevel3 4 2 2 2" xfId="60035"/>
    <cellStyle name="SAPBEXHLevel3 4 2 3" xfId="60036"/>
    <cellStyle name="SAPBEXHLevel3 4 2 4" xfId="60037"/>
    <cellStyle name="SAPBEXHLevel3 4 2 5" xfId="60038"/>
    <cellStyle name="SAPBEXHLevel3 4 3" xfId="60039"/>
    <cellStyle name="SAPBEXHLevel3 4 3 2" xfId="60040"/>
    <cellStyle name="SAPBEXHLevel3 4 4" xfId="60041"/>
    <cellStyle name="SAPBEXHLevel3 4 5" xfId="60042"/>
    <cellStyle name="SAPBEXHLevel3 4 6" xfId="60043"/>
    <cellStyle name="SAPBEXHLevel3 5" xfId="60044"/>
    <cellStyle name="SAPBEXHLevel3 5 2" xfId="60045"/>
    <cellStyle name="SAPBEXHLevel3 5 2 2" xfId="60046"/>
    <cellStyle name="SAPBEXHLevel3 5 2 2 2" xfId="60047"/>
    <cellStyle name="SAPBEXHLevel3 5 2 3" xfId="60048"/>
    <cellStyle name="SAPBEXHLevel3 5 2 4" xfId="60049"/>
    <cellStyle name="SAPBEXHLevel3 5 2 5" xfId="60050"/>
    <cellStyle name="SAPBEXHLevel3 5 3" xfId="60051"/>
    <cellStyle name="SAPBEXHLevel3 5 3 2" xfId="60052"/>
    <cellStyle name="SAPBEXHLevel3 5 4" xfId="60053"/>
    <cellStyle name="SAPBEXHLevel3 5 5" xfId="60054"/>
    <cellStyle name="SAPBEXHLevel3 5 6" xfId="60055"/>
    <cellStyle name="SAPBEXHLevel3 6" xfId="60056"/>
    <cellStyle name="SAPBEXHLevel3 6 2" xfId="60057"/>
    <cellStyle name="SAPBEXHLevel3 6 2 2" xfId="60058"/>
    <cellStyle name="SAPBEXHLevel3 6 2 2 2" xfId="60059"/>
    <cellStyle name="SAPBEXHLevel3 6 2 3" xfId="60060"/>
    <cellStyle name="SAPBEXHLevel3 6 2 4" xfId="60061"/>
    <cellStyle name="SAPBEXHLevel3 6 2 5" xfId="60062"/>
    <cellStyle name="SAPBEXHLevel3 6 3" xfId="60063"/>
    <cellStyle name="SAPBEXHLevel3 6 3 2" xfId="60064"/>
    <cellStyle name="SAPBEXHLevel3 6 4" xfId="60065"/>
    <cellStyle name="SAPBEXHLevel3 6 5" xfId="60066"/>
    <cellStyle name="SAPBEXHLevel3 6 6" xfId="60067"/>
    <cellStyle name="SAPBEXHLevel3 7" xfId="60068"/>
    <cellStyle name="SAPBEXHLevel3 7 2" xfId="60069"/>
    <cellStyle name="SAPBEXHLevel3 7 2 2" xfId="60070"/>
    <cellStyle name="SAPBEXHLevel3 7 2 2 2" xfId="60071"/>
    <cellStyle name="SAPBEXHLevel3 7 2 3" xfId="60072"/>
    <cellStyle name="SAPBEXHLevel3 7 2 4" xfId="60073"/>
    <cellStyle name="SAPBEXHLevel3 7 2 5" xfId="60074"/>
    <cellStyle name="SAPBEXHLevel3 7 3" xfId="60075"/>
    <cellStyle name="SAPBEXHLevel3 7 3 2" xfId="60076"/>
    <cellStyle name="SAPBEXHLevel3 7 4" xfId="60077"/>
    <cellStyle name="SAPBEXHLevel3 7 5" xfId="60078"/>
    <cellStyle name="SAPBEXHLevel3 7 6" xfId="60079"/>
    <cellStyle name="SAPBEXHLevel3 8" xfId="60080"/>
    <cellStyle name="SAPBEXHLevel3 8 2" xfId="60081"/>
    <cellStyle name="SAPBEXHLevel3 8 2 2" xfId="60082"/>
    <cellStyle name="SAPBEXHLevel3 8 2 2 2" xfId="60083"/>
    <cellStyle name="SAPBEXHLevel3 8 2 3" xfId="60084"/>
    <cellStyle name="SAPBEXHLevel3 8 2 4" xfId="60085"/>
    <cellStyle name="SAPBEXHLevel3 8 2 5" xfId="60086"/>
    <cellStyle name="SAPBEXHLevel3 8 3" xfId="60087"/>
    <cellStyle name="SAPBEXHLevel3 8 3 2" xfId="60088"/>
    <cellStyle name="SAPBEXHLevel3 8 4" xfId="60089"/>
    <cellStyle name="SAPBEXHLevel3 8 5" xfId="60090"/>
    <cellStyle name="SAPBEXHLevel3 8 6" xfId="60091"/>
    <cellStyle name="SAPBEXHLevel3 9" xfId="60092"/>
    <cellStyle name="SAPBEXHLevel3 9 2" xfId="60093"/>
    <cellStyle name="SAPBEXHLevel3 9 2 2" xfId="60094"/>
    <cellStyle name="SAPBEXHLevel3 9 3" xfId="60095"/>
    <cellStyle name="SAPBEXHLevel3 9 4" xfId="60096"/>
    <cellStyle name="SAPBEXHLevel3 9 5" xfId="60097"/>
    <cellStyle name="SAPBEXHLevel3X" xfId="60098"/>
    <cellStyle name="SAPBEXHLevel3X 10" xfId="60099"/>
    <cellStyle name="SAPBEXHLevel3X 10 2" xfId="60100"/>
    <cellStyle name="SAPBEXHLevel3X 11" xfId="60101"/>
    <cellStyle name="SAPBEXHLevel3X 12" xfId="60102"/>
    <cellStyle name="SAPBEXHLevel3X 13" xfId="60103"/>
    <cellStyle name="SAPBEXHLevel3X 2" xfId="60104"/>
    <cellStyle name="SAPBEXHLevel3X 2 2" xfId="60105"/>
    <cellStyle name="SAPBEXHLevel3X 2 2 2" xfId="60106"/>
    <cellStyle name="SAPBEXHLevel3X 2 2 2 2" xfId="60107"/>
    <cellStyle name="SAPBEXHLevel3X 2 2 3" xfId="60108"/>
    <cellStyle name="SAPBEXHLevel3X 2 2 4" xfId="60109"/>
    <cellStyle name="SAPBEXHLevel3X 2 2 5" xfId="60110"/>
    <cellStyle name="SAPBEXHLevel3X 2 3" xfId="60111"/>
    <cellStyle name="SAPBEXHLevel3X 2 3 2" xfId="60112"/>
    <cellStyle name="SAPBEXHLevel3X 2 4" xfId="60113"/>
    <cellStyle name="SAPBEXHLevel3X 2 5" xfId="60114"/>
    <cellStyle name="SAPBEXHLevel3X 2 6" xfId="60115"/>
    <cellStyle name="SAPBEXHLevel3X 3" xfId="60116"/>
    <cellStyle name="SAPBEXHLevel3X 3 2" xfId="60117"/>
    <cellStyle name="SAPBEXHLevel3X 3 2 2" xfId="60118"/>
    <cellStyle name="SAPBEXHLevel3X 3 2 2 2" xfId="60119"/>
    <cellStyle name="SAPBEXHLevel3X 3 2 3" xfId="60120"/>
    <cellStyle name="SAPBEXHLevel3X 3 2 4" xfId="60121"/>
    <cellStyle name="SAPBEXHLevel3X 3 2 5" xfId="60122"/>
    <cellStyle name="SAPBEXHLevel3X 3 3" xfId="60123"/>
    <cellStyle name="SAPBEXHLevel3X 3 3 2" xfId="60124"/>
    <cellStyle name="SAPBEXHLevel3X 3 4" xfId="60125"/>
    <cellStyle name="SAPBEXHLevel3X 3 5" xfId="60126"/>
    <cellStyle name="SAPBEXHLevel3X 3 6" xfId="60127"/>
    <cellStyle name="SAPBEXHLevel3X 4" xfId="60128"/>
    <cellStyle name="SAPBEXHLevel3X 4 2" xfId="60129"/>
    <cellStyle name="SAPBEXHLevel3X 4 2 2" xfId="60130"/>
    <cellStyle name="SAPBEXHLevel3X 4 2 2 2" xfId="60131"/>
    <cellStyle name="SAPBEXHLevel3X 4 2 3" xfId="60132"/>
    <cellStyle name="SAPBEXHLevel3X 4 2 4" xfId="60133"/>
    <cellStyle name="SAPBEXHLevel3X 4 2 5" xfId="60134"/>
    <cellStyle name="SAPBEXHLevel3X 4 3" xfId="60135"/>
    <cellStyle name="SAPBEXHLevel3X 4 3 2" xfId="60136"/>
    <cellStyle name="SAPBEXHLevel3X 4 4" xfId="60137"/>
    <cellStyle name="SAPBEXHLevel3X 4 5" xfId="60138"/>
    <cellStyle name="SAPBEXHLevel3X 4 6" xfId="60139"/>
    <cellStyle name="SAPBEXHLevel3X 5" xfId="60140"/>
    <cellStyle name="SAPBEXHLevel3X 5 2" xfId="60141"/>
    <cellStyle name="SAPBEXHLevel3X 5 2 2" xfId="60142"/>
    <cellStyle name="SAPBEXHLevel3X 5 2 2 2" xfId="60143"/>
    <cellStyle name="SAPBEXHLevel3X 5 2 3" xfId="60144"/>
    <cellStyle name="SAPBEXHLevel3X 5 2 4" xfId="60145"/>
    <cellStyle name="SAPBEXHLevel3X 5 2 5" xfId="60146"/>
    <cellStyle name="SAPBEXHLevel3X 5 3" xfId="60147"/>
    <cellStyle name="SAPBEXHLevel3X 5 3 2" xfId="60148"/>
    <cellStyle name="SAPBEXHLevel3X 5 4" xfId="60149"/>
    <cellStyle name="SAPBEXHLevel3X 5 5" xfId="60150"/>
    <cellStyle name="SAPBEXHLevel3X 5 6" xfId="60151"/>
    <cellStyle name="SAPBEXHLevel3X 6" xfId="60152"/>
    <cellStyle name="SAPBEXHLevel3X 6 2" xfId="60153"/>
    <cellStyle name="SAPBEXHLevel3X 6 2 2" xfId="60154"/>
    <cellStyle name="SAPBEXHLevel3X 6 2 2 2" xfId="60155"/>
    <cellStyle name="SAPBEXHLevel3X 6 2 3" xfId="60156"/>
    <cellStyle name="SAPBEXHLevel3X 6 2 4" xfId="60157"/>
    <cellStyle name="SAPBEXHLevel3X 6 2 5" xfId="60158"/>
    <cellStyle name="SAPBEXHLevel3X 6 3" xfId="60159"/>
    <cellStyle name="SAPBEXHLevel3X 6 3 2" xfId="60160"/>
    <cellStyle name="SAPBEXHLevel3X 6 4" xfId="60161"/>
    <cellStyle name="SAPBEXHLevel3X 6 5" xfId="60162"/>
    <cellStyle name="SAPBEXHLevel3X 6 6" xfId="60163"/>
    <cellStyle name="SAPBEXHLevel3X 7" xfId="60164"/>
    <cellStyle name="SAPBEXHLevel3X 7 2" xfId="60165"/>
    <cellStyle name="SAPBEXHLevel3X 7 2 2" xfId="60166"/>
    <cellStyle name="SAPBEXHLevel3X 7 2 2 2" xfId="60167"/>
    <cellStyle name="SAPBEXHLevel3X 7 2 3" xfId="60168"/>
    <cellStyle name="SAPBEXHLevel3X 7 2 4" xfId="60169"/>
    <cellStyle name="SAPBEXHLevel3X 7 2 5" xfId="60170"/>
    <cellStyle name="SAPBEXHLevel3X 7 3" xfId="60171"/>
    <cellStyle name="SAPBEXHLevel3X 7 3 2" xfId="60172"/>
    <cellStyle name="SAPBEXHLevel3X 7 4" xfId="60173"/>
    <cellStyle name="SAPBEXHLevel3X 7 5" xfId="60174"/>
    <cellStyle name="SAPBEXHLevel3X 7 6" xfId="60175"/>
    <cellStyle name="SAPBEXHLevel3X 8" xfId="60176"/>
    <cellStyle name="SAPBEXHLevel3X 8 2" xfId="60177"/>
    <cellStyle name="SAPBEXHLevel3X 8 2 2" xfId="60178"/>
    <cellStyle name="SAPBEXHLevel3X 8 2 2 2" xfId="60179"/>
    <cellStyle name="SAPBEXHLevel3X 8 2 3" xfId="60180"/>
    <cellStyle name="SAPBEXHLevel3X 8 2 4" xfId="60181"/>
    <cellStyle name="SAPBEXHLevel3X 8 2 5" xfId="60182"/>
    <cellStyle name="SAPBEXHLevel3X 8 3" xfId="60183"/>
    <cellStyle name="SAPBEXHLevel3X 8 3 2" xfId="60184"/>
    <cellStyle name="SAPBEXHLevel3X 8 4" xfId="60185"/>
    <cellStyle name="SAPBEXHLevel3X 8 5" xfId="60186"/>
    <cellStyle name="SAPBEXHLevel3X 8 6" xfId="60187"/>
    <cellStyle name="SAPBEXHLevel3X 9" xfId="60188"/>
    <cellStyle name="SAPBEXHLevel3X 9 2" xfId="60189"/>
    <cellStyle name="SAPBEXHLevel3X 9 2 2" xfId="60190"/>
    <cellStyle name="SAPBEXHLevel3X 9 3" xfId="60191"/>
    <cellStyle name="SAPBEXHLevel3X 9 4" xfId="60192"/>
    <cellStyle name="SAPBEXHLevel3X 9 5" xfId="60193"/>
    <cellStyle name="SAPBEXinputData" xfId="60194"/>
    <cellStyle name="SAPBEXinputData 10" xfId="60195"/>
    <cellStyle name="SAPBEXinputData 11" xfId="60196"/>
    <cellStyle name="SAPBEXinputData 12" xfId="60197"/>
    <cellStyle name="SAPBEXinputData 2" xfId="60198"/>
    <cellStyle name="SAPBEXinputData 2 2" xfId="60199"/>
    <cellStyle name="SAPBEXinputData 2 2 2" xfId="60200"/>
    <cellStyle name="SAPBEXinputData 2 2 2 2" xfId="60201"/>
    <cellStyle name="SAPBEXinputData 2 2 3" xfId="60202"/>
    <cellStyle name="SAPBEXinputData 2 2 4" xfId="60203"/>
    <cellStyle name="SAPBEXinputData 2 2 5" xfId="60204"/>
    <cellStyle name="SAPBEXinputData 2 3" xfId="60205"/>
    <cellStyle name="SAPBEXinputData 2 3 2" xfId="60206"/>
    <cellStyle name="SAPBEXinputData 2 3 2 2" xfId="60207"/>
    <cellStyle name="SAPBEXinputData 2 3 3" xfId="60208"/>
    <cellStyle name="SAPBEXinputData 2 3 4" xfId="60209"/>
    <cellStyle name="SAPBEXinputData 2 3 5" xfId="60210"/>
    <cellStyle name="SAPBEXinputData 2 4" xfId="60211"/>
    <cellStyle name="SAPBEXinputData 2 4 2" xfId="60212"/>
    <cellStyle name="SAPBEXinputData 2 5" xfId="60213"/>
    <cellStyle name="SAPBEXinputData 3" xfId="60214"/>
    <cellStyle name="SAPBEXinputData 3 2" xfId="60215"/>
    <cellStyle name="SAPBEXinputData 3 2 2" xfId="60216"/>
    <cellStyle name="SAPBEXinputData 3 2 2 2" xfId="60217"/>
    <cellStyle name="SAPBEXinputData 3 2 3" xfId="60218"/>
    <cellStyle name="SAPBEXinputData 3 2 4" xfId="60219"/>
    <cellStyle name="SAPBEXinputData 3 2 5" xfId="60220"/>
    <cellStyle name="SAPBEXinputData 3 3" xfId="60221"/>
    <cellStyle name="SAPBEXinputData 3 3 2" xfId="60222"/>
    <cellStyle name="SAPBEXinputData 3 4" xfId="60223"/>
    <cellStyle name="SAPBEXinputData 3 5" xfId="60224"/>
    <cellStyle name="SAPBEXinputData 3 6" xfId="60225"/>
    <cellStyle name="SAPBEXinputData 4" xfId="60226"/>
    <cellStyle name="SAPBEXinputData 4 2" xfId="60227"/>
    <cellStyle name="SAPBEXinputData 4 2 2" xfId="60228"/>
    <cellStyle name="SAPBEXinputData 4 3" xfId="60229"/>
    <cellStyle name="SAPBEXinputData 5" xfId="60230"/>
    <cellStyle name="SAPBEXinputData 5 2" xfId="60231"/>
    <cellStyle name="SAPBEXinputData 5 2 2" xfId="60232"/>
    <cellStyle name="SAPBEXinputData 5 3" xfId="60233"/>
    <cellStyle name="SAPBEXinputData 6" xfId="60234"/>
    <cellStyle name="SAPBEXinputData 6 2" xfId="60235"/>
    <cellStyle name="SAPBEXinputData 6 2 2" xfId="60236"/>
    <cellStyle name="SAPBEXinputData 6 3" xfId="60237"/>
    <cellStyle name="SAPBEXinputData 7" xfId="60238"/>
    <cellStyle name="SAPBEXinputData 7 2" xfId="60239"/>
    <cellStyle name="SAPBEXinputData 7 2 2" xfId="60240"/>
    <cellStyle name="SAPBEXinputData 7 3" xfId="60241"/>
    <cellStyle name="SAPBEXinputData 8" xfId="60242"/>
    <cellStyle name="SAPBEXinputData 8 2" xfId="60243"/>
    <cellStyle name="SAPBEXinputData 8 2 2" xfId="60244"/>
    <cellStyle name="SAPBEXinputData 8 3" xfId="60245"/>
    <cellStyle name="SAPBEXinputData 9" xfId="60246"/>
    <cellStyle name="SAPBEXinputData 9 2" xfId="60247"/>
    <cellStyle name="SAPBEXresData" xfId="60248"/>
    <cellStyle name="SAPBEXresData 10" xfId="60249"/>
    <cellStyle name="SAPBEXresData 10 2" xfId="60250"/>
    <cellStyle name="SAPBEXresData 11" xfId="60251"/>
    <cellStyle name="SAPBEXresData 12" xfId="60252"/>
    <cellStyle name="SAPBEXresData 13" xfId="60253"/>
    <cellStyle name="SAPBEXresData 2" xfId="60254"/>
    <cellStyle name="SAPBEXresData 2 2" xfId="60255"/>
    <cellStyle name="SAPBEXresData 2 2 2" xfId="60256"/>
    <cellStyle name="SAPBEXresData 2 2 2 2" xfId="60257"/>
    <cellStyle name="SAPBEXresData 2 2 3" xfId="60258"/>
    <cellStyle name="SAPBEXresData 2 2 4" xfId="60259"/>
    <cellStyle name="SAPBEXresData 2 2 5" xfId="60260"/>
    <cellStyle name="SAPBEXresData 2 3" xfId="60261"/>
    <cellStyle name="SAPBEXresData 2 3 2" xfId="60262"/>
    <cellStyle name="SAPBEXresData 2 4" xfId="60263"/>
    <cellStyle name="SAPBEXresData 2 5" xfId="60264"/>
    <cellStyle name="SAPBEXresData 2 6" xfId="60265"/>
    <cellStyle name="SAPBEXresData 3" xfId="60266"/>
    <cellStyle name="SAPBEXresData 3 2" xfId="60267"/>
    <cellStyle name="SAPBEXresData 3 2 2" xfId="60268"/>
    <cellStyle name="SAPBEXresData 3 2 2 2" xfId="60269"/>
    <cellStyle name="SAPBEXresData 3 2 3" xfId="60270"/>
    <cellStyle name="SAPBEXresData 3 2 4" xfId="60271"/>
    <cellStyle name="SAPBEXresData 3 2 5" xfId="60272"/>
    <cellStyle name="SAPBEXresData 3 3" xfId="60273"/>
    <cellStyle name="SAPBEXresData 3 3 2" xfId="60274"/>
    <cellStyle name="SAPBEXresData 3 4" xfId="60275"/>
    <cellStyle name="SAPBEXresData 3 5" xfId="60276"/>
    <cellStyle name="SAPBEXresData 3 6" xfId="60277"/>
    <cellStyle name="SAPBEXresData 4" xfId="60278"/>
    <cellStyle name="SAPBEXresData 4 2" xfId="60279"/>
    <cellStyle name="SAPBEXresData 4 2 2" xfId="60280"/>
    <cellStyle name="SAPBEXresData 4 2 2 2" xfId="60281"/>
    <cellStyle name="SAPBEXresData 4 2 3" xfId="60282"/>
    <cellStyle name="SAPBEXresData 4 2 4" xfId="60283"/>
    <cellStyle name="SAPBEXresData 4 2 5" xfId="60284"/>
    <cellStyle name="SAPBEXresData 4 3" xfId="60285"/>
    <cellStyle name="SAPBEXresData 4 3 2" xfId="60286"/>
    <cellStyle name="SAPBEXresData 4 4" xfId="60287"/>
    <cellStyle name="SAPBEXresData 4 5" xfId="60288"/>
    <cellStyle name="SAPBEXresData 4 6" xfId="60289"/>
    <cellStyle name="SAPBEXresData 5" xfId="60290"/>
    <cellStyle name="SAPBEXresData 5 2" xfId="60291"/>
    <cellStyle name="SAPBEXresData 5 2 2" xfId="60292"/>
    <cellStyle name="SAPBEXresData 5 2 2 2" xfId="60293"/>
    <cellStyle name="SAPBEXresData 5 2 3" xfId="60294"/>
    <cellStyle name="SAPBEXresData 5 2 4" xfId="60295"/>
    <cellStyle name="SAPBEXresData 5 2 5" xfId="60296"/>
    <cellStyle name="SAPBEXresData 5 3" xfId="60297"/>
    <cellStyle name="SAPBEXresData 5 3 2" xfId="60298"/>
    <cellStyle name="SAPBEXresData 5 4" xfId="60299"/>
    <cellStyle name="SAPBEXresData 5 5" xfId="60300"/>
    <cellStyle name="SAPBEXresData 5 6" xfId="60301"/>
    <cellStyle name="SAPBEXresData 6" xfId="60302"/>
    <cellStyle name="SAPBEXresData 6 2" xfId="60303"/>
    <cellStyle name="SAPBEXresData 6 2 2" xfId="60304"/>
    <cellStyle name="SAPBEXresData 6 2 2 2" xfId="60305"/>
    <cellStyle name="SAPBEXresData 6 2 3" xfId="60306"/>
    <cellStyle name="SAPBEXresData 6 2 4" xfId="60307"/>
    <cellStyle name="SAPBEXresData 6 2 5" xfId="60308"/>
    <cellStyle name="SAPBEXresData 6 3" xfId="60309"/>
    <cellStyle name="SAPBEXresData 6 3 2" xfId="60310"/>
    <cellStyle name="SAPBEXresData 6 4" xfId="60311"/>
    <cellStyle name="SAPBEXresData 6 5" xfId="60312"/>
    <cellStyle name="SAPBEXresData 6 6" xfId="60313"/>
    <cellStyle name="SAPBEXresData 7" xfId="60314"/>
    <cellStyle name="SAPBEXresData 7 2" xfId="60315"/>
    <cellStyle name="SAPBEXresData 7 2 2" xfId="60316"/>
    <cellStyle name="SAPBEXresData 7 2 2 2" xfId="60317"/>
    <cellStyle name="SAPBEXresData 7 2 3" xfId="60318"/>
    <cellStyle name="SAPBEXresData 7 2 4" xfId="60319"/>
    <cellStyle name="SAPBEXresData 7 2 5" xfId="60320"/>
    <cellStyle name="SAPBEXresData 7 3" xfId="60321"/>
    <cellStyle name="SAPBEXresData 7 3 2" xfId="60322"/>
    <cellStyle name="SAPBEXresData 7 4" xfId="60323"/>
    <cellStyle name="SAPBEXresData 7 5" xfId="60324"/>
    <cellStyle name="SAPBEXresData 7 6" xfId="60325"/>
    <cellStyle name="SAPBEXresData 8" xfId="60326"/>
    <cellStyle name="SAPBEXresData 8 2" xfId="60327"/>
    <cellStyle name="SAPBEXresData 8 2 2" xfId="60328"/>
    <cellStyle name="SAPBEXresData 8 2 2 2" xfId="60329"/>
    <cellStyle name="SAPBEXresData 8 2 3" xfId="60330"/>
    <cellStyle name="SAPBEXresData 8 2 4" xfId="60331"/>
    <cellStyle name="SAPBEXresData 8 2 5" xfId="60332"/>
    <cellStyle name="SAPBEXresData 8 3" xfId="60333"/>
    <cellStyle name="SAPBEXresData 8 3 2" xfId="60334"/>
    <cellStyle name="SAPBEXresData 8 4" xfId="60335"/>
    <cellStyle name="SAPBEXresData 8 5" xfId="60336"/>
    <cellStyle name="SAPBEXresData 8 6" xfId="60337"/>
    <cellStyle name="SAPBEXresData 9" xfId="60338"/>
    <cellStyle name="SAPBEXresData 9 2" xfId="60339"/>
    <cellStyle name="SAPBEXresData 9 2 2" xfId="60340"/>
    <cellStyle name="SAPBEXresData 9 3" xfId="60341"/>
    <cellStyle name="SAPBEXresData 9 4" xfId="60342"/>
    <cellStyle name="SAPBEXresData 9 5" xfId="60343"/>
    <cellStyle name="SAPBEXresDataEmph" xfId="60344"/>
    <cellStyle name="SAPBEXresDataEmph 10" xfId="60345"/>
    <cellStyle name="SAPBEXresDataEmph 10 2" xfId="60346"/>
    <cellStyle name="SAPBEXresDataEmph 11" xfId="60347"/>
    <cellStyle name="SAPBEXresDataEmph 12" xfId="60348"/>
    <cellStyle name="SAPBEXresDataEmph 13" xfId="60349"/>
    <cellStyle name="SAPBEXresDataEmph 2" xfId="60350"/>
    <cellStyle name="SAPBEXresDataEmph 2 2" xfId="60351"/>
    <cellStyle name="SAPBEXresDataEmph 2 2 2" xfId="60352"/>
    <cellStyle name="SAPBEXresDataEmph 2 2 2 2" xfId="60353"/>
    <cellStyle name="SAPBEXresDataEmph 2 2 3" xfId="60354"/>
    <cellStyle name="SAPBEXresDataEmph 2 2 4" xfId="60355"/>
    <cellStyle name="SAPBEXresDataEmph 2 2 5" xfId="60356"/>
    <cellStyle name="SAPBEXresDataEmph 2 3" xfId="60357"/>
    <cellStyle name="SAPBEXresDataEmph 2 3 2" xfId="60358"/>
    <cellStyle name="SAPBEXresDataEmph 2 4" xfId="60359"/>
    <cellStyle name="SAPBEXresDataEmph 2 5" xfId="60360"/>
    <cellStyle name="SAPBEXresDataEmph 2 6" xfId="60361"/>
    <cellStyle name="SAPBEXresDataEmph 3" xfId="60362"/>
    <cellStyle name="SAPBEXresDataEmph 3 2" xfId="60363"/>
    <cellStyle name="SAPBEXresDataEmph 3 2 2" xfId="60364"/>
    <cellStyle name="SAPBEXresDataEmph 3 2 2 2" xfId="60365"/>
    <cellStyle name="SAPBEXresDataEmph 3 2 3" xfId="60366"/>
    <cellStyle name="SAPBEXresDataEmph 3 2 4" xfId="60367"/>
    <cellStyle name="SAPBEXresDataEmph 3 2 5" xfId="60368"/>
    <cellStyle name="SAPBEXresDataEmph 3 3" xfId="60369"/>
    <cellStyle name="SAPBEXresDataEmph 3 3 2" xfId="60370"/>
    <cellStyle name="SAPBEXresDataEmph 3 4" xfId="60371"/>
    <cellStyle name="SAPBEXresDataEmph 3 5" xfId="60372"/>
    <cellStyle name="SAPBEXresDataEmph 3 6" xfId="60373"/>
    <cellStyle name="SAPBEXresDataEmph 4" xfId="60374"/>
    <cellStyle name="SAPBEXresDataEmph 4 2" xfId="60375"/>
    <cellStyle name="SAPBEXresDataEmph 4 2 2" xfId="60376"/>
    <cellStyle name="SAPBEXresDataEmph 4 2 2 2" xfId="60377"/>
    <cellStyle name="SAPBEXresDataEmph 4 2 3" xfId="60378"/>
    <cellStyle name="SAPBEXresDataEmph 4 2 4" xfId="60379"/>
    <cellStyle name="SAPBEXresDataEmph 4 2 5" xfId="60380"/>
    <cellStyle name="SAPBEXresDataEmph 4 3" xfId="60381"/>
    <cellStyle name="SAPBEXresDataEmph 4 3 2" xfId="60382"/>
    <cellStyle name="SAPBEXresDataEmph 4 4" xfId="60383"/>
    <cellStyle name="SAPBEXresDataEmph 4 5" xfId="60384"/>
    <cellStyle name="SAPBEXresDataEmph 4 6" xfId="60385"/>
    <cellStyle name="SAPBEXresDataEmph 5" xfId="60386"/>
    <cellStyle name="SAPBEXresDataEmph 5 2" xfId="60387"/>
    <cellStyle name="SAPBEXresDataEmph 5 2 2" xfId="60388"/>
    <cellStyle name="SAPBEXresDataEmph 5 2 2 2" xfId="60389"/>
    <cellStyle name="SAPBEXresDataEmph 5 2 3" xfId="60390"/>
    <cellStyle name="SAPBEXresDataEmph 5 2 4" xfId="60391"/>
    <cellStyle name="SAPBEXresDataEmph 5 2 5" xfId="60392"/>
    <cellStyle name="SAPBEXresDataEmph 5 3" xfId="60393"/>
    <cellStyle name="SAPBEXresDataEmph 5 3 2" xfId="60394"/>
    <cellStyle name="SAPBEXresDataEmph 5 4" xfId="60395"/>
    <cellStyle name="SAPBEXresDataEmph 5 5" xfId="60396"/>
    <cellStyle name="SAPBEXresDataEmph 5 6" xfId="60397"/>
    <cellStyle name="SAPBEXresDataEmph 6" xfId="60398"/>
    <cellStyle name="SAPBEXresDataEmph 6 2" xfId="60399"/>
    <cellStyle name="SAPBEXresDataEmph 6 2 2" xfId="60400"/>
    <cellStyle name="SAPBEXresDataEmph 6 2 2 2" xfId="60401"/>
    <cellStyle name="SAPBEXresDataEmph 6 2 3" xfId="60402"/>
    <cellStyle name="SAPBEXresDataEmph 6 2 4" xfId="60403"/>
    <cellStyle name="SAPBEXresDataEmph 6 2 5" xfId="60404"/>
    <cellStyle name="SAPBEXresDataEmph 6 3" xfId="60405"/>
    <cellStyle name="SAPBEXresDataEmph 6 3 2" xfId="60406"/>
    <cellStyle name="SAPBEXresDataEmph 6 4" xfId="60407"/>
    <cellStyle name="SAPBEXresDataEmph 6 5" xfId="60408"/>
    <cellStyle name="SAPBEXresDataEmph 6 6" xfId="60409"/>
    <cellStyle name="SAPBEXresDataEmph 7" xfId="60410"/>
    <cellStyle name="SAPBEXresDataEmph 7 2" xfId="60411"/>
    <cellStyle name="SAPBEXresDataEmph 7 2 2" xfId="60412"/>
    <cellStyle name="SAPBEXresDataEmph 7 2 2 2" xfId="60413"/>
    <cellStyle name="SAPBEXresDataEmph 7 2 3" xfId="60414"/>
    <cellStyle name="SAPBEXresDataEmph 7 2 4" xfId="60415"/>
    <cellStyle name="SAPBEXresDataEmph 7 2 5" xfId="60416"/>
    <cellStyle name="SAPBEXresDataEmph 7 3" xfId="60417"/>
    <cellStyle name="SAPBEXresDataEmph 7 3 2" xfId="60418"/>
    <cellStyle name="SAPBEXresDataEmph 7 4" xfId="60419"/>
    <cellStyle name="SAPBEXresDataEmph 7 5" xfId="60420"/>
    <cellStyle name="SAPBEXresDataEmph 7 6" xfId="60421"/>
    <cellStyle name="SAPBEXresDataEmph 8" xfId="60422"/>
    <cellStyle name="SAPBEXresDataEmph 8 2" xfId="60423"/>
    <cellStyle name="SAPBEXresDataEmph 8 2 2" xfId="60424"/>
    <cellStyle name="SAPBEXresDataEmph 8 2 2 2" xfId="60425"/>
    <cellStyle name="SAPBEXresDataEmph 8 2 3" xfId="60426"/>
    <cellStyle name="SAPBEXresDataEmph 8 2 4" xfId="60427"/>
    <cellStyle name="SAPBEXresDataEmph 8 2 5" xfId="60428"/>
    <cellStyle name="SAPBEXresDataEmph 8 3" xfId="60429"/>
    <cellStyle name="SAPBEXresDataEmph 8 3 2" xfId="60430"/>
    <cellStyle name="SAPBEXresDataEmph 8 4" xfId="60431"/>
    <cellStyle name="SAPBEXresDataEmph 8 5" xfId="60432"/>
    <cellStyle name="SAPBEXresDataEmph 8 6" xfId="60433"/>
    <cellStyle name="SAPBEXresDataEmph 9" xfId="60434"/>
    <cellStyle name="SAPBEXresDataEmph 9 2" xfId="60435"/>
    <cellStyle name="SAPBEXresDataEmph 9 2 2" xfId="60436"/>
    <cellStyle name="SAPBEXresDataEmph 9 3" xfId="60437"/>
    <cellStyle name="SAPBEXresDataEmph 9 4" xfId="60438"/>
    <cellStyle name="SAPBEXresDataEmph 9 5" xfId="60439"/>
    <cellStyle name="SAPBEXresItem" xfId="60440"/>
    <cellStyle name="SAPBEXresItem 10" xfId="60441"/>
    <cellStyle name="SAPBEXresItem 10 2" xfId="60442"/>
    <cellStyle name="SAPBEXresItem 11" xfId="60443"/>
    <cellStyle name="SAPBEXresItem 12" xfId="60444"/>
    <cellStyle name="SAPBEXresItem 13" xfId="60445"/>
    <cellStyle name="SAPBEXresItem 2" xfId="60446"/>
    <cellStyle name="SAPBEXresItem 2 2" xfId="60447"/>
    <cellStyle name="SAPBEXresItem 2 2 2" xfId="60448"/>
    <cellStyle name="SAPBEXresItem 2 2 2 2" xfId="60449"/>
    <cellStyle name="SAPBEXresItem 2 2 3" xfId="60450"/>
    <cellStyle name="SAPBEXresItem 2 2 4" xfId="60451"/>
    <cellStyle name="SAPBEXresItem 2 2 5" xfId="60452"/>
    <cellStyle name="SAPBEXresItem 2 3" xfId="60453"/>
    <cellStyle name="SAPBEXresItem 2 3 2" xfId="60454"/>
    <cellStyle name="SAPBEXresItem 2 4" xfId="60455"/>
    <cellStyle name="SAPBEXresItem 2 5" xfId="60456"/>
    <cellStyle name="SAPBEXresItem 2 6" xfId="60457"/>
    <cellStyle name="SAPBEXresItem 3" xfId="60458"/>
    <cellStyle name="SAPBEXresItem 3 2" xfId="60459"/>
    <cellStyle name="SAPBEXresItem 3 2 2" xfId="60460"/>
    <cellStyle name="SAPBEXresItem 3 2 2 2" xfId="60461"/>
    <cellStyle name="SAPBEXresItem 3 2 3" xfId="60462"/>
    <cellStyle name="SAPBEXresItem 3 2 4" xfId="60463"/>
    <cellStyle name="SAPBEXresItem 3 2 5" xfId="60464"/>
    <cellStyle name="SAPBEXresItem 3 3" xfId="60465"/>
    <cellStyle name="SAPBEXresItem 3 3 2" xfId="60466"/>
    <cellStyle name="SAPBEXresItem 3 4" xfId="60467"/>
    <cellStyle name="SAPBEXresItem 3 5" xfId="60468"/>
    <cellStyle name="SAPBEXresItem 3 6" xfId="60469"/>
    <cellStyle name="SAPBEXresItem 4" xfId="60470"/>
    <cellStyle name="SAPBEXresItem 4 2" xfId="60471"/>
    <cellStyle name="SAPBEXresItem 4 2 2" xfId="60472"/>
    <cellStyle name="SAPBEXresItem 4 2 2 2" xfId="60473"/>
    <cellStyle name="SAPBEXresItem 4 2 3" xfId="60474"/>
    <cellStyle name="SAPBEXresItem 4 2 4" xfId="60475"/>
    <cellStyle name="SAPBEXresItem 4 2 5" xfId="60476"/>
    <cellStyle name="SAPBEXresItem 4 3" xfId="60477"/>
    <cellStyle name="SAPBEXresItem 4 3 2" xfId="60478"/>
    <cellStyle name="SAPBEXresItem 4 4" xfId="60479"/>
    <cellStyle name="SAPBEXresItem 4 5" xfId="60480"/>
    <cellStyle name="SAPBEXresItem 4 6" xfId="60481"/>
    <cellStyle name="SAPBEXresItem 5" xfId="60482"/>
    <cellStyle name="SAPBEXresItem 5 2" xfId="60483"/>
    <cellStyle name="SAPBEXresItem 5 2 2" xfId="60484"/>
    <cellStyle name="SAPBEXresItem 5 2 2 2" xfId="60485"/>
    <cellStyle name="SAPBEXresItem 5 2 3" xfId="60486"/>
    <cellStyle name="SAPBEXresItem 5 2 4" xfId="60487"/>
    <cellStyle name="SAPBEXresItem 5 2 5" xfId="60488"/>
    <cellStyle name="SAPBEXresItem 5 3" xfId="60489"/>
    <cellStyle name="SAPBEXresItem 5 3 2" xfId="60490"/>
    <cellStyle name="SAPBEXresItem 5 4" xfId="60491"/>
    <cellStyle name="SAPBEXresItem 5 5" xfId="60492"/>
    <cellStyle name="SAPBEXresItem 5 6" xfId="60493"/>
    <cellStyle name="SAPBEXresItem 6" xfId="60494"/>
    <cellStyle name="SAPBEXresItem 6 2" xfId="60495"/>
    <cellStyle name="SAPBEXresItem 6 2 2" xfId="60496"/>
    <cellStyle name="SAPBEXresItem 6 2 2 2" xfId="60497"/>
    <cellStyle name="SAPBEXresItem 6 2 3" xfId="60498"/>
    <cellStyle name="SAPBEXresItem 6 2 4" xfId="60499"/>
    <cellStyle name="SAPBEXresItem 6 2 5" xfId="60500"/>
    <cellStyle name="SAPBEXresItem 6 3" xfId="60501"/>
    <cellStyle name="SAPBEXresItem 6 3 2" xfId="60502"/>
    <cellStyle name="SAPBEXresItem 6 4" xfId="60503"/>
    <cellStyle name="SAPBEXresItem 6 5" xfId="60504"/>
    <cellStyle name="SAPBEXresItem 6 6" xfId="60505"/>
    <cellStyle name="SAPBEXresItem 7" xfId="60506"/>
    <cellStyle name="SAPBEXresItem 7 2" xfId="60507"/>
    <cellStyle name="SAPBEXresItem 7 2 2" xfId="60508"/>
    <cellStyle name="SAPBEXresItem 7 2 2 2" xfId="60509"/>
    <cellStyle name="SAPBEXresItem 7 2 3" xfId="60510"/>
    <cellStyle name="SAPBEXresItem 7 2 4" xfId="60511"/>
    <cellStyle name="SAPBEXresItem 7 2 5" xfId="60512"/>
    <cellStyle name="SAPBEXresItem 7 3" xfId="60513"/>
    <cellStyle name="SAPBEXresItem 7 3 2" xfId="60514"/>
    <cellStyle name="SAPBEXresItem 7 4" xfId="60515"/>
    <cellStyle name="SAPBEXresItem 7 5" xfId="60516"/>
    <cellStyle name="SAPBEXresItem 7 6" xfId="60517"/>
    <cellStyle name="SAPBEXresItem 8" xfId="60518"/>
    <cellStyle name="SAPBEXresItem 8 2" xfId="60519"/>
    <cellStyle name="SAPBEXresItem 8 2 2" xfId="60520"/>
    <cellStyle name="SAPBEXresItem 8 2 2 2" xfId="60521"/>
    <cellStyle name="SAPBEXresItem 8 2 3" xfId="60522"/>
    <cellStyle name="SAPBEXresItem 8 2 4" xfId="60523"/>
    <cellStyle name="SAPBEXresItem 8 2 5" xfId="60524"/>
    <cellStyle name="SAPBEXresItem 8 2 7" xfId="60525"/>
    <cellStyle name="SAPBEXresItem 8 3" xfId="60526"/>
    <cellStyle name="SAPBEXresItem 8 3 2" xfId="60527"/>
    <cellStyle name="SAPBEXresItem 8 4" xfId="60528"/>
    <cellStyle name="SAPBEXresItem 8 5" xfId="60529"/>
    <cellStyle name="SAPBEXresItem 8 6" xfId="60530"/>
    <cellStyle name="SAPBEXresItem 9" xfId="60531"/>
    <cellStyle name="SAPBEXresItem 9 2" xfId="60532"/>
    <cellStyle name="SAPBEXresItem 9 2 2" xfId="60533"/>
    <cellStyle name="SAPBEXresItem 9 3" xfId="60534"/>
    <cellStyle name="SAPBEXresItem 9 4" xfId="60535"/>
    <cellStyle name="SAPBEXresItem 9 5" xfId="60536"/>
    <cellStyle name="SAPBEXresItemX" xfId="60537"/>
    <cellStyle name="SAPBEXresItemX 10" xfId="60538"/>
    <cellStyle name="SAPBEXresItemX 10 2" xfId="60539"/>
    <cellStyle name="SAPBEXresItemX 11" xfId="60540"/>
    <cellStyle name="SAPBEXresItemX 12" xfId="60541"/>
    <cellStyle name="SAPBEXresItemX 13" xfId="60542"/>
    <cellStyle name="SAPBEXresItemX 2" xfId="60543"/>
    <cellStyle name="SAPBEXresItemX 2 2" xfId="60544"/>
    <cellStyle name="SAPBEXresItemX 2 2 2" xfId="60545"/>
    <cellStyle name="SAPBEXresItemX 2 2 2 2" xfId="60546"/>
    <cellStyle name="SAPBEXresItemX 2 2 3" xfId="60547"/>
    <cellStyle name="SAPBEXresItemX 2 2 4" xfId="60548"/>
    <cellStyle name="SAPBEXresItemX 2 2 5" xfId="60549"/>
    <cellStyle name="SAPBEXresItemX 2 3" xfId="60550"/>
    <cellStyle name="SAPBEXresItemX 2 3 2" xfId="60551"/>
    <cellStyle name="SAPBEXresItemX 2 4" xfId="60552"/>
    <cellStyle name="SAPBEXresItemX 2 5" xfId="60553"/>
    <cellStyle name="SAPBEXresItemX 2 6" xfId="60554"/>
    <cellStyle name="SAPBEXresItemX 3" xfId="60555"/>
    <cellStyle name="SAPBEXresItemX 3 2" xfId="60556"/>
    <cellStyle name="SAPBEXresItemX 3 2 2" xfId="60557"/>
    <cellStyle name="SAPBEXresItemX 3 2 2 2" xfId="60558"/>
    <cellStyle name="SAPBEXresItemX 3 2 3" xfId="60559"/>
    <cellStyle name="SAPBEXresItemX 3 2 4" xfId="60560"/>
    <cellStyle name="SAPBEXresItemX 3 2 5" xfId="60561"/>
    <cellStyle name="SAPBEXresItemX 3 3" xfId="60562"/>
    <cellStyle name="SAPBEXresItemX 3 3 2" xfId="60563"/>
    <cellStyle name="SAPBEXresItemX 3 4" xfId="60564"/>
    <cellStyle name="SAPBEXresItemX 3 5" xfId="60565"/>
    <cellStyle name="SAPBEXresItemX 3 6" xfId="60566"/>
    <cellStyle name="SAPBEXresItemX 4" xfId="60567"/>
    <cellStyle name="SAPBEXresItemX 4 2" xfId="60568"/>
    <cellStyle name="SAPBEXresItemX 4 2 2" xfId="60569"/>
    <cellStyle name="SAPBEXresItemX 4 2 2 2" xfId="60570"/>
    <cellStyle name="SAPBEXresItemX 4 2 3" xfId="60571"/>
    <cellStyle name="SAPBEXresItemX 4 2 4" xfId="60572"/>
    <cellStyle name="SAPBEXresItemX 4 2 5" xfId="60573"/>
    <cellStyle name="SAPBEXresItemX 4 3" xfId="60574"/>
    <cellStyle name="SAPBEXresItemX 4 3 2" xfId="60575"/>
    <cellStyle name="SAPBEXresItemX 4 4" xfId="60576"/>
    <cellStyle name="SAPBEXresItemX 4 5" xfId="60577"/>
    <cellStyle name="SAPBEXresItemX 4 6" xfId="60578"/>
    <cellStyle name="SAPBEXresItemX 5" xfId="60579"/>
    <cellStyle name="SAPBEXresItemX 5 2" xfId="60580"/>
    <cellStyle name="SAPBEXresItemX 5 2 2" xfId="60581"/>
    <cellStyle name="SAPBEXresItemX 5 2 2 2" xfId="60582"/>
    <cellStyle name="SAPBEXresItemX 5 2 3" xfId="60583"/>
    <cellStyle name="SAPBEXresItemX 5 2 4" xfId="60584"/>
    <cellStyle name="SAPBEXresItemX 5 2 5" xfId="60585"/>
    <cellStyle name="SAPBEXresItemX 5 3" xfId="60586"/>
    <cellStyle name="SAPBEXresItemX 5 3 2" xfId="60587"/>
    <cellStyle name="SAPBEXresItemX 5 4" xfId="60588"/>
    <cellStyle name="SAPBEXresItemX 5 5" xfId="60589"/>
    <cellStyle name="SAPBEXresItemX 5 6" xfId="60590"/>
    <cellStyle name="SAPBEXresItemX 6" xfId="60591"/>
    <cellStyle name="SAPBEXresItemX 6 2" xfId="60592"/>
    <cellStyle name="SAPBEXresItemX 6 2 2" xfId="60593"/>
    <cellStyle name="SAPBEXresItemX 6 2 2 2" xfId="60594"/>
    <cellStyle name="SAPBEXresItemX 6 2 3" xfId="60595"/>
    <cellStyle name="SAPBEXresItemX 6 2 4" xfId="60596"/>
    <cellStyle name="SAPBEXresItemX 6 2 5" xfId="60597"/>
    <cellStyle name="SAPBEXresItemX 6 3" xfId="60598"/>
    <cellStyle name="SAPBEXresItemX 6 3 2" xfId="60599"/>
    <cellStyle name="SAPBEXresItemX 6 4" xfId="60600"/>
    <cellStyle name="SAPBEXresItemX 6 5" xfId="60601"/>
    <cellStyle name="SAPBEXresItemX 6 6" xfId="60602"/>
    <cellStyle name="SAPBEXresItemX 7" xfId="60603"/>
    <cellStyle name="SAPBEXresItemX 7 2" xfId="60604"/>
    <cellStyle name="SAPBEXresItemX 7 2 2" xfId="60605"/>
    <cellStyle name="SAPBEXresItemX 7 2 2 2" xfId="60606"/>
    <cellStyle name="SAPBEXresItemX 7 2 3" xfId="60607"/>
    <cellStyle name="SAPBEXresItemX 7 2 4" xfId="60608"/>
    <cellStyle name="SAPBEXresItemX 7 2 5" xfId="60609"/>
    <cellStyle name="SAPBEXresItemX 7 3" xfId="60610"/>
    <cellStyle name="SAPBEXresItemX 7 3 2" xfId="60611"/>
    <cellStyle name="SAPBEXresItemX 7 4" xfId="60612"/>
    <cellStyle name="SAPBEXresItemX 7 5" xfId="60613"/>
    <cellStyle name="SAPBEXresItemX 7 6" xfId="60614"/>
    <cellStyle name="SAPBEXresItemX 8" xfId="60615"/>
    <cellStyle name="SAPBEXresItemX 8 2" xfId="60616"/>
    <cellStyle name="SAPBEXresItemX 8 2 2" xfId="60617"/>
    <cellStyle name="SAPBEXresItemX 8 2 2 2" xfId="60618"/>
    <cellStyle name="SAPBEXresItemX 8 2 3" xfId="60619"/>
    <cellStyle name="SAPBEXresItemX 8 2 4" xfId="60620"/>
    <cellStyle name="SAPBEXresItemX 8 2 5" xfId="60621"/>
    <cellStyle name="SAPBEXresItemX 8 3" xfId="60622"/>
    <cellStyle name="SAPBEXresItemX 8 3 2" xfId="60623"/>
    <cellStyle name="SAPBEXresItemX 8 4" xfId="60624"/>
    <cellStyle name="SAPBEXresItemX 8 5" xfId="60625"/>
    <cellStyle name="SAPBEXresItemX 8 6" xfId="60626"/>
    <cellStyle name="SAPBEXresItemX 9" xfId="60627"/>
    <cellStyle name="SAPBEXresItemX 9 2" xfId="60628"/>
    <cellStyle name="SAPBEXresItemX 9 2 2" xfId="60629"/>
    <cellStyle name="SAPBEXresItemX 9 3" xfId="60630"/>
    <cellStyle name="SAPBEXresItemX 9 4" xfId="60631"/>
    <cellStyle name="SAPBEXresItemX 9 5" xfId="60632"/>
    <cellStyle name="SAPBEXstdData" xfId="60633"/>
    <cellStyle name="SAPBEXstdData 10" xfId="60634"/>
    <cellStyle name="SAPBEXstdData 10 2" xfId="60635"/>
    <cellStyle name="SAPBEXstdData 10 2 2" xfId="60636"/>
    <cellStyle name="SAPBEXstdData 10 3" xfId="60637"/>
    <cellStyle name="SAPBEXstdData 10 4" xfId="60638"/>
    <cellStyle name="SAPBEXstdData 10 5" xfId="60639"/>
    <cellStyle name="SAPBEXstdData 11" xfId="60640"/>
    <cellStyle name="SAPBEXstdData 11 2" xfId="60641"/>
    <cellStyle name="SAPBEXstdData 12" xfId="60642"/>
    <cellStyle name="SAPBEXstdData 13" xfId="60643"/>
    <cellStyle name="SAPBEXstdData 14" xfId="60644"/>
    <cellStyle name="SAPBEXstdData 2" xfId="60645"/>
    <cellStyle name="SAPBEXstdData 2 10" xfId="60646"/>
    <cellStyle name="SAPBEXstdData 2 10 2" xfId="60647"/>
    <cellStyle name="SAPBEXstdData 2 11" xfId="60648"/>
    <cellStyle name="SAPBEXstdData 2 12" xfId="60649"/>
    <cellStyle name="SAPBEXstdData 2 13" xfId="60650"/>
    <cellStyle name="SAPBEXstdData 2 2" xfId="60651"/>
    <cellStyle name="SAPBEXstdData 2 2 2" xfId="60652"/>
    <cellStyle name="SAPBEXstdData 2 2 2 2" xfId="60653"/>
    <cellStyle name="SAPBEXstdData 2 2 2 2 2" xfId="60654"/>
    <cellStyle name="SAPBEXstdData 2 2 2 3" xfId="60655"/>
    <cellStyle name="SAPBEXstdData 2 2 2 4" xfId="60656"/>
    <cellStyle name="SAPBEXstdData 2 2 2 5" xfId="60657"/>
    <cellStyle name="SAPBEXstdData 2 2 3" xfId="60658"/>
    <cellStyle name="SAPBEXstdData 2 2 3 2" xfId="60659"/>
    <cellStyle name="SAPBEXstdData 2 2 4" xfId="60660"/>
    <cellStyle name="SAPBEXstdData 2 2 5" xfId="60661"/>
    <cellStyle name="SAPBEXstdData 2 2 6" xfId="60662"/>
    <cellStyle name="SAPBEXstdData 2 3" xfId="60663"/>
    <cellStyle name="SAPBEXstdData 2 3 2" xfId="60664"/>
    <cellStyle name="SAPBEXstdData 2 3 2 2" xfId="60665"/>
    <cellStyle name="SAPBEXstdData 2 3 2 2 2" xfId="60666"/>
    <cellStyle name="SAPBEXstdData 2 3 2 3" xfId="60667"/>
    <cellStyle name="SAPBEXstdData 2 3 2 4" xfId="60668"/>
    <cellStyle name="SAPBEXstdData 2 3 2 5" xfId="60669"/>
    <cellStyle name="SAPBEXstdData 2 3 3" xfId="60670"/>
    <cellStyle name="SAPBEXstdData 2 3 3 2" xfId="60671"/>
    <cellStyle name="SAPBEXstdData 2 3 4" xfId="60672"/>
    <cellStyle name="SAPBEXstdData 2 3 5" xfId="60673"/>
    <cellStyle name="SAPBEXstdData 2 3 6" xfId="60674"/>
    <cellStyle name="SAPBEXstdData 2 4" xfId="60675"/>
    <cellStyle name="SAPBEXstdData 2 4 2" xfId="60676"/>
    <cellStyle name="SAPBEXstdData 2 4 2 2" xfId="60677"/>
    <cellStyle name="SAPBEXstdData 2 4 2 2 2" xfId="60678"/>
    <cellStyle name="SAPBEXstdData 2 4 2 3" xfId="60679"/>
    <cellStyle name="SAPBEXstdData 2 4 2 4" xfId="60680"/>
    <cellStyle name="SAPBEXstdData 2 4 2 5" xfId="60681"/>
    <cellStyle name="SAPBEXstdData 2 4 3" xfId="60682"/>
    <cellStyle name="SAPBEXstdData 2 4 3 2" xfId="60683"/>
    <cellStyle name="SAPBEXstdData 2 4 4" xfId="60684"/>
    <cellStyle name="SAPBEXstdData 2 4 5" xfId="60685"/>
    <cellStyle name="SAPBEXstdData 2 4 6" xfId="60686"/>
    <cellStyle name="SAPBEXstdData 2 5" xfId="60687"/>
    <cellStyle name="SAPBEXstdData 2 5 2" xfId="60688"/>
    <cellStyle name="SAPBEXstdData 2 5 2 2" xfId="60689"/>
    <cellStyle name="SAPBEXstdData 2 5 2 2 2" xfId="60690"/>
    <cellStyle name="SAPBEXstdData 2 5 2 3" xfId="60691"/>
    <cellStyle name="SAPBEXstdData 2 5 2 4" xfId="60692"/>
    <cellStyle name="SAPBEXstdData 2 5 2 5" xfId="60693"/>
    <cellStyle name="SAPBEXstdData 2 5 3" xfId="60694"/>
    <cellStyle name="SAPBEXstdData 2 5 3 2" xfId="60695"/>
    <cellStyle name="SAPBEXstdData 2 5 4" xfId="60696"/>
    <cellStyle name="SAPBEXstdData 2 5 5" xfId="60697"/>
    <cellStyle name="SAPBEXstdData 2 5 6" xfId="60698"/>
    <cellStyle name="SAPBEXstdData 2 6" xfId="60699"/>
    <cellStyle name="SAPBEXstdData 2 6 2" xfId="60700"/>
    <cellStyle name="SAPBEXstdData 2 6 2 2" xfId="60701"/>
    <cellStyle name="SAPBEXstdData 2 6 2 2 2" xfId="60702"/>
    <cellStyle name="SAPBEXstdData 2 6 2 3" xfId="60703"/>
    <cellStyle name="SAPBEXstdData 2 6 2 4" xfId="60704"/>
    <cellStyle name="SAPBEXstdData 2 6 2 5" xfId="60705"/>
    <cellStyle name="SAPBEXstdData 2 6 3" xfId="60706"/>
    <cellStyle name="SAPBEXstdData 2 6 3 2" xfId="60707"/>
    <cellStyle name="SAPBEXstdData 2 6 4" xfId="60708"/>
    <cellStyle name="SAPBEXstdData 2 6 5" xfId="60709"/>
    <cellStyle name="SAPBEXstdData 2 6 6" xfId="60710"/>
    <cellStyle name="SAPBEXstdData 2 7" xfId="60711"/>
    <cellStyle name="SAPBEXstdData 2 7 2" xfId="60712"/>
    <cellStyle name="SAPBEXstdData 2 7 2 2" xfId="60713"/>
    <cellStyle name="SAPBEXstdData 2 7 2 2 2" xfId="60714"/>
    <cellStyle name="SAPBEXstdData 2 7 2 3" xfId="60715"/>
    <cellStyle name="SAPBEXstdData 2 7 2 4" xfId="60716"/>
    <cellStyle name="SAPBEXstdData 2 7 2 5" xfId="60717"/>
    <cellStyle name="SAPBEXstdData 2 7 3" xfId="60718"/>
    <cellStyle name="SAPBEXstdData 2 7 3 2" xfId="60719"/>
    <cellStyle name="SAPBEXstdData 2 7 4" xfId="60720"/>
    <cellStyle name="SAPBEXstdData 2 7 5" xfId="60721"/>
    <cellStyle name="SAPBEXstdData 2 7 6" xfId="60722"/>
    <cellStyle name="SAPBEXstdData 2 8" xfId="60723"/>
    <cellStyle name="SAPBEXstdData 2 8 2" xfId="60724"/>
    <cellStyle name="SAPBEXstdData 2 8 2 2" xfId="60725"/>
    <cellStyle name="SAPBEXstdData 2 8 2 2 2" xfId="60726"/>
    <cellStyle name="SAPBEXstdData 2 8 2 3" xfId="60727"/>
    <cellStyle name="SAPBEXstdData 2 8 2 4" xfId="60728"/>
    <cellStyle name="SAPBEXstdData 2 8 2 5" xfId="60729"/>
    <cellStyle name="SAPBEXstdData 2 8 3" xfId="60730"/>
    <cellStyle name="SAPBEXstdData 2 8 3 2" xfId="60731"/>
    <cellStyle name="SAPBEXstdData 2 8 4" xfId="60732"/>
    <cellStyle name="SAPBEXstdData 2 8 5" xfId="60733"/>
    <cellStyle name="SAPBEXstdData 2 8 6" xfId="60734"/>
    <cellStyle name="SAPBEXstdData 2 9" xfId="60735"/>
    <cellStyle name="SAPBEXstdData 2 9 2" xfId="60736"/>
    <cellStyle name="SAPBEXstdData 2 9 2 2" xfId="60737"/>
    <cellStyle name="SAPBEXstdData 2 9 3" xfId="60738"/>
    <cellStyle name="SAPBEXstdData 2 9 4" xfId="60739"/>
    <cellStyle name="SAPBEXstdData 2 9 5" xfId="60740"/>
    <cellStyle name="SAPBEXstdData 3" xfId="60741"/>
    <cellStyle name="SAPBEXstdData 3 2" xfId="60742"/>
    <cellStyle name="SAPBEXstdData 3 2 2" xfId="60743"/>
    <cellStyle name="SAPBEXstdData 3 2 2 2" xfId="60744"/>
    <cellStyle name="SAPBEXstdData 3 2 3" xfId="60745"/>
    <cellStyle name="SAPBEXstdData 3 2 4" xfId="60746"/>
    <cellStyle name="SAPBEXstdData 3 2 5" xfId="60747"/>
    <cellStyle name="SAPBEXstdData 3 3" xfId="60748"/>
    <cellStyle name="SAPBEXstdData 3 4" xfId="60749"/>
    <cellStyle name="SAPBEXstdData 3 5" xfId="60750"/>
    <cellStyle name="SAPBEXstdData 3 6" xfId="60751"/>
    <cellStyle name="SAPBEXstdData 4" xfId="60752"/>
    <cellStyle name="SAPBEXstdData 4 2" xfId="60753"/>
    <cellStyle name="SAPBEXstdData 4 2 2" xfId="60754"/>
    <cellStyle name="SAPBEXstdData 4 2 2 2" xfId="60755"/>
    <cellStyle name="SAPBEXstdData 4 2 3" xfId="60756"/>
    <cellStyle name="SAPBEXstdData 4 2 4" xfId="60757"/>
    <cellStyle name="SAPBEXstdData 4 2 5" xfId="60758"/>
    <cellStyle name="SAPBEXstdData 4 3" xfId="60759"/>
    <cellStyle name="SAPBEXstdData 4 4" xfId="60760"/>
    <cellStyle name="SAPBEXstdData 4 5" xfId="60761"/>
    <cellStyle name="SAPBEXstdData 4 6" xfId="60762"/>
    <cellStyle name="SAPBEXstdData 5" xfId="60763"/>
    <cellStyle name="SAPBEXstdData 5 2" xfId="60764"/>
    <cellStyle name="SAPBEXstdData 5 2 2" xfId="60765"/>
    <cellStyle name="SAPBEXstdData 5 2 2 2" xfId="60766"/>
    <cellStyle name="SAPBEXstdData 5 2 3" xfId="60767"/>
    <cellStyle name="SAPBEXstdData 5 2 4" xfId="60768"/>
    <cellStyle name="SAPBEXstdData 5 2 5" xfId="60769"/>
    <cellStyle name="SAPBEXstdData 5 3" xfId="60770"/>
    <cellStyle name="SAPBEXstdData 5 4" xfId="60771"/>
    <cellStyle name="SAPBEXstdData 5 5" xfId="60772"/>
    <cellStyle name="SAPBEXstdData 5 6" xfId="60773"/>
    <cellStyle name="SAPBEXstdData 6" xfId="60774"/>
    <cellStyle name="SAPBEXstdData 6 2" xfId="60775"/>
    <cellStyle name="SAPBEXstdData 6 2 2" xfId="60776"/>
    <cellStyle name="SAPBEXstdData 6 2 2 2" xfId="60777"/>
    <cellStyle name="SAPBEXstdData 6 2 3" xfId="60778"/>
    <cellStyle name="SAPBEXstdData 6 2 4" xfId="60779"/>
    <cellStyle name="SAPBEXstdData 6 2 5" xfId="60780"/>
    <cellStyle name="SAPBEXstdData 6 3" xfId="60781"/>
    <cellStyle name="SAPBEXstdData 6 4" xfId="60782"/>
    <cellStyle name="SAPBEXstdData 6 5" xfId="60783"/>
    <cellStyle name="SAPBEXstdData 6 6" xfId="60784"/>
    <cellStyle name="SAPBEXstdData 7" xfId="60785"/>
    <cellStyle name="SAPBEXstdData 7 2" xfId="60786"/>
    <cellStyle name="SAPBEXstdData 7 2 2" xfId="60787"/>
    <cellStyle name="SAPBEXstdData 7 2 2 2" xfId="60788"/>
    <cellStyle name="SAPBEXstdData 7 2 3" xfId="60789"/>
    <cellStyle name="SAPBEXstdData 7 2 4" xfId="60790"/>
    <cellStyle name="SAPBEXstdData 7 2 5" xfId="60791"/>
    <cellStyle name="SAPBEXstdData 7 3" xfId="60792"/>
    <cellStyle name="SAPBEXstdData 7 4" xfId="60793"/>
    <cellStyle name="SAPBEXstdData 7 5" xfId="60794"/>
    <cellStyle name="SAPBEXstdData 7 6" xfId="60795"/>
    <cellStyle name="SAPBEXstdData 8" xfId="60796"/>
    <cellStyle name="SAPBEXstdData 8 2" xfId="60797"/>
    <cellStyle name="SAPBEXstdData 8 2 2" xfId="60798"/>
    <cellStyle name="SAPBEXstdData 8 2 2 2" xfId="60799"/>
    <cellStyle name="SAPBEXstdData 8 2 3" xfId="60800"/>
    <cellStyle name="SAPBEXstdData 8 2 4" xfId="60801"/>
    <cellStyle name="SAPBEXstdData 8 2 5" xfId="60802"/>
    <cellStyle name="SAPBEXstdData 8 3" xfId="60803"/>
    <cellStyle name="SAPBEXstdData 8 4" xfId="60804"/>
    <cellStyle name="SAPBEXstdData 8 5" xfId="60805"/>
    <cellStyle name="SAPBEXstdData 8 6" xfId="60806"/>
    <cellStyle name="SAPBEXstdData 9" xfId="60807"/>
    <cellStyle name="SAPBEXstdData 9 2" xfId="60808"/>
    <cellStyle name="SAPBEXstdData 9 2 2" xfId="60809"/>
    <cellStyle name="SAPBEXstdData 9 2 2 2" xfId="60810"/>
    <cellStyle name="SAPBEXstdData 9 2 3" xfId="60811"/>
    <cellStyle name="SAPBEXstdData 9 2 4" xfId="60812"/>
    <cellStyle name="SAPBEXstdData 9 2 5" xfId="60813"/>
    <cellStyle name="SAPBEXstdData 9 3" xfId="60814"/>
    <cellStyle name="SAPBEXstdData 9 4" xfId="60815"/>
    <cellStyle name="SAPBEXstdData 9 5" xfId="60816"/>
    <cellStyle name="SAPBEXstdData 9 6" xfId="60817"/>
    <cellStyle name="SAPBEXstdDataEmph" xfId="60818"/>
    <cellStyle name="SAPBEXstdDataEmph 10" xfId="60819"/>
    <cellStyle name="SAPBEXstdDataEmph 10 2" xfId="60820"/>
    <cellStyle name="SAPBEXstdDataEmph 10 2 2" xfId="60821"/>
    <cellStyle name="SAPBEXstdDataEmph 10 3" xfId="60822"/>
    <cellStyle name="SAPBEXstdDataEmph 10 4" xfId="60823"/>
    <cellStyle name="SAPBEXstdDataEmph 10 5" xfId="60824"/>
    <cellStyle name="SAPBEXstdDataEmph 11" xfId="60825"/>
    <cellStyle name="SAPBEXstdDataEmph 11 2" xfId="60826"/>
    <cellStyle name="SAPBEXstdDataEmph 12" xfId="60827"/>
    <cellStyle name="SAPBEXstdDataEmph 13" xfId="60828"/>
    <cellStyle name="SAPBEXstdDataEmph 14" xfId="60829"/>
    <cellStyle name="SAPBEXstdDataEmph 2" xfId="60830"/>
    <cellStyle name="SAPBEXstdDataEmph 2 10" xfId="60831"/>
    <cellStyle name="SAPBEXstdDataEmph 2 10 2" xfId="60832"/>
    <cellStyle name="SAPBEXstdDataEmph 2 11" xfId="60833"/>
    <cellStyle name="SAPBEXstdDataEmph 2 12" xfId="60834"/>
    <cellStyle name="SAPBEXstdDataEmph 2 13" xfId="60835"/>
    <cellStyle name="SAPBEXstdDataEmph 2 2" xfId="60836"/>
    <cellStyle name="SAPBEXstdDataEmph 2 2 2" xfId="60837"/>
    <cellStyle name="SAPBEXstdDataEmph 2 2 2 2" xfId="60838"/>
    <cellStyle name="SAPBEXstdDataEmph 2 2 2 2 2" xfId="60839"/>
    <cellStyle name="SAPBEXstdDataEmph 2 2 2 3" xfId="60840"/>
    <cellStyle name="SAPBEXstdDataEmph 2 2 2 4" xfId="60841"/>
    <cellStyle name="SAPBEXstdDataEmph 2 2 2 5" xfId="60842"/>
    <cellStyle name="SAPBEXstdDataEmph 2 2 3" xfId="60843"/>
    <cellStyle name="SAPBEXstdDataEmph 2 2 3 2" xfId="60844"/>
    <cellStyle name="SAPBEXstdDataEmph 2 2 4" xfId="60845"/>
    <cellStyle name="SAPBEXstdDataEmph 2 2 5" xfId="60846"/>
    <cellStyle name="SAPBEXstdDataEmph 2 2 6" xfId="60847"/>
    <cellStyle name="SAPBEXstdDataEmph 2 3" xfId="60848"/>
    <cellStyle name="SAPBEXstdDataEmph 2 3 2" xfId="60849"/>
    <cellStyle name="SAPBEXstdDataEmph 2 3 2 2" xfId="60850"/>
    <cellStyle name="SAPBEXstdDataEmph 2 3 2 2 2" xfId="60851"/>
    <cellStyle name="SAPBEXstdDataEmph 2 3 2 3" xfId="60852"/>
    <cellStyle name="SAPBEXstdDataEmph 2 3 2 4" xfId="60853"/>
    <cellStyle name="SAPBEXstdDataEmph 2 3 2 5" xfId="60854"/>
    <cellStyle name="SAPBEXstdDataEmph 2 3 3" xfId="60855"/>
    <cellStyle name="SAPBEXstdDataEmph 2 3 3 2" xfId="60856"/>
    <cellStyle name="SAPBEXstdDataEmph 2 3 4" xfId="60857"/>
    <cellStyle name="SAPBEXstdDataEmph 2 3 5" xfId="60858"/>
    <cellStyle name="SAPBEXstdDataEmph 2 3 6" xfId="60859"/>
    <cellStyle name="SAPBEXstdDataEmph 2 4" xfId="60860"/>
    <cellStyle name="SAPBEXstdDataEmph 2 4 2" xfId="60861"/>
    <cellStyle name="SAPBEXstdDataEmph 2 4 2 2" xfId="60862"/>
    <cellStyle name="SAPBEXstdDataEmph 2 4 2 2 2" xfId="60863"/>
    <cellStyle name="SAPBEXstdDataEmph 2 4 2 3" xfId="60864"/>
    <cellStyle name="SAPBEXstdDataEmph 2 4 2 4" xfId="60865"/>
    <cellStyle name="SAPBEXstdDataEmph 2 4 2 5" xfId="60866"/>
    <cellStyle name="SAPBEXstdDataEmph 2 4 3" xfId="60867"/>
    <cellStyle name="SAPBEXstdDataEmph 2 4 3 2" xfId="60868"/>
    <cellStyle name="SAPBEXstdDataEmph 2 4 4" xfId="60869"/>
    <cellStyle name="SAPBEXstdDataEmph 2 4 5" xfId="60870"/>
    <cellStyle name="SAPBEXstdDataEmph 2 4 6" xfId="60871"/>
    <cellStyle name="SAPBEXstdDataEmph 2 5" xfId="60872"/>
    <cellStyle name="SAPBEXstdDataEmph 2 5 2" xfId="60873"/>
    <cellStyle name="SAPBEXstdDataEmph 2 5 2 2" xfId="60874"/>
    <cellStyle name="SAPBEXstdDataEmph 2 5 2 2 2" xfId="60875"/>
    <cellStyle name="SAPBEXstdDataEmph 2 5 2 3" xfId="60876"/>
    <cellStyle name="SAPBEXstdDataEmph 2 5 2 4" xfId="60877"/>
    <cellStyle name="SAPBEXstdDataEmph 2 5 2 5" xfId="60878"/>
    <cellStyle name="SAPBEXstdDataEmph 2 5 3" xfId="60879"/>
    <cellStyle name="SAPBEXstdDataEmph 2 5 3 2" xfId="60880"/>
    <cellStyle name="SAPBEXstdDataEmph 2 5 4" xfId="60881"/>
    <cellStyle name="SAPBEXstdDataEmph 2 5 5" xfId="60882"/>
    <cellStyle name="SAPBEXstdDataEmph 2 5 6" xfId="60883"/>
    <cellStyle name="SAPBEXstdDataEmph 2 6" xfId="60884"/>
    <cellStyle name="SAPBEXstdDataEmph 2 6 2" xfId="60885"/>
    <cellStyle name="SAPBEXstdDataEmph 2 6 2 2" xfId="60886"/>
    <cellStyle name="SAPBEXstdDataEmph 2 6 2 2 2" xfId="60887"/>
    <cellStyle name="SAPBEXstdDataEmph 2 6 2 3" xfId="60888"/>
    <cellStyle name="SAPBEXstdDataEmph 2 6 2 4" xfId="60889"/>
    <cellStyle name="SAPBEXstdDataEmph 2 6 2 5" xfId="60890"/>
    <cellStyle name="SAPBEXstdDataEmph 2 6 3" xfId="60891"/>
    <cellStyle name="SAPBEXstdDataEmph 2 6 3 2" xfId="60892"/>
    <cellStyle name="SAPBEXstdDataEmph 2 6 4" xfId="60893"/>
    <cellStyle name="SAPBEXstdDataEmph 2 6 5" xfId="60894"/>
    <cellStyle name="SAPBEXstdDataEmph 2 6 6" xfId="60895"/>
    <cellStyle name="SAPBEXstdDataEmph 2 7" xfId="60896"/>
    <cellStyle name="SAPBEXstdDataEmph 2 7 2" xfId="60897"/>
    <cellStyle name="SAPBEXstdDataEmph 2 7 2 2" xfId="60898"/>
    <cellStyle name="SAPBEXstdDataEmph 2 7 2 2 2" xfId="60899"/>
    <cellStyle name="SAPBEXstdDataEmph 2 7 2 3" xfId="60900"/>
    <cellStyle name="SAPBEXstdDataEmph 2 7 2 4" xfId="60901"/>
    <cellStyle name="SAPBEXstdDataEmph 2 7 2 5" xfId="60902"/>
    <cellStyle name="SAPBEXstdDataEmph 2 7 3" xfId="60903"/>
    <cellStyle name="SAPBEXstdDataEmph 2 7 3 2" xfId="60904"/>
    <cellStyle name="SAPBEXstdDataEmph 2 7 4" xfId="60905"/>
    <cellStyle name="SAPBEXstdDataEmph 2 7 5" xfId="60906"/>
    <cellStyle name="SAPBEXstdDataEmph 2 7 6" xfId="60907"/>
    <cellStyle name="SAPBEXstdDataEmph 2 8" xfId="60908"/>
    <cellStyle name="SAPBEXstdDataEmph 2 8 2" xfId="60909"/>
    <cellStyle name="SAPBEXstdDataEmph 2 8 2 2" xfId="60910"/>
    <cellStyle name="SAPBEXstdDataEmph 2 8 2 2 2" xfId="60911"/>
    <cellStyle name="SAPBEXstdDataEmph 2 8 2 3" xfId="60912"/>
    <cellStyle name="SAPBEXstdDataEmph 2 8 2 4" xfId="60913"/>
    <cellStyle name="SAPBEXstdDataEmph 2 8 2 5" xfId="60914"/>
    <cellStyle name="SAPBEXstdDataEmph 2 8 3" xfId="60915"/>
    <cellStyle name="SAPBEXstdDataEmph 2 8 3 2" xfId="60916"/>
    <cellStyle name="SAPBEXstdDataEmph 2 8 4" xfId="60917"/>
    <cellStyle name="SAPBEXstdDataEmph 2 8 5" xfId="60918"/>
    <cellStyle name="SAPBEXstdDataEmph 2 8 6" xfId="60919"/>
    <cellStyle name="SAPBEXstdDataEmph 2 9" xfId="60920"/>
    <cellStyle name="SAPBEXstdDataEmph 2 9 2" xfId="60921"/>
    <cellStyle name="SAPBEXstdDataEmph 2 9 2 2" xfId="60922"/>
    <cellStyle name="SAPBEXstdDataEmph 2 9 3" xfId="60923"/>
    <cellStyle name="SAPBEXstdDataEmph 2 9 4" xfId="60924"/>
    <cellStyle name="SAPBEXstdDataEmph 2 9 5" xfId="60925"/>
    <cellStyle name="SAPBEXstdDataEmph 3" xfId="60926"/>
    <cellStyle name="SAPBEXstdDataEmph 3 2" xfId="60927"/>
    <cellStyle name="SAPBEXstdDataEmph 3 2 2" xfId="60928"/>
    <cellStyle name="SAPBEXstdDataEmph 3 2 2 2" xfId="60929"/>
    <cellStyle name="SAPBEXstdDataEmph 3 2 3" xfId="60930"/>
    <cellStyle name="SAPBEXstdDataEmph 3 2 4" xfId="60931"/>
    <cellStyle name="SAPBEXstdDataEmph 3 2 5" xfId="60932"/>
    <cellStyle name="SAPBEXstdDataEmph 3 3" xfId="60933"/>
    <cellStyle name="SAPBEXstdDataEmph 3 4" xfId="60934"/>
    <cellStyle name="SAPBEXstdDataEmph 3 5" xfId="60935"/>
    <cellStyle name="SAPBEXstdDataEmph 3 6" xfId="60936"/>
    <cellStyle name="SAPBEXstdDataEmph 4" xfId="60937"/>
    <cellStyle name="SAPBEXstdDataEmph 4 2" xfId="60938"/>
    <cellStyle name="SAPBEXstdDataEmph 4 2 2" xfId="60939"/>
    <cellStyle name="SAPBEXstdDataEmph 4 2 2 2" xfId="60940"/>
    <cellStyle name="SAPBEXstdDataEmph 4 2 3" xfId="60941"/>
    <cellStyle name="SAPBEXstdDataEmph 4 2 4" xfId="60942"/>
    <cellStyle name="SAPBEXstdDataEmph 4 2 5" xfId="60943"/>
    <cellStyle name="SAPBEXstdDataEmph 4 3" xfId="60944"/>
    <cellStyle name="SAPBEXstdDataEmph 4 4" xfId="60945"/>
    <cellStyle name="SAPBEXstdDataEmph 4 5" xfId="60946"/>
    <cellStyle name="SAPBEXstdDataEmph 4 6" xfId="60947"/>
    <cellStyle name="SAPBEXstdDataEmph 5" xfId="60948"/>
    <cellStyle name="SAPBEXstdDataEmph 5 2" xfId="60949"/>
    <cellStyle name="SAPBEXstdDataEmph 5 2 2" xfId="60950"/>
    <cellStyle name="SAPBEXstdDataEmph 5 2 2 2" xfId="60951"/>
    <cellStyle name="SAPBEXstdDataEmph 5 2 3" xfId="60952"/>
    <cellStyle name="SAPBEXstdDataEmph 5 2 4" xfId="60953"/>
    <cellStyle name="SAPBEXstdDataEmph 5 2 5" xfId="60954"/>
    <cellStyle name="SAPBEXstdDataEmph 5 3" xfId="60955"/>
    <cellStyle name="SAPBEXstdDataEmph 5 4" xfId="60956"/>
    <cellStyle name="SAPBEXstdDataEmph 5 5" xfId="60957"/>
    <cellStyle name="SAPBEXstdDataEmph 5 6" xfId="60958"/>
    <cellStyle name="SAPBEXstdDataEmph 6" xfId="60959"/>
    <cellStyle name="SAPBEXstdDataEmph 6 2" xfId="60960"/>
    <cellStyle name="SAPBEXstdDataEmph 6 2 2" xfId="60961"/>
    <cellStyle name="SAPBEXstdDataEmph 6 2 2 2" xfId="60962"/>
    <cellStyle name="SAPBEXstdDataEmph 6 2 3" xfId="60963"/>
    <cellStyle name="SAPBEXstdDataEmph 6 2 4" xfId="60964"/>
    <cellStyle name="SAPBEXstdDataEmph 6 2 5" xfId="60965"/>
    <cellStyle name="SAPBEXstdDataEmph 6 3" xfId="60966"/>
    <cellStyle name="SAPBEXstdDataEmph 6 4" xfId="60967"/>
    <cellStyle name="SAPBEXstdDataEmph 6 5" xfId="60968"/>
    <cellStyle name="SAPBEXstdDataEmph 6 6" xfId="60969"/>
    <cellStyle name="SAPBEXstdDataEmph 7" xfId="60970"/>
    <cellStyle name="SAPBEXstdDataEmph 7 2" xfId="60971"/>
    <cellStyle name="SAPBEXstdDataEmph 7 2 2" xfId="60972"/>
    <cellStyle name="SAPBEXstdDataEmph 7 2 2 2" xfId="60973"/>
    <cellStyle name="SAPBEXstdDataEmph 7 2 3" xfId="60974"/>
    <cellStyle name="SAPBEXstdDataEmph 7 2 4" xfId="60975"/>
    <cellStyle name="SAPBEXstdDataEmph 7 2 5" xfId="60976"/>
    <cellStyle name="SAPBEXstdDataEmph 7 3" xfId="60977"/>
    <cellStyle name="SAPBEXstdDataEmph 7 4" xfId="60978"/>
    <cellStyle name="SAPBEXstdDataEmph 7 5" xfId="60979"/>
    <cellStyle name="SAPBEXstdDataEmph 7 6" xfId="60980"/>
    <cellStyle name="SAPBEXstdDataEmph 8" xfId="60981"/>
    <cellStyle name="SAPBEXstdDataEmph 8 2" xfId="60982"/>
    <cellStyle name="SAPBEXstdDataEmph 8 2 2" xfId="60983"/>
    <cellStyle name="SAPBEXstdDataEmph 8 2 2 2" xfId="60984"/>
    <cellStyle name="SAPBEXstdDataEmph 8 2 3" xfId="60985"/>
    <cellStyle name="SAPBEXstdDataEmph 8 2 4" xfId="60986"/>
    <cellStyle name="SAPBEXstdDataEmph 8 2 5" xfId="60987"/>
    <cellStyle name="SAPBEXstdDataEmph 8 3" xfId="60988"/>
    <cellStyle name="SAPBEXstdDataEmph 8 4" xfId="60989"/>
    <cellStyle name="SAPBEXstdDataEmph 8 5" xfId="60990"/>
    <cellStyle name="SAPBEXstdDataEmph 8 6" xfId="60991"/>
    <cellStyle name="SAPBEXstdDataEmph 9" xfId="60992"/>
    <cellStyle name="SAPBEXstdDataEmph 9 2" xfId="60993"/>
    <cellStyle name="SAPBEXstdDataEmph 9 2 2" xfId="60994"/>
    <cellStyle name="SAPBEXstdDataEmph 9 2 2 2" xfId="60995"/>
    <cellStyle name="SAPBEXstdDataEmph 9 2 3" xfId="60996"/>
    <cellStyle name="SAPBEXstdDataEmph 9 2 4" xfId="60997"/>
    <cellStyle name="SAPBEXstdDataEmph 9 2 5" xfId="60998"/>
    <cellStyle name="SAPBEXstdDataEmph 9 3" xfId="60999"/>
    <cellStyle name="SAPBEXstdDataEmph 9 4" xfId="61000"/>
    <cellStyle name="SAPBEXstdDataEmph 9 5" xfId="61001"/>
    <cellStyle name="SAPBEXstdDataEmph 9 6" xfId="61002"/>
    <cellStyle name="SAPBEXstdItem" xfId="61003"/>
    <cellStyle name="SAPBEXstdItem 10" xfId="61004"/>
    <cellStyle name="SAPBEXstdItem 10 2" xfId="61005"/>
    <cellStyle name="SAPBEXstdItem 11" xfId="61006"/>
    <cellStyle name="SAPBEXstdItem 12" xfId="61007"/>
    <cellStyle name="SAPBEXstdItem 13" xfId="61008"/>
    <cellStyle name="SAPBEXstdItem 2" xfId="61009"/>
    <cellStyle name="SAPBEXstdItem 2 2" xfId="61010"/>
    <cellStyle name="SAPBEXstdItem 2 2 2" xfId="61011"/>
    <cellStyle name="SAPBEXstdItem 2 2 2 2" xfId="61012"/>
    <cellStyle name="SAPBEXstdItem 2 2 3" xfId="61013"/>
    <cellStyle name="SAPBEXstdItem 2 2 4" xfId="61014"/>
    <cellStyle name="SAPBEXstdItem 2 2 5" xfId="61015"/>
    <cellStyle name="SAPBEXstdItem 2 3" xfId="61016"/>
    <cellStyle name="SAPBEXstdItem 2 3 2" xfId="61017"/>
    <cellStyle name="SAPBEXstdItem 2 4" xfId="61018"/>
    <cellStyle name="SAPBEXstdItem 2 5" xfId="61019"/>
    <cellStyle name="SAPBEXstdItem 2 6" xfId="61020"/>
    <cellStyle name="SAPBEXstdItem 3" xfId="61021"/>
    <cellStyle name="SAPBEXstdItem 3 2" xfId="61022"/>
    <cellStyle name="SAPBEXstdItem 3 2 2" xfId="61023"/>
    <cellStyle name="SAPBEXstdItem 3 2 2 2" xfId="61024"/>
    <cellStyle name="SAPBEXstdItem 3 2 3" xfId="61025"/>
    <cellStyle name="SAPBEXstdItem 3 2 4" xfId="61026"/>
    <cellStyle name="SAPBEXstdItem 3 2 5" xfId="61027"/>
    <cellStyle name="SAPBEXstdItem 3 3" xfId="61028"/>
    <cellStyle name="SAPBEXstdItem 3 3 2" xfId="61029"/>
    <cellStyle name="SAPBEXstdItem 3 4" xfId="61030"/>
    <cellStyle name="SAPBEXstdItem 3 5" xfId="61031"/>
    <cellStyle name="SAPBEXstdItem 3 6" xfId="61032"/>
    <cellStyle name="SAPBEXstdItem 4" xfId="61033"/>
    <cellStyle name="SAPBEXstdItem 4 2" xfId="61034"/>
    <cellStyle name="SAPBEXstdItem 4 2 2" xfId="61035"/>
    <cellStyle name="SAPBEXstdItem 4 2 2 2" xfId="61036"/>
    <cellStyle name="SAPBEXstdItem 4 2 3" xfId="61037"/>
    <cellStyle name="SAPBEXstdItem 4 2 4" xfId="61038"/>
    <cellStyle name="SAPBEXstdItem 4 2 5" xfId="61039"/>
    <cellStyle name="SAPBEXstdItem 4 2 7" xfId="61040"/>
    <cellStyle name="SAPBEXstdItem 4 3" xfId="61041"/>
    <cellStyle name="SAPBEXstdItem 4 3 2" xfId="61042"/>
    <cellStyle name="SAPBEXstdItem 4 4" xfId="61043"/>
    <cellStyle name="SAPBEXstdItem 4 5" xfId="61044"/>
    <cellStyle name="SAPBEXstdItem 4 6" xfId="61045"/>
    <cellStyle name="SAPBEXstdItem 5" xfId="61046"/>
    <cellStyle name="SAPBEXstdItem 5 2" xfId="61047"/>
    <cellStyle name="SAPBEXstdItem 5 2 2" xfId="61048"/>
    <cellStyle name="SAPBEXstdItem 5 2 2 2" xfId="61049"/>
    <cellStyle name="SAPBEXstdItem 5 2 3" xfId="61050"/>
    <cellStyle name="SAPBEXstdItem 5 2 4" xfId="61051"/>
    <cellStyle name="SAPBEXstdItem 5 2 5" xfId="61052"/>
    <cellStyle name="SAPBEXstdItem 5 3" xfId="61053"/>
    <cellStyle name="SAPBEXstdItem 5 3 2" xfId="61054"/>
    <cellStyle name="SAPBEXstdItem 5 4" xfId="61055"/>
    <cellStyle name="SAPBEXstdItem 5 5" xfId="61056"/>
    <cellStyle name="SAPBEXstdItem 5 6" xfId="61057"/>
    <cellStyle name="SAPBEXstdItem 6" xfId="61058"/>
    <cellStyle name="SAPBEXstdItem 6 2" xfId="61059"/>
    <cellStyle name="SAPBEXstdItem 6 2 2" xfId="61060"/>
    <cellStyle name="SAPBEXstdItem 6 2 2 2" xfId="61061"/>
    <cellStyle name="SAPBEXstdItem 6 2 3" xfId="61062"/>
    <cellStyle name="SAPBEXstdItem 6 2 4" xfId="61063"/>
    <cellStyle name="SAPBEXstdItem 6 2 5" xfId="61064"/>
    <cellStyle name="SAPBEXstdItem 6 3" xfId="61065"/>
    <cellStyle name="SAPBEXstdItem 6 3 2" xfId="61066"/>
    <cellStyle name="SAPBEXstdItem 6 4" xfId="61067"/>
    <cellStyle name="SAPBEXstdItem 6 5" xfId="61068"/>
    <cellStyle name="SAPBEXstdItem 6 6" xfId="61069"/>
    <cellStyle name="SAPBEXstdItem 7" xfId="61070"/>
    <cellStyle name="SAPBEXstdItem 7 2" xfId="61071"/>
    <cellStyle name="SAPBEXstdItem 7 2 2" xfId="61072"/>
    <cellStyle name="SAPBEXstdItem 7 2 2 2" xfId="61073"/>
    <cellStyle name="SAPBEXstdItem 7 2 3" xfId="61074"/>
    <cellStyle name="SAPBEXstdItem 7 2 4" xfId="61075"/>
    <cellStyle name="SAPBEXstdItem 7 2 5" xfId="61076"/>
    <cellStyle name="SAPBEXstdItem 7 3" xfId="61077"/>
    <cellStyle name="SAPBEXstdItem 7 3 2" xfId="61078"/>
    <cellStyle name="SAPBEXstdItem 7 4" xfId="61079"/>
    <cellStyle name="SAPBEXstdItem 7 5" xfId="61080"/>
    <cellStyle name="SAPBEXstdItem 7 6" xfId="61081"/>
    <cellStyle name="SAPBEXstdItem 8" xfId="61082"/>
    <cellStyle name="SAPBEXstdItem 8 2" xfId="61083"/>
    <cellStyle name="SAPBEXstdItem 8 2 2" xfId="61084"/>
    <cellStyle name="SAPBEXstdItem 8 2 2 2" xfId="61085"/>
    <cellStyle name="SAPBEXstdItem 8 2 3" xfId="61086"/>
    <cellStyle name="SAPBEXstdItem 8 2 4" xfId="61087"/>
    <cellStyle name="SAPBEXstdItem 8 2 5" xfId="61088"/>
    <cellStyle name="SAPBEXstdItem 8 3" xfId="61089"/>
    <cellStyle name="SAPBEXstdItem 8 3 2" xfId="61090"/>
    <cellStyle name="SAPBEXstdItem 8 4" xfId="61091"/>
    <cellStyle name="SAPBEXstdItem 8 5" xfId="61092"/>
    <cellStyle name="SAPBEXstdItem 8 6" xfId="61093"/>
    <cellStyle name="SAPBEXstdItem 9" xfId="61094"/>
    <cellStyle name="SAPBEXstdItem 9 2" xfId="61095"/>
    <cellStyle name="SAPBEXstdItem 9 2 2" xfId="61096"/>
    <cellStyle name="SAPBEXstdItem 9 3" xfId="61097"/>
    <cellStyle name="SAPBEXstdItem 9 4" xfId="61098"/>
    <cellStyle name="SAPBEXstdItem 9 5" xfId="61099"/>
    <cellStyle name="SAPBEXstdItem 9 8" xfId="61100"/>
    <cellStyle name="SAPBEXstdItemX" xfId="61101"/>
    <cellStyle name="SAPBEXstdItemX 10" xfId="61102"/>
    <cellStyle name="SAPBEXstdItemX 10 2" xfId="61103"/>
    <cellStyle name="SAPBEXstdItemX 11" xfId="61104"/>
    <cellStyle name="SAPBEXstdItemX 12" xfId="61105"/>
    <cellStyle name="SAPBEXstdItemX 13" xfId="61106"/>
    <cellStyle name="SAPBEXstdItemX 2" xfId="61107"/>
    <cellStyle name="SAPBEXstdItemX 2 2" xfId="61108"/>
    <cellStyle name="SAPBEXstdItemX 2 2 2" xfId="61109"/>
    <cellStyle name="SAPBEXstdItemX 2 2 2 2" xfId="61110"/>
    <cellStyle name="SAPBEXstdItemX 2 2 3" xfId="61111"/>
    <cellStyle name="SAPBEXstdItemX 2 2 4" xfId="61112"/>
    <cellStyle name="SAPBEXstdItemX 2 2 5" xfId="61113"/>
    <cellStyle name="SAPBEXstdItemX 2 3" xfId="61114"/>
    <cellStyle name="SAPBEXstdItemX 2 3 2" xfId="61115"/>
    <cellStyle name="SAPBEXstdItemX 2 4" xfId="61116"/>
    <cellStyle name="SAPBEXstdItemX 2 5" xfId="61117"/>
    <cellStyle name="SAPBEXstdItemX 2 6" xfId="61118"/>
    <cellStyle name="SAPBEXstdItemX 3" xfId="61119"/>
    <cellStyle name="SAPBEXstdItemX 3 2" xfId="61120"/>
    <cellStyle name="SAPBEXstdItemX 3 2 2" xfId="61121"/>
    <cellStyle name="SAPBEXstdItemX 3 2 2 2" xfId="61122"/>
    <cellStyle name="SAPBEXstdItemX 3 2 3" xfId="61123"/>
    <cellStyle name="SAPBEXstdItemX 3 2 4" xfId="61124"/>
    <cellStyle name="SAPBEXstdItemX 3 2 5" xfId="61125"/>
    <cellStyle name="SAPBEXstdItemX 3 3" xfId="61126"/>
    <cellStyle name="SAPBEXstdItemX 3 3 2" xfId="61127"/>
    <cellStyle name="SAPBEXstdItemX 3 4" xfId="61128"/>
    <cellStyle name="SAPBEXstdItemX 3 5" xfId="61129"/>
    <cellStyle name="SAPBEXstdItemX 3 6" xfId="61130"/>
    <cellStyle name="SAPBEXstdItemX 4" xfId="61131"/>
    <cellStyle name="SAPBEXstdItemX 4 2" xfId="61132"/>
    <cellStyle name="SAPBEXstdItemX 4 2 2" xfId="61133"/>
    <cellStyle name="SAPBEXstdItemX 4 2 2 2" xfId="61134"/>
    <cellStyle name="SAPBEXstdItemX 4 2 3" xfId="61135"/>
    <cellStyle name="SAPBEXstdItemX 4 2 4" xfId="61136"/>
    <cellStyle name="SAPBEXstdItemX 4 2 5" xfId="61137"/>
    <cellStyle name="SAPBEXstdItemX 4 3" xfId="61138"/>
    <cellStyle name="SAPBEXstdItemX 4 3 2" xfId="61139"/>
    <cellStyle name="SAPBEXstdItemX 4 4" xfId="61140"/>
    <cellStyle name="SAPBEXstdItemX 4 5" xfId="61141"/>
    <cellStyle name="SAPBEXstdItemX 4 6" xfId="61142"/>
    <cellStyle name="SAPBEXstdItemX 5" xfId="61143"/>
    <cellStyle name="SAPBEXstdItemX 5 2" xfId="61144"/>
    <cellStyle name="SAPBEXstdItemX 5 2 2" xfId="61145"/>
    <cellStyle name="SAPBEXstdItemX 5 2 2 2" xfId="61146"/>
    <cellStyle name="SAPBEXstdItemX 5 2 3" xfId="61147"/>
    <cellStyle name="SAPBEXstdItemX 5 2 4" xfId="61148"/>
    <cellStyle name="SAPBEXstdItemX 5 2 5" xfId="61149"/>
    <cellStyle name="SAPBEXstdItemX 5 3" xfId="61150"/>
    <cellStyle name="SAPBEXstdItemX 5 3 2" xfId="61151"/>
    <cellStyle name="SAPBEXstdItemX 5 4" xfId="61152"/>
    <cellStyle name="SAPBEXstdItemX 5 5" xfId="61153"/>
    <cellStyle name="SAPBEXstdItemX 5 6" xfId="61154"/>
    <cellStyle name="SAPBEXstdItemX 6" xfId="61155"/>
    <cellStyle name="SAPBEXstdItemX 6 2" xfId="61156"/>
    <cellStyle name="SAPBEXstdItemX 6 2 2" xfId="61157"/>
    <cellStyle name="SAPBEXstdItemX 6 2 2 2" xfId="61158"/>
    <cellStyle name="SAPBEXstdItemX 6 2 3" xfId="61159"/>
    <cellStyle name="SAPBEXstdItemX 6 2 4" xfId="61160"/>
    <cellStyle name="SAPBEXstdItemX 6 2 5" xfId="61161"/>
    <cellStyle name="SAPBEXstdItemX 6 3" xfId="61162"/>
    <cellStyle name="SAPBEXstdItemX 6 3 2" xfId="61163"/>
    <cellStyle name="SAPBEXstdItemX 6 4" xfId="61164"/>
    <cellStyle name="SAPBEXstdItemX 6 5" xfId="61165"/>
    <cellStyle name="SAPBEXstdItemX 6 6" xfId="61166"/>
    <cellStyle name="SAPBEXstdItemX 7" xfId="61167"/>
    <cellStyle name="SAPBEXstdItemX 7 2" xfId="61168"/>
    <cellStyle name="SAPBEXstdItemX 7 2 2" xfId="61169"/>
    <cellStyle name="SAPBEXstdItemX 7 2 2 2" xfId="61170"/>
    <cellStyle name="SAPBEXstdItemX 7 2 3" xfId="61171"/>
    <cellStyle name="SAPBEXstdItemX 7 2 4" xfId="61172"/>
    <cellStyle name="SAPBEXstdItemX 7 2 5" xfId="61173"/>
    <cellStyle name="SAPBEXstdItemX 7 3" xfId="61174"/>
    <cellStyle name="SAPBEXstdItemX 7 3 2" xfId="61175"/>
    <cellStyle name="SAPBEXstdItemX 7 4" xfId="61176"/>
    <cellStyle name="SAPBEXstdItemX 7 5" xfId="61177"/>
    <cellStyle name="SAPBEXstdItemX 7 6" xfId="61178"/>
    <cellStyle name="SAPBEXstdItemX 8" xfId="61179"/>
    <cellStyle name="SAPBEXstdItemX 8 2" xfId="61180"/>
    <cellStyle name="SAPBEXstdItemX 8 2 2" xfId="61181"/>
    <cellStyle name="SAPBEXstdItemX 8 2 2 2" xfId="61182"/>
    <cellStyle name="SAPBEXstdItemX 8 2 3" xfId="61183"/>
    <cellStyle name="SAPBEXstdItemX 8 2 4" xfId="61184"/>
    <cellStyle name="SAPBEXstdItemX 8 2 5" xfId="61185"/>
    <cellStyle name="SAPBEXstdItemX 8 3" xfId="61186"/>
    <cellStyle name="SAPBEXstdItemX 8 3 2" xfId="61187"/>
    <cellStyle name="SAPBEXstdItemX 8 4" xfId="61188"/>
    <cellStyle name="SAPBEXstdItemX 8 5" xfId="61189"/>
    <cellStyle name="SAPBEXstdItemX 8 6" xfId="61190"/>
    <cellStyle name="SAPBEXstdItemX 8 8" xfId="61191"/>
    <cellStyle name="SAPBEXstdItemX 9" xfId="61192"/>
    <cellStyle name="SAPBEXstdItemX 9 2" xfId="61193"/>
    <cellStyle name="SAPBEXstdItemX 9 2 2" xfId="61194"/>
    <cellStyle name="SAPBEXstdItemX 9 3" xfId="61195"/>
    <cellStyle name="SAPBEXstdItemX 9 4" xfId="61196"/>
    <cellStyle name="SAPBEXstdItemX 9 5" xfId="61197"/>
    <cellStyle name="SAPBEXtitle" xfId="61198"/>
    <cellStyle name="SAPBEXtitle 2" xfId="61199"/>
    <cellStyle name="SAPBEXundefined" xfId="61200"/>
    <cellStyle name="SAPBEXundefined 10" xfId="61201"/>
    <cellStyle name="SAPBEXundefined 10 2" xfId="61202"/>
    <cellStyle name="SAPBEXundefined 11" xfId="61203"/>
    <cellStyle name="SAPBEXundefined 12" xfId="61204"/>
    <cellStyle name="SAPBEXundefined 13" xfId="61205"/>
    <cellStyle name="SAPBEXundefined 2" xfId="61206"/>
    <cellStyle name="SAPBEXundefined 2 2" xfId="61207"/>
    <cellStyle name="SAPBEXundefined 2 2 2" xfId="61208"/>
    <cellStyle name="SAPBEXundefined 2 2 2 2" xfId="61209"/>
    <cellStyle name="SAPBEXundefined 2 2 3" xfId="61210"/>
    <cellStyle name="SAPBEXundefined 2 2 4" xfId="61211"/>
    <cellStyle name="SAPBEXundefined 2 2 5" xfId="61212"/>
    <cellStyle name="SAPBEXundefined 2 3" xfId="61213"/>
    <cellStyle name="SAPBEXundefined 2 3 2" xfId="61214"/>
    <cellStyle name="SAPBEXundefined 2 4" xfId="61215"/>
    <cellStyle name="SAPBEXundefined 2 5" xfId="61216"/>
    <cellStyle name="SAPBEXundefined 2 6" xfId="61217"/>
    <cellStyle name="SAPBEXundefined 3" xfId="61218"/>
    <cellStyle name="SAPBEXundefined 3 2" xfId="61219"/>
    <cellStyle name="SAPBEXundefined 3 2 2" xfId="61220"/>
    <cellStyle name="SAPBEXundefined 3 2 2 2" xfId="61221"/>
    <cellStyle name="SAPBEXundefined 3 2 3" xfId="61222"/>
    <cellStyle name="SAPBEXundefined 3 2 4" xfId="61223"/>
    <cellStyle name="SAPBEXundefined 3 2 5" xfId="61224"/>
    <cellStyle name="SAPBEXundefined 3 3" xfId="61225"/>
    <cellStyle name="SAPBEXundefined 3 3 2" xfId="61226"/>
    <cellStyle name="SAPBEXundefined 3 4" xfId="61227"/>
    <cellStyle name="SAPBEXundefined 3 5" xfId="61228"/>
    <cellStyle name="SAPBEXundefined 3 6" xfId="61229"/>
    <cellStyle name="SAPBEXundefined 4" xfId="61230"/>
    <cellStyle name="SAPBEXundefined 4 2" xfId="61231"/>
    <cellStyle name="SAPBEXundefined 4 2 2" xfId="61232"/>
    <cellStyle name="SAPBEXundefined 4 2 2 2" xfId="61233"/>
    <cellStyle name="SAPBEXundefined 4 2 3" xfId="61234"/>
    <cellStyle name="SAPBEXundefined 4 2 4" xfId="61235"/>
    <cellStyle name="SAPBEXundefined 4 2 5" xfId="61236"/>
    <cellStyle name="SAPBEXundefined 4 3" xfId="61237"/>
    <cellStyle name="SAPBEXundefined 4 3 2" xfId="61238"/>
    <cellStyle name="SAPBEXundefined 4 4" xfId="61239"/>
    <cellStyle name="SAPBEXundefined 4 5" xfId="61240"/>
    <cellStyle name="SAPBEXundefined 4 6" xfId="61241"/>
    <cellStyle name="SAPBEXundefined 5" xfId="61242"/>
    <cellStyle name="SAPBEXundefined 5 2" xfId="61243"/>
    <cellStyle name="SAPBEXundefined 5 2 2" xfId="61244"/>
    <cellStyle name="SAPBEXundefined 5 2 2 2" xfId="61245"/>
    <cellStyle name="SAPBEXundefined 5 2 3" xfId="61246"/>
    <cellStyle name="SAPBEXundefined 5 2 4" xfId="61247"/>
    <cellStyle name="SAPBEXundefined 5 2 5" xfId="61248"/>
    <cellStyle name="SAPBEXundefined 5 3" xfId="61249"/>
    <cellStyle name="SAPBEXundefined 5 3 2" xfId="61250"/>
    <cellStyle name="SAPBEXundefined 5 4" xfId="61251"/>
    <cellStyle name="SAPBEXundefined 5 5" xfId="61252"/>
    <cellStyle name="SAPBEXundefined 5 6" xfId="61253"/>
    <cellStyle name="SAPBEXundefined 6" xfId="61254"/>
    <cellStyle name="SAPBEXundefined 6 2" xfId="61255"/>
    <cellStyle name="SAPBEXundefined 6 2 2" xfId="61256"/>
    <cellStyle name="SAPBEXundefined 6 2 2 2" xfId="61257"/>
    <cellStyle name="SAPBEXundefined 6 2 3" xfId="61258"/>
    <cellStyle name="SAPBEXundefined 6 2 4" xfId="61259"/>
    <cellStyle name="SAPBEXundefined 6 2 5" xfId="61260"/>
    <cellStyle name="SAPBEXundefined 6 3" xfId="61261"/>
    <cellStyle name="SAPBEXundefined 6 3 2" xfId="61262"/>
    <cellStyle name="SAPBEXundefined 6 4" xfId="61263"/>
    <cellStyle name="SAPBEXundefined 6 5" xfId="61264"/>
    <cellStyle name="SAPBEXundefined 6 6" xfId="61265"/>
    <cellStyle name="SAPBEXundefined 7" xfId="61266"/>
    <cellStyle name="SAPBEXundefined 7 2" xfId="61267"/>
    <cellStyle name="SAPBEXundefined 7 2 2" xfId="61268"/>
    <cellStyle name="SAPBEXundefined 7 2 2 2" xfId="61269"/>
    <cellStyle name="SAPBEXundefined 7 2 3" xfId="61270"/>
    <cellStyle name="SAPBEXundefined 7 2 4" xfId="61271"/>
    <cellStyle name="SAPBEXundefined 7 2 5" xfId="61272"/>
    <cellStyle name="SAPBEXundefined 7 3" xfId="61273"/>
    <cellStyle name="SAPBEXundefined 7 3 2" xfId="61274"/>
    <cellStyle name="SAPBEXundefined 7 4" xfId="61275"/>
    <cellStyle name="SAPBEXundefined 7 5" xfId="61276"/>
    <cellStyle name="SAPBEXundefined 7 6" xfId="61277"/>
    <cellStyle name="SAPBEXundefined 8" xfId="61278"/>
    <cellStyle name="SAPBEXundefined 8 2" xfId="61279"/>
    <cellStyle name="SAPBEXundefined 8 2 2" xfId="61280"/>
    <cellStyle name="SAPBEXundefined 8 2 2 2" xfId="61281"/>
    <cellStyle name="SAPBEXundefined 8 2 3" xfId="61282"/>
    <cellStyle name="SAPBEXundefined 8 2 4" xfId="61283"/>
    <cellStyle name="SAPBEXundefined 8 2 5" xfId="61284"/>
    <cellStyle name="SAPBEXundefined 8 3" xfId="61285"/>
    <cellStyle name="SAPBEXundefined 8 3 2" xfId="61286"/>
    <cellStyle name="SAPBEXundefined 8 4" xfId="61287"/>
    <cellStyle name="SAPBEXundefined 8 5" xfId="61288"/>
    <cellStyle name="SAPBEXundefined 8 6" xfId="61289"/>
    <cellStyle name="SAPBEXundefined 9" xfId="61290"/>
    <cellStyle name="SAPBEXundefined 9 2" xfId="61291"/>
    <cellStyle name="SAPBEXundefined 9 2 2" xfId="61292"/>
    <cellStyle name="SAPBEXundefined 9 3" xfId="61293"/>
    <cellStyle name="SAPBEXundefined 9 4" xfId="61294"/>
    <cellStyle name="SAPBEXundefined 9 5" xfId="61295"/>
    <cellStyle name="Schlecht" xfId="61296"/>
    <cellStyle name="sDimensionLabel" xfId="61297"/>
    <cellStyle name="sDimensionValue" xfId="61298"/>
    <cellStyle name="Section name" xfId="61299"/>
    <cellStyle name="Section name 2" xfId="61300"/>
    <cellStyle name="Section name 2 2" xfId="61301"/>
    <cellStyle name="Section name 3" xfId="61302"/>
    <cellStyle name="Separador de milhares [0]_2003 Gillette Media Flowchart August 20th" xfId="61303"/>
    <cellStyle name="Separador de milhares 2" xfId="61304"/>
    <cellStyle name="Separador de milhares 4" xfId="61305"/>
    <cellStyle name="Separador de milhares_2003 Gillette Media Flowchart August 20th" xfId="61306"/>
    <cellStyle name="Sheet Title" xfId="61307"/>
    <cellStyle name="SheetHeader" xfId="61308"/>
    <cellStyle name="SheetSubHeader" xfId="61309"/>
    <cellStyle name="Small Print" xfId="61310"/>
    <cellStyle name="Spreadsheet title" xfId="61311"/>
    <cellStyle name="srh" xfId="61312"/>
    <cellStyle name="Standaard_laroux" xfId="61313"/>
    <cellStyle name="Standard_1_plus_1_ServiceOn Access Pricing Tool v1.55" xfId="61314"/>
    <cellStyle name="Style 1" xfId="61315"/>
    <cellStyle name="Style 1 10" xfId="61316"/>
    <cellStyle name="Style 1 2" xfId="61317"/>
    <cellStyle name="Style 1 2 2" xfId="61318"/>
    <cellStyle name="Style 1 2 3" xfId="61319"/>
    <cellStyle name="Style 1 3" xfId="61320"/>
    <cellStyle name="Style 1 3 2" xfId="61321"/>
    <cellStyle name="Style 1 3 3" xfId="61322"/>
    <cellStyle name="Style 1 4" xfId="61323"/>
    <cellStyle name="Style 1 4 2" xfId="61324"/>
    <cellStyle name="Style 1 4 3" xfId="61325"/>
    <cellStyle name="Style 1 5" xfId="61326"/>
    <cellStyle name="Style 1 5 2" xfId="61327"/>
    <cellStyle name="Style 1 5 3" xfId="61328"/>
    <cellStyle name="Style 1 6" xfId="61329"/>
    <cellStyle name="Style 1 6 2" xfId="61330"/>
    <cellStyle name="Style 1 6 3" xfId="61331"/>
    <cellStyle name="Style 1 7" xfId="61332"/>
    <cellStyle name="Style 1 7 2" xfId="61333"/>
    <cellStyle name="Style 1 7 3" xfId="61334"/>
    <cellStyle name="Style 1 8" xfId="61335"/>
    <cellStyle name="Style 1 9" xfId="61336"/>
    <cellStyle name="Style 1_brenda1" xfId="61337"/>
    <cellStyle name="Style 10" xfId="61338"/>
    <cellStyle name="Style 11" xfId="61339"/>
    <cellStyle name="Style 12" xfId="61340"/>
    <cellStyle name="Style 13" xfId="61341"/>
    <cellStyle name="Style 14" xfId="61342"/>
    <cellStyle name="Style 15" xfId="61343"/>
    <cellStyle name="Style 16" xfId="61344"/>
    <cellStyle name="Style 17" xfId="61345"/>
    <cellStyle name="Style 18" xfId="61346"/>
    <cellStyle name="Style 19" xfId="61347"/>
    <cellStyle name="Style 2" xfId="61348"/>
    <cellStyle name="Style 20" xfId="61349"/>
    <cellStyle name="Style 21" xfId="61350"/>
    <cellStyle name="Style 22" xfId="61351"/>
    <cellStyle name="Style 23" xfId="61352"/>
    <cellStyle name="Style 24" xfId="61353"/>
    <cellStyle name="Style 25" xfId="61354"/>
    <cellStyle name="Style 3" xfId="61355"/>
    <cellStyle name="Style 4" xfId="61356"/>
    <cellStyle name="Style 5" xfId="61357"/>
    <cellStyle name="Style 6" xfId="61358"/>
    <cellStyle name="Style 7" xfId="61359"/>
    <cellStyle name="Style 8" xfId="61360"/>
    <cellStyle name="Style 9" xfId="61361"/>
    <cellStyle name="subhead" xfId="61362"/>
    <cellStyle name="Sub-titulo" xfId="61363"/>
    <cellStyle name="Sub-titulo 2" xfId="61364"/>
    <cellStyle name="Subtotal" xfId="100"/>
    <cellStyle name="Sub-total" xfId="61365"/>
    <cellStyle name="Subtotal 2" xfId="61366"/>
    <cellStyle name="Subtotal_01 - PER v Soporte" xfId="61367"/>
    <cellStyle name="SUPPR" xfId="61368"/>
    <cellStyle name="Table" xfId="61369"/>
    <cellStyle name="TableStyleLight1" xfId="62165"/>
    <cellStyle name="taples Plaza" xfId="61370"/>
    <cellStyle name="Telefónica" xfId="61371"/>
    <cellStyle name="Text Indent A" xfId="61372"/>
    <cellStyle name="Text Indent A 2" xfId="61373"/>
    <cellStyle name="Text Indent B" xfId="61374"/>
    <cellStyle name="Text Indent B 2" xfId="61375"/>
    <cellStyle name="Text Indent C" xfId="61376"/>
    <cellStyle name="Text Indent C 2" xfId="61377"/>
    <cellStyle name="Texto de advertencia" xfId="24" builtinId="11" customBuiltin="1"/>
    <cellStyle name="Texto de advertencia 10" xfId="61378"/>
    <cellStyle name="Texto de advertencia 11" xfId="61379"/>
    <cellStyle name="Texto de advertencia 12" xfId="61380"/>
    <cellStyle name="Texto de advertencia 13" xfId="61381"/>
    <cellStyle name="Texto de advertencia 14" xfId="61382"/>
    <cellStyle name="Texto de advertencia 15" xfId="61383"/>
    <cellStyle name="Texto de advertencia 16" xfId="61384"/>
    <cellStyle name="Texto de advertencia 2" xfId="206"/>
    <cellStyle name="Texto de advertencia 2 10" xfId="61385"/>
    <cellStyle name="Texto de advertencia 2 11" xfId="61386"/>
    <cellStyle name="Texto de advertencia 2 11 2" xfId="61387"/>
    <cellStyle name="Texto de advertencia 2 12" xfId="61388"/>
    <cellStyle name="Texto de advertencia 2 13" xfId="61389"/>
    <cellStyle name="Texto de advertencia 2 14" xfId="61390"/>
    <cellStyle name="Texto de advertencia 2 2" xfId="61391"/>
    <cellStyle name="Texto de advertencia 2 2 2" xfId="61392"/>
    <cellStyle name="Texto de advertencia 2 2 2 2" xfId="61393"/>
    <cellStyle name="Texto de advertencia 2 2 2 2 2" xfId="61394"/>
    <cellStyle name="Texto de advertencia 2 2 2 3" xfId="61395"/>
    <cellStyle name="Texto de advertencia 2 2 2 4" xfId="61396"/>
    <cellStyle name="Texto de advertencia 2 2 2 5" xfId="61397"/>
    <cellStyle name="Texto de advertencia 2 2 2 6" xfId="61398"/>
    <cellStyle name="Texto de advertencia 2 2 3" xfId="61399"/>
    <cellStyle name="Texto de advertencia 2 2 4" xfId="61400"/>
    <cellStyle name="Texto de advertencia 2 2 4 2" xfId="61401"/>
    <cellStyle name="Texto de advertencia 2 2 5" xfId="61402"/>
    <cellStyle name="Texto de advertencia 2 2 6" xfId="61403"/>
    <cellStyle name="Texto de advertencia 2 2 7" xfId="61404"/>
    <cellStyle name="Texto de advertencia 2 3" xfId="61405"/>
    <cellStyle name="Texto de advertencia 2 4" xfId="61406"/>
    <cellStyle name="Texto de advertencia 2 5" xfId="61407"/>
    <cellStyle name="Texto de advertencia 2 6" xfId="61408"/>
    <cellStyle name="Texto de advertencia 2 7" xfId="61409"/>
    <cellStyle name="Texto de advertencia 2 8" xfId="61410"/>
    <cellStyle name="Texto de advertencia 2 9" xfId="61411"/>
    <cellStyle name="Texto de advertencia 3" xfId="61412"/>
    <cellStyle name="Texto de advertencia 3 2" xfId="61413"/>
    <cellStyle name="Texto de advertencia 4" xfId="61414"/>
    <cellStyle name="Texto de advertencia 5" xfId="61415"/>
    <cellStyle name="Texto de advertencia 6" xfId="61416"/>
    <cellStyle name="Texto de advertencia 7" xfId="61417"/>
    <cellStyle name="Texto de advertencia 8" xfId="61418"/>
    <cellStyle name="Texto de advertencia 9" xfId="61419"/>
    <cellStyle name="Texto explicativo" xfId="25" builtinId="53" customBuiltin="1"/>
    <cellStyle name="Texto explicativo 10" xfId="61420"/>
    <cellStyle name="Texto explicativo 11" xfId="61421"/>
    <cellStyle name="Texto explicativo 12" xfId="61422"/>
    <cellStyle name="Texto explicativo 13" xfId="61423"/>
    <cellStyle name="Texto explicativo 14" xfId="61424"/>
    <cellStyle name="Texto explicativo 15" xfId="61425"/>
    <cellStyle name="Texto explicativo 16" xfId="61426"/>
    <cellStyle name="Texto explicativo 2" xfId="207"/>
    <cellStyle name="Texto explicativo 2 10" xfId="61427"/>
    <cellStyle name="Texto explicativo 2 11" xfId="61428"/>
    <cellStyle name="Texto explicativo 2 11 2" xfId="61429"/>
    <cellStyle name="Texto explicativo 2 12" xfId="61430"/>
    <cellStyle name="Texto explicativo 2 13" xfId="61431"/>
    <cellStyle name="Texto explicativo 2 14" xfId="61432"/>
    <cellStyle name="Texto explicativo 2 2" xfId="61433"/>
    <cellStyle name="Texto explicativo 2 2 2" xfId="61434"/>
    <cellStyle name="Texto explicativo 2 2 2 2" xfId="61435"/>
    <cellStyle name="Texto explicativo 2 2 2 2 2" xfId="61436"/>
    <cellStyle name="Texto explicativo 2 2 2 3" xfId="61437"/>
    <cellStyle name="Texto explicativo 2 2 2 4" xfId="61438"/>
    <cellStyle name="Texto explicativo 2 2 2 5" xfId="61439"/>
    <cellStyle name="Texto explicativo 2 2 2 6" xfId="61440"/>
    <cellStyle name="Texto explicativo 2 2 3" xfId="61441"/>
    <cellStyle name="Texto explicativo 2 2 4" xfId="61442"/>
    <cellStyle name="Texto explicativo 2 2 4 2" xfId="61443"/>
    <cellStyle name="Texto explicativo 2 2 5" xfId="61444"/>
    <cellStyle name="Texto explicativo 2 2 6" xfId="61445"/>
    <cellStyle name="Texto explicativo 2 2 7" xfId="61446"/>
    <cellStyle name="Texto explicativo 2 3" xfId="61447"/>
    <cellStyle name="Texto explicativo 2 4" xfId="61448"/>
    <cellStyle name="Texto explicativo 2 5" xfId="61449"/>
    <cellStyle name="Texto explicativo 2 6" xfId="61450"/>
    <cellStyle name="Texto explicativo 2 7" xfId="61451"/>
    <cellStyle name="Texto explicativo 2 8" xfId="61452"/>
    <cellStyle name="Texto explicativo 2 9" xfId="61453"/>
    <cellStyle name="Texto explicativo 3" xfId="61454"/>
    <cellStyle name="Texto explicativo 3 5" xfId="61455"/>
    <cellStyle name="Texto explicativo 4" xfId="61456"/>
    <cellStyle name="Texto explicativo 5" xfId="61457"/>
    <cellStyle name="Texto explicativo 5 2" xfId="61458"/>
    <cellStyle name="Texto explicativo 6" xfId="61459"/>
    <cellStyle name="Texto explicativo 7" xfId="61460"/>
    <cellStyle name="Texto explicativo 8" xfId="61461"/>
    <cellStyle name="Texto explicativo 9" xfId="61462"/>
    <cellStyle name="TheSans" xfId="61463"/>
    <cellStyle name="TheSansCorrespondence" xfId="61464"/>
    <cellStyle name="TheSansCorrespondence 2" xfId="61465"/>
    <cellStyle name="Title" xfId="61466"/>
    <cellStyle name="Title 2" xfId="61467"/>
    <cellStyle name="Title 3" xfId="61468"/>
    <cellStyle name="Título 1 10" xfId="61469"/>
    <cellStyle name="Título 1 11" xfId="61470"/>
    <cellStyle name="Título 1 12" xfId="61471"/>
    <cellStyle name="Título 1 13" xfId="61472"/>
    <cellStyle name="Título 1 14" xfId="61473"/>
    <cellStyle name="Título 1 15" xfId="61474"/>
    <cellStyle name="Título 1 16" xfId="61475"/>
    <cellStyle name="Título 1 2" xfId="209"/>
    <cellStyle name="Título 1 2 10" xfId="61476"/>
    <cellStyle name="Título 1 2 11" xfId="61477"/>
    <cellStyle name="Título 1 2 11 2" xfId="61478"/>
    <cellStyle name="Título 1 2 12" xfId="61479"/>
    <cellStyle name="Título 1 2 13" xfId="61480"/>
    <cellStyle name="Título 1 2 14" xfId="61481"/>
    <cellStyle name="Título 1 2 2" xfId="61482"/>
    <cellStyle name="Título 1 2 2 2" xfId="61483"/>
    <cellStyle name="Título 1 2 2 2 2" xfId="61484"/>
    <cellStyle name="Título 1 2 2 2 2 2" xfId="61485"/>
    <cellStyle name="Título 1 2 2 2 3" xfId="61486"/>
    <cellStyle name="Título 1 2 2 2 4" xfId="61487"/>
    <cellStyle name="Título 1 2 2 2 5" xfId="61488"/>
    <cellStyle name="Título 1 2 2 2 6" xfId="61489"/>
    <cellStyle name="Título 1 2 2 3" xfId="61490"/>
    <cellStyle name="Título 1 2 2 4" xfId="61491"/>
    <cellStyle name="Título 1 2 2 4 2" xfId="61492"/>
    <cellStyle name="Título 1 2 2 5" xfId="61493"/>
    <cellStyle name="Título 1 2 2 6" xfId="61494"/>
    <cellStyle name="Título 1 2 2 7" xfId="61495"/>
    <cellStyle name="Título 1 2 3" xfId="61496"/>
    <cellStyle name="Título 1 2 4" xfId="61497"/>
    <cellStyle name="Título 1 2 5" xfId="61498"/>
    <cellStyle name="Título 1 2 6" xfId="61499"/>
    <cellStyle name="Título 1 2 7" xfId="61500"/>
    <cellStyle name="Título 1 2 8" xfId="61501"/>
    <cellStyle name="Título 1 2 9" xfId="61502"/>
    <cellStyle name="Título 1 3" xfId="61503"/>
    <cellStyle name="Título 1 3 2" xfId="61504"/>
    <cellStyle name="Título 1 4" xfId="61505"/>
    <cellStyle name="Título 1 4 2" xfId="61506"/>
    <cellStyle name="Título 1 5" xfId="61507"/>
    <cellStyle name="Título 1 6" xfId="61508"/>
    <cellStyle name="Título 1 7" xfId="61509"/>
    <cellStyle name="Título 1 8" xfId="61510"/>
    <cellStyle name="Título 1 9" xfId="61511"/>
    <cellStyle name="Título 2" xfId="13" builtinId="17" customBuiltin="1"/>
    <cellStyle name="Título 2 10" xfId="61512"/>
    <cellStyle name="Título 2 11" xfId="61513"/>
    <cellStyle name="Título 2 12" xfId="61514"/>
    <cellStyle name="Título 2 13" xfId="61515"/>
    <cellStyle name="Título 2 14" xfId="61516"/>
    <cellStyle name="Título 2 15" xfId="61517"/>
    <cellStyle name="Título 2 16" xfId="61518"/>
    <cellStyle name="Título 2 17" xfId="61519"/>
    <cellStyle name="Título 2 2" xfId="210"/>
    <cellStyle name="Título 2 2 10" xfId="61520"/>
    <cellStyle name="Título 2 2 11" xfId="61521"/>
    <cellStyle name="Título 2 2 11 2" xfId="61522"/>
    <cellStyle name="Título 2 2 12" xfId="61523"/>
    <cellStyle name="Título 2 2 13" xfId="61524"/>
    <cellStyle name="Título 2 2 14" xfId="61525"/>
    <cellStyle name="Título 2 2 2" xfId="61526"/>
    <cellStyle name="Título 2 2 2 2" xfId="61527"/>
    <cellStyle name="Título 2 2 2 2 2" xfId="61528"/>
    <cellStyle name="Título 2 2 2 2 2 2" xfId="61529"/>
    <cellStyle name="Título 2 2 2 2 3" xfId="61530"/>
    <cellStyle name="Título 2 2 2 2 4" xfId="61531"/>
    <cellStyle name="Título 2 2 2 2 5" xfId="61532"/>
    <cellStyle name="Título 2 2 2 2 6" xfId="61533"/>
    <cellStyle name="Título 2 2 2 3" xfId="61534"/>
    <cellStyle name="Título 2 2 2 4" xfId="61535"/>
    <cellStyle name="Título 2 2 2 4 2" xfId="61536"/>
    <cellStyle name="Título 2 2 2 5" xfId="61537"/>
    <cellStyle name="Título 2 2 2 6" xfId="61538"/>
    <cellStyle name="Título 2 2 2 7" xfId="61539"/>
    <cellStyle name="Título 2 2 3" xfId="61540"/>
    <cellStyle name="Título 2 2 4" xfId="61541"/>
    <cellStyle name="Título 2 2 5" xfId="61542"/>
    <cellStyle name="Título 2 2 6" xfId="61543"/>
    <cellStyle name="Título 2 2 7" xfId="61544"/>
    <cellStyle name="Título 2 2 8" xfId="61545"/>
    <cellStyle name="Título 2 2 9" xfId="61546"/>
    <cellStyle name="Título 2 3" xfId="61547"/>
    <cellStyle name="Título 2 4" xfId="61548"/>
    <cellStyle name="Título 2 4 2" xfId="61549"/>
    <cellStyle name="Título 2 5" xfId="61550"/>
    <cellStyle name="Título 2 6" xfId="61551"/>
    <cellStyle name="Título 2 7" xfId="61552"/>
    <cellStyle name="Título 2 8" xfId="61553"/>
    <cellStyle name="Título 2 9" xfId="61554"/>
    <cellStyle name="Título 3" xfId="14" builtinId="18" customBuiltin="1"/>
    <cellStyle name="Título 3 10" xfId="61555"/>
    <cellStyle name="Título 3 11" xfId="61556"/>
    <cellStyle name="Título 3 12" xfId="61557"/>
    <cellStyle name="Título 3 13" xfId="61558"/>
    <cellStyle name="Título 3 14" xfId="61559"/>
    <cellStyle name="Título 3 15" xfId="61560"/>
    <cellStyle name="Título 3 16" xfId="61561"/>
    <cellStyle name="Título 3 2" xfId="212"/>
    <cellStyle name="Título 3 2 10" xfId="61562"/>
    <cellStyle name="Título 3 2 10 2" xfId="61563"/>
    <cellStyle name="Título 3 2 11" xfId="61564"/>
    <cellStyle name="Título 3 2 12" xfId="61565"/>
    <cellStyle name="Título 3 2 12 2" xfId="61566"/>
    <cellStyle name="Título 3 2 13" xfId="61567"/>
    <cellStyle name="Título 3 2 14" xfId="61568"/>
    <cellStyle name="Título 3 2 15" xfId="61569"/>
    <cellStyle name="Título 3 2 16" xfId="61570"/>
    <cellStyle name="Título 3 2 17" xfId="61571"/>
    <cellStyle name="Título 3 2 2" xfId="61572"/>
    <cellStyle name="Título 3 2 2 2" xfId="61573"/>
    <cellStyle name="Título 3 2 2 2 2" xfId="61574"/>
    <cellStyle name="Título 3 2 2 2 2 2" xfId="61575"/>
    <cellStyle name="Título 3 2 2 2 3" xfId="61576"/>
    <cellStyle name="Título 3 2 2 2 3 2" xfId="61577"/>
    <cellStyle name="Título 3 2 2 2 4" xfId="61578"/>
    <cellStyle name="Título 3 2 2 2 4 2" xfId="61579"/>
    <cellStyle name="Título 3 2 2 2 5" xfId="61580"/>
    <cellStyle name="Título 3 2 2 3" xfId="61581"/>
    <cellStyle name="Título 3 2 2 3 2" xfId="61582"/>
    <cellStyle name="Título 3 2 2 4" xfId="61583"/>
    <cellStyle name="Título 3 2 2 4 2" xfId="61584"/>
    <cellStyle name="Título 3 2 2 5" xfId="61585"/>
    <cellStyle name="Título 3 2 2 5 2" xfId="61586"/>
    <cellStyle name="Título 3 2 2 6" xfId="61587"/>
    <cellStyle name="Título 3 2 3" xfId="61588"/>
    <cellStyle name="Título 3 2 3 2" xfId="61589"/>
    <cellStyle name="Título 3 2 3 2 2" xfId="61590"/>
    <cellStyle name="Título 3 2 3 3" xfId="61591"/>
    <cellStyle name="Título 3 2 3 3 2" xfId="61592"/>
    <cellStyle name="Título 3 2 3 4" xfId="61593"/>
    <cellStyle name="Título 3 2 3 4 2" xfId="61594"/>
    <cellStyle name="Título 3 2 3 5" xfId="61595"/>
    <cellStyle name="Título 3 2 4" xfId="61596"/>
    <cellStyle name="Título 3 2 4 2" xfId="61597"/>
    <cellStyle name="Título 3 2 4 2 2" xfId="61598"/>
    <cellStyle name="Título 3 2 4 3" xfId="61599"/>
    <cellStyle name="Título 3 2 4 3 2" xfId="61600"/>
    <cellStyle name="Título 3 2 5" xfId="61601"/>
    <cellStyle name="Título 3 2 5 2" xfId="61602"/>
    <cellStyle name="Título 3 2 6" xfId="61603"/>
    <cellStyle name="Título 3 2 6 2" xfId="61604"/>
    <cellStyle name="Título 3 2 7" xfId="61605"/>
    <cellStyle name="Título 3 2 7 2" xfId="61606"/>
    <cellStyle name="Título 3 2 8" xfId="61607"/>
    <cellStyle name="Título 3 2 8 2" xfId="61608"/>
    <cellStyle name="Título 3 2 9" xfId="61609"/>
    <cellStyle name="Título 3 2 9 2" xfId="61610"/>
    <cellStyle name="Título 3 3" xfId="61611"/>
    <cellStyle name="Título 3 3 2" xfId="61612"/>
    <cellStyle name="Título 3 4" xfId="61613"/>
    <cellStyle name="Título 3 4 2" xfId="61614"/>
    <cellStyle name="Título 3 5" xfId="61615"/>
    <cellStyle name="Título 3 6" xfId="61616"/>
    <cellStyle name="Título 3 7" xfId="61617"/>
    <cellStyle name="Título 3 8" xfId="61618"/>
    <cellStyle name="Título 3 9" xfId="61619"/>
    <cellStyle name="Título 4" xfId="213"/>
    <cellStyle name="Título 4 2" xfId="61620"/>
    <cellStyle name="Título 5" xfId="208"/>
    <cellStyle name="Título 6" xfId="61621"/>
    <cellStyle name="Título 7" xfId="61622"/>
    <cellStyle name="Título de hoja" xfId="61623"/>
    <cellStyle name="Titulo1" xfId="61624"/>
    <cellStyle name="Título10_SUMA" xfId="61625"/>
    <cellStyle name="Titulo-Seccion" xfId="61626"/>
    <cellStyle name="Total" xfId="26" builtinId="25" customBuiltin="1"/>
    <cellStyle name="Total 10" xfId="61627"/>
    <cellStyle name="Total 11" xfId="61628"/>
    <cellStyle name="Total 12" xfId="61629"/>
    <cellStyle name="Total 13" xfId="61630"/>
    <cellStyle name="Total 14" xfId="61631"/>
    <cellStyle name="Total 15" xfId="61632"/>
    <cellStyle name="Total 16" xfId="61633"/>
    <cellStyle name="Total 17" xfId="61634"/>
    <cellStyle name="Total 2" xfId="214"/>
    <cellStyle name="Total 2 10" xfId="61636"/>
    <cellStyle name="Total 2 10 2" xfId="61637"/>
    <cellStyle name="Total 2 10 2 2" xfId="61638"/>
    <cellStyle name="Total 2 10 2 2 2" xfId="61639"/>
    <cellStyle name="Total 2 10 2 3" xfId="61640"/>
    <cellStyle name="Total 2 10 2 4" xfId="61641"/>
    <cellStyle name="Total 2 10 2 5" xfId="61642"/>
    <cellStyle name="Total 2 10 3" xfId="61643"/>
    <cellStyle name="Total 2 10 3 2" xfId="61644"/>
    <cellStyle name="Total 2 10 4" xfId="61645"/>
    <cellStyle name="Total 2 10 5" xfId="61646"/>
    <cellStyle name="Total 2 10 6" xfId="61647"/>
    <cellStyle name="Total 2 11" xfId="61648"/>
    <cellStyle name="Total 2 12" xfId="61649"/>
    <cellStyle name="Total 2 12 2" xfId="61650"/>
    <cellStyle name="Total 2 13" xfId="61651"/>
    <cellStyle name="Total 2 14" xfId="61652"/>
    <cellStyle name="Total 2 15" xfId="61653"/>
    <cellStyle name="Total 2 16" xfId="62205"/>
    <cellStyle name="Total 2 17" xfId="61654"/>
    <cellStyle name="Total 2 18" xfId="61635"/>
    <cellStyle name="Total 2 2" xfId="61655"/>
    <cellStyle name="Total 2 2 10" xfId="61656"/>
    <cellStyle name="Total 2 2 10 2" xfId="61657"/>
    <cellStyle name="Total 2 2 10 2 2" xfId="61658"/>
    <cellStyle name="Total 2 2 10 3" xfId="61659"/>
    <cellStyle name="Total 2 2 10 4" xfId="61660"/>
    <cellStyle name="Total 2 2 10 5" xfId="61661"/>
    <cellStyle name="Total 2 2 11" xfId="61662"/>
    <cellStyle name="Total 2 2 11 2" xfId="61663"/>
    <cellStyle name="Total 2 2 12" xfId="61664"/>
    <cellStyle name="Total 2 2 13" xfId="61665"/>
    <cellStyle name="Total 2 2 14" xfId="61666"/>
    <cellStyle name="Total 2 2 17" xfId="61667"/>
    <cellStyle name="Total 2 2 2" xfId="61668"/>
    <cellStyle name="Total 2 2 2 10" xfId="61669"/>
    <cellStyle name="Total 2 2 2 11" xfId="61670"/>
    <cellStyle name="Total 2 2 2 2" xfId="61671"/>
    <cellStyle name="Total 2 2 2 2 2" xfId="61672"/>
    <cellStyle name="Total 2 2 2 2 3" xfId="61673"/>
    <cellStyle name="Total 2 2 2 2 4" xfId="61674"/>
    <cellStyle name="Total 2 2 2 3" xfId="61675"/>
    <cellStyle name="Total 2 2 2 3 2" xfId="61676"/>
    <cellStyle name="Total 2 2 2 3 3" xfId="61677"/>
    <cellStyle name="Total 2 2 2 3 4" xfId="61678"/>
    <cellStyle name="Total 2 2 2 4" xfId="61679"/>
    <cellStyle name="Total 2 2 2 4 2" xfId="61680"/>
    <cellStyle name="Total 2 2 2 4 3" xfId="61681"/>
    <cellStyle name="Total 2 2 2 4 4" xfId="61682"/>
    <cellStyle name="Total 2 2 2 5" xfId="61683"/>
    <cellStyle name="Total 2 2 2 5 2" xfId="61684"/>
    <cellStyle name="Total 2 2 2 5 3" xfId="61685"/>
    <cellStyle name="Total 2 2 2 5 4" xfId="61686"/>
    <cellStyle name="Total 2 2 2 6" xfId="61687"/>
    <cellStyle name="Total 2 2 2 6 2" xfId="61688"/>
    <cellStyle name="Total 2 2 2 6 3" xfId="61689"/>
    <cellStyle name="Total 2 2 2 6 4" xfId="61690"/>
    <cellStyle name="Total 2 2 2 7" xfId="61691"/>
    <cellStyle name="Total 2 2 2 7 2" xfId="61692"/>
    <cellStyle name="Total 2 2 2 7 3" xfId="61693"/>
    <cellStyle name="Total 2 2 2 7 4" xfId="61694"/>
    <cellStyle name="Total 2 2 2 8" xfId="61695"/>
    <cellStyle name="Total 2 2 2 8 2" xfId="61696"/>
    <cellStyle name="Total 2 2 2 8 3" xfId="61697"/>
    <cellStyle name="Total 2 2 2 8 4" xfId="61698"/>
    <cellStyle name="Total 2 2 2 9" xfId="61699"/>
    <cellStyle name="Total 2 2 3" xfId="61700"/>
    <cellStyle name="Total 2 2 3 2" xfId="61701"/>
    <cellStyle name="Total 2 2 3 2 2" xfId="61702"/>
    <cellStyle name="Total 2 2 3 2 3" xfId="61703"/>
    <cellStyle name="Total 2 2 3 2 4" xfId="61704"/>
    <cellStyle name="Total 2 2 3 3" xfId="61705"/>
    <cellStyle name="Total 2 2 3 3 2" xfId="61706"/>
    <cellStyle name="Total 2 2 3 3 3" xfId="61707"/>
    <cellStyle name="Total 2 2 3 3 4" xfId="61708"/>
    <cellStyle name="Total 2 2 3 4" xfId="61709"/>
    <cellStyle name="Total 2 2 3 4 2" xfId="61710"/>
    <cellStyle name="Total 2 2 3 5" xfId="61711"/>
    <cellStyle name="Total 2 2 3 6" xfId="61712"/>
    <cellStyle name="Total 2 2 3 7" xfId="61713"/>
    <cellStyle name="Total 2 2 4" xfId="61714"/>
    <cellStyle name="Total 2 2 4 2" xfId="61715"/>
    <cellStyle name="Total 2 2 4 3" xfId="61716"/>
    <cellStyle name="Total 2 2 4 4" xfId="61717"/>
    <cellStyle name="Total 2 2 5" xfId="61718"/>
    <cellStyle name="Total 2 2 5 2" xfId="61719"/>
    <cellStyle name="Total 2 2 5 3" xfId="61720"/>
    <cellStyle name="Total 2 2 5 4" xfId="61721"/>
    <cellStyle name="Total 2 2 6" xfId="61722"/>
    <cellStyle name="Total 2 2 6 2" xfId="61723"/>
    <cellStyle name="Total 2 2 6 3" xfId="61724"/>
    <cellStyle name="Total 2 2 6 4" xfId="61725"/>
    <cellStyle name="Total 2 2 7" xfId="61726"/>
    <cellStyle name="Total 2 2 7 2" xfId="61727"/>
    <cellStyle name="Total 2 2 7 3" xfId="61728"/>
    <cellStyle name="Total 2 2 7 4" xfId="61729"/>
    <cellStyle name="Total 2 2 8" xfId="61730"/>
    <cellStyle name="Total 2 2 8 2" xfId="61731"/>
    <cellStyle name="Total 2 2 8 3" xfId="61732"/>
    <cellStyle name="Total 2 2 8 4" xfId="61733"/>
    <cellStyle name="Total 2 2 9" xfId="61734"/>
    <cellStyle name="Total 2 2 9 2" xfId="61735"/>
    <cellStyle name="Total 2 2 9 3" xfId="61736"/>
    <cellStyle name="Total 2 2 9 4" xfId="61737"/>
    <cellStyle name="Total 2 3" xfId="61738"/>
    <cellStyle name="Total 2 3 10" xfId="61739"/>
    <cellStyle name="Total 2 3 10 2" xfId="61740"/>
    <cellStyle name="Total 2 3 11" xfId="61741"/>
    <cellStyle name="Total 2 3 12" xfId="61742"/>
    <cellStyle name="Total 2 3 13" xfId="61743"/>
    <cellStyle name="Total 2 3 2" xfId="61744"/>
    <cellStyle name="Total 2 3 2 2" xfId="61745"/>
    <cellStyle name="Total 2 3 2 2 2" xfId="61746"/>
    <cellStyle name="Total 2 3 2 2 2 2" xfId="61747"/>
    <cellStyle name="Total 2 3 2 2 3" xfId="61748"/>
    <cellStyle name="Total 2 3 2 2 4" xfId="61749"/>
    <cellStyle name="Total 2 3 2 2 5" xfId="61750"/>
    <cellStyle name="Total 2 3 2 3" xfId="61751"/>
    <cellStyle name="Total 2 3 2 3 2" xfId="61752"/>
    <cellStyle name="Total 2 3 2 4" xfId="61753"/>
    <cellStyle name="Total 2 3 2 5" xfId="61754"/>
    <cellStyle name="Total 2 3 2 6" xfId="61755"/>
    <cellStyle name="Total 2 3 3" xfId="61756"/>
    <cellStyle name="Total 2 3 3 2" xfId="61757"/>
    <cellStyle name="Total 2 3 3 2 2" xfId="61758"/>
    <cellStyle name="Total 2 3 3 2 2 2" xfId="61759"/>
    <cellStyle name="Total 2 3 3 2 3" xfId="61760"/>
    <cellStyle name="Total 2 3 3 2 4" xfId="61761"/>
    <cellStyle name="Total 2 3 3 2 5" xfId="61762"/>
    <cellStyle name="Total 2 3 3 3" xfId="61763"/>
    <cellStyle name="Total 2 3 3 3 2" xfId="61764"/>
    <cellStyle name="Total 2 3 3 4" xfId="61765"/>
    <cellStyle name="Total 2 3 3 5" xfId="61766"/>
    <cellStyle name="Total 2 3 3 6" xfId="61767"/>
    <cellStyle name="Total 2 3 4" xfId="61768"/>
    <cellStyle name="Total 2 3 4 2" xfId="61769"/>
    <cellStyle name="Total 2 3 4 2 2" xfId="61770"/>
    <cellStyle name="Total 2 3 4 2 2 2" xfId="61771"/>
    <cellStyle name="Total 2 3 4 2 3" xfId="61772"/>
    <cellStyle name="Total 2 3 4 2 4" xfId="61773"/>
    <cellStyle name="Total 2 3 4 2 5" xfId="61774"/>
    <cellStyle name="Total 2 3 4 3" xfId="61775"/>
    <cellStyle name="Total 2 3 4 3 2" xfId="61776"/>
    <cellStyle name="Total 2 3 4 4" xfId="61777"/>
    <cellStyle name="Total 2 3 4 5" xfId="61778"/>
    <cellStyle name="Total 2 3 4 6" xfId="61779"/>
    <cellStyle name="Total 2 3 5" xfId="61780"/>
    <cellStyle name="Total 2 3 5 2" xfId="61781"/>
    <cellStyle name="Total 2 3 5 2 2" xfId="61782"/>
    <cellStyle name="Total 2 3 5 2 2 2" xfId="61783"/>
    <cellStyle name="Total 2 3 5 2 3" xfId="61784"/>
    <cellStyle name="Total 2 3 5 2 4" xfId="61785"/>
    <cellStyle name="Total 2 3 5 2 5" xfId="61786"/>
    <cellStyle name="Total 2 3 5 3" xfId="61787"/>
    <cellStyle name="Total 2 3 5 3 2" xfId="61788"/>
    <cellStyle name="Total 2 3 5 4" xfId="61789"/>
    <cellStyle name="Total 2 3 5 5" xfId="61790"/>
    <cellStyle name="Total 2 3 5 6" xfId="61791"/>
    <cellStyle name="Total 2 3 6" xfId="61792"/>
    <cellStyle name="Total 2 3 6 2" xfId="61793"/>
    <cellStyle name="Total 2 3 6 2 2" xfId="61794"/>
    <cellStyle name="Total 2 3 6 2 2 2" xfId="61795"/>
    <cellStyle name="Total 2 3 6 2 3" xfId="61796"/>
    <cellStyle name="Total 2 3 6 2 4" xfId="61797"/>
    <cellStyle name="Total 2 3 6 2 5" xfId="61798"/>
    <cellStyle name="Total 2 3 6 3" xfId="61799"/>
    <cellStyle name="Total 2 3 6 3 2" xfId="61800"/>
    <cellStyle name="Total 2 3 6 4" xfId="61801"/>
    <cellStyle name="Total 2 3 6 5" xfId="61802"/>
    <cellStyle name="Total 2 3 6 6" xfId="61803"/>
    <cellStyle name="Total 2 3 7" xfId="61804"/>
    <cellStyle name="Total 2 3 7 2" xfId="61805"/>
    <cellStyle name="Total 2 3 7 2 2" xfId="61806"/>
    <cellStyle name="Total 2 3 7 2 2 2" xfId="61807"/>
    <cellStyle name="Total 2 3 7 2 3" xfId="61808"/>
    <cellStyle name="Total 2 3 7 2 4" xfId="61809"/>
    <cellStyle name="Total 2 3 7 2 5" xfId="61810"/>
    <cellStyle name="Total 2 3 7 3" xfId="61811"/>
    <cellStyle name="Total 2 3 7 3 2" xfId="61812"/>
    <cellStyle name="Total 2 3 7 4" xfId="61813"/>
    <cellStyle name="Total 2 3 7 5" xfId="61814"/>
    <cellStyle name="Total 2 3 7 6" xfId="61815"/>
    <cellStyle name="Total 2 3 8" xfId="61816"/>
    <cellStyle name="Total 2 3 8 2" xfId="61817"/>
    <cellStyle name="Total 2 3 8 2 2" xfId="61818"/>
    <cellStyle name="Total 2 3 8 2 2 2" xfId="61819"/>
    <cellStyle name="Total 2 3 8 2 3" xfId="61820"/>
    <cellStyle name="Total 2 3 8 2 4" xfId="61821"/>
    <cellStyle name="Total 2 3 8 2 5" xfId="61822"/>
    <cellStyle name="Total 2 3 8 3" xfId="61823"/>
    <cellStyle name="Total 2 3 8 3 2" xfId="61824"/>
    <cellStyle name="Total 2 3 8 4" xfId="61825"/>
    <cellStyle name="Total 2 3 8 5" xfId="61826"/>
    <cellStyle name="Total 2 3 8 6" xfId="61827"/>
    <cellStyle name="Total 2 3 9" xfId="61828"/>
    <cellStyle name="Total 2 3 9 2" xfId="61829"/>
    <cellStyle name="Total 2 3 9 2 2" xfId="61830"/>
    <cellStyle name="Total 2 3 9 3" xfId="61831"/>
    <cellStyle name="Total 2 3 9 4" xfId="61832"/>
    <cellStyle name="Total 2 3 9 5" xfId="61833"/>
    <cellStyle name="Total 2 4" xfId="61834"/>
    <cellStyle name="Total 2 4 2" xfId="61835"/>
    <cellStyle name="Total 2 4 2 2" xfId="61836"/>
    <cellStyle name="Total 2 4 2 2 2" xfId="61837"/>
    <cellStyle name="Total 2 4 2 3" xfId="61838"/>
    <cellStyle name="Total 2 4 2 4" xfId="61839"/>
    <cellStyle name="Total 2 4 2 5" xfId="61840"/>
    <cellStyle name="Total 2 4 3" xfId="61841"/>
    <cellStyle name="Total 2 4 3 2" xfId="61842"/>
    <cellStyle name="Total 2 4 3 2 2" xfId="61843"/>
    <cellStyle name="Total 2 4 3 3" xfId="61844"/>
    <cellStyle name="Total 2 4 3 4" xfId="61845"/>
    <cellStyle name="Total 2 4 3 5" xfId="61846"/>
    <cellStyle name="Total 2 5" xfId="61847"/>
    <cellStyle name="Total 2 5 2" xfId="61848"/>
    <cellStyle name="Total 2 5 2 2" xfId="61849"/>
    <cellStyle name="Total 2 5 2 2 2" xfId="61850"/>
    <cellStyle name="Total 2 5 2 3" xfId="61851"/>
    <cellStyle name="Total 2 5 2 4" xfId="61852"/>
    <cellStyle name="Total 2 5 2 5" xfId="61853"/>
    <cellStyle name="Total 2 5 3" xfId="61854"/>
    <cellStyle name="Total 2 5 3 2" xfId="61855"/>
    <cellStyle name="Total 2 5 4" xfId="61856"/>
    <cellStyle name="Total 2 5 5" xfId="61857"/>
    <cellStyle name="Total 2 5 6" xfId="61858"/>
    <cellStyle name="Total 2 6" xfId="61859"/>
    <cellStyle name="Total 2 6 2" xfId="61860"/>
    <cellStyle name="Total 2 6 2 2" xfId="61861"/>
    <cellStyle name="Total 2 6 2 2 2" xfId="61862"/>
    <cellStyle name="Total 2 6 2 3" xfId="61863"/>
    <cellStyle name="Total 2 6 2 4" xfId="61864"/>
    <cellStyle name="Total 2 6 2 5" xfId="61865"/>
    <cellStyle name="Total 2 6 3" xfId="61866"/>
    <cellStyle name="Total 2 6 3 2" xfId="61867"/>
    <cellStyle name="Total 2 6 4" xfId="61868"/>
    <cellStyle name="Total 2 6 5" xfId="61869"/>
    <cellStyle name="Total 2 6 6" xfId="61870"/>
    <cellStyle name="Total 2 7" xfId="61871"/>
    <cellStyle name="Total 2 7 2" xfId="61872"/>
    <cellStyle name="Total 2 7 2 2" xfId="61873"/>
    <cellStyle name="Total 2 7 2 2 2" xfId="61874"/>
    <cellStyle name="Total 2 7 2 3" xfId="61875"/>
    <cellStyle name="Total 2 7 2 4" xfId="61876"/>
    <cellStyle name="Total 2 7 2 5" xfId="61877"/>
    <cellStyle name="Total 2 7 3" xfId="61878"/>
    <cellStyle name="Total 2 7 3 2" xfId="61879"/>
    <cellStyle name="Total 2 7 4" xfId="61880"/>
    <cellStyle name="Total 2 7 5" xfId="61881"/>
    <cellStyle name="Total 2 7 6" xfId="61882"/>
    <cellStyle name="Total 2 8" xfId="61883"/>
    <cellStyle name="Total 2 8 2" xfId="61884"/>
    <cellStyle name="Total 2 8 2 2" xfId="61885"/>
    <cellStyle name="Total 2 8 2 2 2" xfId="61886"/>
    <cellStyle name="Total 2 8 2 3" xfId="61887"/>
    <cellStyle name="Total 2 8 2 4" xfId="61888"/>
    <cellStyle name="Total 2 8 2 5" xfId="61889"/>
    <cellStyle name="Total 2 8 3" xfId="61890"/>
    <cellStyle name="Total 2 8 3 2" xfId="61891"/>
    <cellStyle name="Total 2 8 4" xfId="61892"/>
    <cellStyle name="Total 2 8 5" xfId="61893"/>
    <cellStyle name="Total 2 8 6" xfId="61894"/>
    <cellStyle name="Total 2 9" xfId="61895"/>
    <cellStyle name="Total 2 9 2" xfId="61896"/>
    <cellStyle name="Total 2 9 2 2" xfId="61897"/>
    <cellStyle name="Total 2 9 2 2 2" xfId="61898"/>
    <cellStyle name="Total 2 9 2 3" xfId="61899"/>
    <cellStyle name="Total 2 9 2 4" xfId="61900"/>
    <cellStyle name="Total 2 9 2 5" xfId="61901"/>
    <cellStyle name="Total 2 9 3" xfId="61902"/>
    <cellStyle name="Total 2 9 3 2" xfId="61903"/>
    <cellStyle name="Total 2 9 4" xfId="61904"/>
    <cellStyle name="Total 2 9 5" xfId="61905"/>
    <cellStyle name="Total 2 9 6" xfId="61906"/>
    <cellStyle name="Total 3" xfId="61907"/>
    <cellStyle name="Total 3 2" xfId="61908"/>
    <cellStyle name="Total 4" xfId="61909"/>
    <cellStyle name="Total 5" xfId="61910"/>
    <cellStyle name="Total 6" xfId="61911"/>
    <cellStyle name="Total 7" xfId="61912"/>
    <cellStyle name="Total 8" xfId="61913"/>
    <cellStyle name="Total 9" xfId="61914"/>
    <cellStyle name="Tusental (0)_Blad1 (2)" xfId="61915"/>
    <cellStyle name="Tusental_A-listan (fixad)" xfId="61916"/>
    <cellStyle name="Überschrift" xfId="61917"/>
    <cellStyle name="Überschrift 1" xfId="61918"/>
    <cellStyle name="Überschrift 2" xfId="61919"/>
    <cellStyle name="Überschrift 3" xfId="61920"/>
    <cellStyle name="Überschrift 3 2" xfId="61921"/>
    <cellStyle name="Überschrift 3 2 2" xfId="61922"/>
    <cellStyle name="Überschrift 3 2 2 2" xfId="61923"/>
    <cellStyle name="Überschrift 3 2 3" xfId="61924"/>
    <cellStyle name="Überschrift 3 2 3 2" xfId="61925"/>
    <cellStyle name="Überschrift 3 2 4" xfId="61926"/>
    <cellStyle name="Überschrift 3 2 4 2" xfId="61927"/>
    <cellStyle name="Überschrift 3 2 5" xfId="61928"/>
    <cellStyle name="Überschrift 3 3" xfId="61929"/>
    <cellStyle name="Überschrift 3 3 2" xfId="61930"/>
    <cellStyle name="Überschrift 3 4" xfId="61931"/>
    <cellStyle name="Überschrift 3 4 2" xfId="61932"/>
    <cellStyle name="Überschrift 3 5" xfId="61933"/>
    <cellStyle name="Überschrift 3 5 2" xfId="61934"/>
    <cellStyle name="Überschrift 3 6" xfId="61935"/>
    <cellStyle name="Überschrift 3 7" xfId="61936"/>
    <cellStyle name="Überschrift 3 8" xfId="61937"/>
    <cellStyle name="Überschrift 4" xfId="61938"/>
    <cellStyle name="Underline_Double" xfId="61939"/>
    <cellStyle name="Unlocked" xfId="61940"/>
    <cellStyle name="Unprot" xfId="61941"/>
    <cellStyle name="Unprot$" xfId="61942"/>
    <cellStyle name="Unprot$ 2" xfId="61943"/>
    <cellStyle name="Unprot_Copia de Cantidades de EEBBs PO2008_vfinal1 (2)" xfId="61944"/>
    <cellStyle name="Unprotect" xfId="61945"/>
    <cellStyle name="Validation" xfId="61946"/>
    <cellStyle name="Valuta (0)" xfId="61947"/>
    <cellStyle name="Valuta [0]_laroux" xfId="61948"/>
    <cellStyle name="Valuta_1 new STM 16 ring" xfId="61949"/>
    <cellStyle name="Variable10" xfId="61950"/>
    <cellStyle name="Variable10 10" xfId="61951"/>
    <cellStyle name="Variable10 10 2" xfId="61952"/>
    <cellStyle name="Variable10 11" xfId="61953"/>
    <cellStyle name="Variable10 12" xfId="61954"/>
    <cellStyle name="Variable10 13" xfId="61955"/>
    <cellStyle name="Variable10 14" xfId="61956"/>
    <cellStyle name="Variable10 15" xfId="61957"/>
    <cellStyle name="Variable10 2" xfId="61958"/>
    <cellStyle name="Variable10 2 10" xfId="61959"/>
    <cellStyle name="Variable10 2 11" xfId="61960"/>
    <cellStyle name="Variable10 2 12" xfId="61961"/>
    <cellStyle name="Variable10 2 2" xfId="61962"/>
    <cellStyle name="Variable10 2 2 2" xfId="61963"/>
    <cellStyle name="Variable10 2 2 2 2" xfId="61964"/>
    <cellStyle name="Variable10 2 2 2 2 2" xfId="61965"/>
    <cellStyle name="Variable10 2 2 2 3" xfId="61966"/>
    <cellStyle name="Variable10 2 2 2 4" xfId="61967"/>
    <cellStyle name="Variable10 2 2 2 5" xfId="61968"/>
    <cellStyle name="Variable10 2 2 3" xfId="61969"/>
    <cellStyle name="Variable10 2 2 3 2" xfId="61970"/>
    <cellStyle name="Variable10 2 2 3 2 2" xfId="61971"/>
    <cellStyle name="Variable10 2 2 3 3" xfId="61972"/>
    <cellStyle name="Variable10 2 2 3 4" xfId="61973"/>
    <cellStyle name="Variable10 2 2 3 5" xfId="61974"/>
    <cellStyle name="Variable10 2 2 4" xfId="61975"/>
    <cellStyle name="Variable10 2 2 4 2" xfId="61976"/>
    <cellStyle name="Variable10 2 2 5" xfId="61977"/>
    <cellStyle name="Variable10 2 3" xfId="61978"/>
    <cellStyle name="Variable10 2 3 2" xfId="61979"/>
    <cellStyle name="Variable10 2 3 2 2" xfId="61980"/>
    <cellStyle name="Variable10 2 3 2 2 2" xfId="61981"/>
    <cellStyle name="Variable10 2 3 2 3" xfId="61982"/>
    <cellStyle name="Variable10 2 3 2 4" xfId="61983"/>
    <cellStyle name="Variable10 2 3 2 5" xfId="61984"/>
    <cellStyle name="Variable10 2 3 3" xfId="61985"/>
    <cellStyle name="Variable10 2 3 3 2" xfId="61986"/>
    <cellStyle name="Variable10 2 3 4" xfId="61987"/>
    <cellStyle name="Variable10 2 3 5" xfId="61988"/>
    <cellStyle name="Variable10 2 3 6" xfId="61989"/>
    <cellStyle name="Variable10 2 4" xfId="61990"/>
    <cellStyle name="Variable10 2 4 2" xfId="61991"/>
    <cellStyle name="Variable10 2 4 2 2" xfId="61992"/>
    <cellStyle name="Variable10 2 4 3" xfId="61993"/>
    <cellStyle name="Variable10 2 5" xfId="61994"/>
    <cellStyle name="Variable10 2 5 2" xfId="61995"/>
    <cellStyle name="Variable10 2 5 2 2" xfId="61996"/>
    <cellStyle name="Variable10 2 5 3" xfId="61997"/>
    <cellStyle name="Variable10 2 6" xfId="61998"/>
    <cellStyle name="Variable10 2 6 2" xfId="61999"/>
    <cellStyle name="Variable10 2 6 2 2" xfId="62000"/>
    <cellStyle name="Variable10 2 6 3" xfId="62001"/>
    <cellStyle name="Variable10 2 7" xfId="62002"/>
    <cellStyle name="Variable10 2 7 2" xfId="62003"/>
    <cellStyle name="Variable10 2 7 2 2" xfId="62004"/>
    <cellStyle name="Variable10 2 7 3" xfId="62005"/>
    <cellStyle name="Variable10 2 8" xfId="62006"/>
    <cellStyle name="Variable10 2 8 2" xfId="62007"/>
    <cellStyle name="Variable10 2 8 2 2" xfId="62008"/>
    <cellStyle name="Variable10 2 8 3" xfId="62009"/>
    <cellStyle name="Variable10 2 9" xfId="62010"/>
    <cellStyle name="Variable10 2 9 2" xfId="62011"/>
    <cellStyle name="Variable10 3" xfId="62012"/>
    <cellStyle name="Variable10 3 2" xfId="62013"/>
    <cellStyle name="Variable10 3 2 2" xfId="62014"/>
    <cellStyle name="Variable10 3 2 2 2" xfId="62015"/>
    <cellStyle name="Variable10 3 2 3" xfId="62016"/>
    <cellStyle name="Variable10 3 2 4" xfId="62017"/>
    <cellStyle name="Variable10 3 2 5" xfId="62018"/>
    <cellStyle name="Variable10 3 3" xfId="62019"/>
    <cellStyle name="Variable10 3 3 2" xfId="62020"/>
    <cellStyle name="Variable10 3 3 2 2" xfId="62021"/>
    <cellStyle name="Variable10 3 3 3" xfId="62022"/>
    <cellStyle name="Variable10 3 3 4" xfId="62023"/>
    <cellStyle name="Variable10 3 3 5" xfId="62024"/>
    <cellStyle name="Variable10 3 4" xfId="62025"/>
    <cellStyle name="Variable10 3 4 2" xfId="62026"/>
    <cellStyle name="Variable10 3 5" xfId="62027"/>
    <cellStyle name="Variable10 4" xfId="62028"/>
    <cellStyle name="Variable10 4 2" xfId="62029"/>
    <cellStyle name="Variable10 4 2 2" xfId="62030"/>
    <cellStyle name="Variable10 4 2 2 2" xfId="62031"/>
    <cellStyle name="Variable10 4 2 3" xfId="62032"/>
    <cellStyle name="Variable10 4 2 4" xfId="62033"/>
    <cellStyle name="Variable10 4 2 5" xfId="62034"/>
    <cellStyle name="Variable10 4 3" xfId="62035"/>
    <cellStyle name="Variable10 4 3 2" xfId="62036"/>
    <cellStyle name="Variable10 4 4" xfId="62037"/>
    <cellStyle name="Variable10 4 5" xfId="62038"/>
    <cellStyle name="Variable10 4 6" xfId="62039"/>
    <cellStyle name="Variable10 5" xfId="62040"/>
    <cellStyle name="Variable10 5 2" xfId="62041"/>
    <cellStyle name="Variable10 5 2 2" xfId="62042"/>
    <cellStyle name="Variable10 5 3" xfId="62043"/>
    <cellStyle name="Variable10 6" xfId="62044"/>
    <cellStyle name="Variable10 6 2" xfId="62045"/>
    <cellStyle name="Variable10 6 2 2" xfId="62046"/>
    <cellStyle name="Variable10 6 3" xfId="62047"/>
    <cellStyle name="Variable10 7" xfId="62048"/>
    <cellStyle name="Variable10 7 2" xfId="62049"/>
    <cellStyle name="Variable10 7 2 2" xfId="62050"/>
    <cellStyle name="Variable10 7 3" xfId="62051"/>
    <cellStyle name="Variable10 8" xfId="62052"/>
    <cellStyle name="Variable10 8 2" xfId="62053"/>
    <cellStyle name="Variable10 8 2 2" xfId="62054"/>
    <cellStyle name="Variable10 8 3" xfId="62055"/>
    <cellStyle name="Variable10 9" xfId="62056"/>
    <cellStyle name="Variable10 9 2" xfId="62057"/>
    <cellStyle name="Variable10 9 2 2" xfId="62058"/>
    <cellStyle name="Variable10 9 3" xfId="62059"/>
    <cellStyle name="VerdiAreaName" xfId="62060"/>
    <cellStyle name="VerdiColumnHeader" xfId="62061"/>
    <cellStyle name="VerdiColumnHeaders" xfId="62062"/>
    <cellStyle name="VerdiCost" xfId="62063"/>
    <cellStyle name="VerdiDescription" xfId="62064"/>
    <cellStyle name="VerdiDesignDate" xfId="62065"/>
    <cellStyle name="VerdiDiscount" xfId="62066"/>
    <cellStyle name="VerdiEricssonName" xfId="62067"/>
    <cellStyle name="VerdiFireCode" xfId="62068"/>
    <cellStyle name="VerdiFireCodeDescription" xfId="62069"/>
    <cellStyle name="VerdiGAQuantity" xfId="62070"/>
    <cellStyle name="VerdiGAValue" xfId="62071"/>
    <cellStyle name="VerdiGrandTotal" xfId="62072"/>
    <cellStyle name="VerdiGrossMargin%" xfId="62073"/>
    <cellStyle name="VerdiItemno" xfId="62074"/>
    <cellStyle name="VerdiLocalProduct" xfId="62075"/>
    <cellStyle name="VerdiManager" xfId="62076"/>
    <cellStyle name="VerdiNetRPF" xfId="62077"/>
    <cellStyle name="VerdiNodeDescription" xfId="62078"/>
    <cellStyle name="VerdiOfferingDate" xfId="62079"/>
    <cellStyle name="VerdiOrderable" xfId="62080"/>
    <cellStyle name="VerdiOrderingDate" xfId="62081"/>
    <cellStyle name="VerdiPriceErosion" xfId="62082"/>
    <cellStyle name="VerdiPriceObjects" xfId="62083"/>
    <cellStyle name="VerdiProductNo" xfId="62084"/>
    <cellStyle name="VerdiProductNumber" xfId="62085"/>
    <cellStyle name="VerdiProductUnit" xfId="62086"/>
    <cellStyle name="VerdiQuantity" xfId="62087"/>
    <cellStyle name="VerdiReleaseCode" xfId="62088"/>
    <cellStyle name="VerdiReleaseCodeDate" xfId="62089"/>
    <cellStyle name="VerdiReportCaption" xfId="62090"/>
    <cellStyle name="VerdiRestrictedCode" xfId="62091"/>
    <cellStyle name="VerdiRPF" xfId="62092"/>
    <cellStyle name="VerdiSBS" xfId="62093"/>
    <cellStyle name="VerdiScenarioDiscount" xfId="62094"/>
    <cellStyle name="VerdiShortName" xfId="62095"/>
    <cellStyle name="VerdiSubTotals" xfId="62096"/>
    <cellStyle name="VerdiTotal" xfId="62097"/>
    <cellStyle name="VerdiTotalCost" xfId="62098"/>
    <cellStyle name="VerdiTotalGross" xfId="62099"/>
    <cellStyle name="VerdiTotalGrossMargin" xfId="62100"/>
    <cellStyle name="VerdiTotalNet" xfId="62101"/>
    <cellStyle name="VerdiTotalNetPrice" xfId="62102"/>
    <cellStyle name="VerdiTotalPAPE" xfId="62103"/>
    <cellStyle name="VerdiTotalReference" xfId="62104"/>
    <cellStyle name="VerdiTotGA" xfId="62105"/>
    <cellStyle name="VerdiTotGrossPrice" xfId="62106"/>
    <cellStyle name="VerdiTotNetPrice" xfId="62107"/>
    <cellStyle name="VerdiTotPAPE" xfId="62108"/>
    <cellStyle name="VerdiTotRefPrice" xfId="62109"/>
    <cellStyle name="VerdiTypeSiteName" xfId="62110"/>
    <cellStyle name="VerdiUnit" xfId="62111"/>
    <cellStyle name="VerdiUnitCost" xfId="62112"/>
    <cellStyle name="VerdiUnitGross" xfId="62113"/>
    <cellStyle name="VerdiUnitGrossPrice" xfId="62114"/>
    <cellStyle name="VerdiUnitNet" xfId="62115"/>
    <cellStyle name="VerdiUnitNetPrice" xfId="62116"/>
    <cellStyle name="VerdiUnitPAPE" xfId="62117"/>
    <cellStyle name="VerdiUnitReference" xfId="62118"/>
    <cellStyle name="VerdiUnitRefPrice" xfId="62119"/>
    <cellStyle name="Verknüpfte Zelle" xfId="62120"/>
    <cellStyle name="Währung [0]_Germany" xfId="62121"/>
    <cellStyle name="Währung_Germany" xfId="62122"/>
    <cellStyle name="Warnender Text" xfId="62123"/>
    <cellStyle name="Warning" xfId="62124"/>
    <cellStyle name="Warning Text" xfId="62125"/>
    <cellStyle name="Warning Text 2" xfId="62126"/>
    <cellStyle name="Warning Text 3" xfId="62127"/>
    <cellStyle name="Warning_PPTO OPEX TDP 09_ajustes" xfId="62128"/>
    <cellStyle name="WHead - Style2" xfId="62129"/>
    <cellStyle name="WhiteCells" xfId="62130"/>
    <cellStyle name="WhitePattern1" xfId="62131"/>
    <cellStyle name="WingDing" xfId="62132"/>
    <cellStyle name="Year" xfId="62133"/>
    <cellStyle name="Zelle überprüfen" xfId="62134"/>
    <cellStyle name="一般_1999_CORP ACCTG" xfId="62135"/>
    <cellStyle name="千位[0]_pldt" xfId="62136"/>
    <cellStyle name="千位_pldt" xfId="62137"/>
    <cellStyle name="千位分隔[0]_1" xfId="62138"/>
    <cellStyle name="千位分隔_1" xfId="62139"/>
    <cellStyle name="千分位[0]_PERSONAL" xfId="62140"/>
    <cellStyle name="千分位_PERSONAL" xfId="62141"/>
    <cellStyle name="常规_1" xfId="62142"/>
    <cellStyle name="桁区切り [0.00]_Calc. C-J" xfId="62143"/>
    <cellStyle name="桁区切り_Calc. C-J" xfId="62144"/>
    <cellStyle name="標準_BASIC (2)" xfId="62145"/>
    <cellStyle name="貨幣 [0]_PERSONAL" xfId="62146"/>
    <cellStyle name="貨幣_PERSONAL" xfId="62147"/>
    <cellStyle name="货币[0]_1" xfId="62148"/>
    <cellStyle name="货币_1" xfId="62149"/>
    <cellStyle name="通貨 [0.00]_Calc. C-J" xfId="62150"/>
    <cellStyle name="通貨_Calc. C-J" xfId="62151"/>
  </cellStyles>
  <dxfs count="0"/>
  <tableStyles count="0" defaultTableStyle="TableStyleMedium9" defaultPivotStyle="PivotStyleLight16"/>
  <colors>
    <mruColors>
      <color rgb="FF006EB8"/>
      <color rgb="FF004379"/>
      <color rgb="FFDBDCDE"/>
      <color rgb="FFBEE3ED"/>
      <color rgb="FFB5D5EA"/>
      <color rgb="FFB5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115765</xdr:colOff>
      <xdr:row>0</xdr:row>
      <xdr:rowOff>62278</xdr:rowOff>
    </xdr:from>
    <xdr:to>
      <xdr:col>4</xdr:col>
      <xdr:colOff>254243</xdr:colOff>
      <xdr:row>5</xdr:row>
      <xdr:rowOff>81328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65" y="62278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</xdr:colOff>
      <xdr:row>0</xdr:row>
      <xdr:rowOff>107158</xdr:rowOff>
    </xdr:from>
    <xdr:to>
      <xdr:col>1</xdr:col>
      <xdr:colOff>2282702</xdr:colOff>
      <xdr:row>5</xdr:row>
      <xdr:rowOff>98732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7158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0</xdr:rowOff>
    </xdr:from>
    <xdr:to>
      <xdr:col>3</xdr:col>
      <xdr:colOff>472952</xdr:colOff>
      <xdr:row>4</xdr:row>
      <xdr:rowOff>63012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0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0</xdr:row>
      <xdr:rowOff>154782</xdr:rowOff>
    </xdr:from>
    <xdr:to>
      <xdr:col>2</xdr:col>
      <xdr:colOff>519255</xdr:colOff>
      <xdr:row>5</xdr:row>
      <xdr:rowOff>146356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154782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0</xdr:rowOff>
    </xdr:from>
    <xdr:to>
      <xdr:col>1</xdr:col>
      <xdr:colOff>2497015</xdr:colOff>
      <xdr:row>6</xdr:row>
      <xdr:rowOff>31262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158750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0</xdr:row>
      <xdr:rowOff>154782</xdr:rowOff>
    </xdr:from>
    <xdr:to>
      <xdr:col>1</xdr:col>
      <xdr:colOff>2342234</xdr:colOff>
      <xdr:row>5</xdr:row>
      <xdr:rowOff>146356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7" y="154782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2211265</xdr:colOff>
      <xdr:row>6</xdr:row>
      <xdr:rowOff>40600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56882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2211265</xdr:colOff>
      <xdr:row>5</xdr:row>
      <xdr:rowOff>158262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66688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2211265</xdr:colOff>
      <xdr:row>5</xdr:row>
      <xdr:rowOff>40600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0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2211265</xdr:colOff>
      <xdr:row>5</xdr:row>
      <xdr:rowOff>40600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0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28432</xdr:colOff>
      <xdr:row>0</xdr:row>
      <xdr:rowOff>85299</xdr:rowOff>
    </xdr:from>
    <xdr:to>
      <xdr:col>1</xdr:col>
      <xdr:colOff>2239697</xdr:colOff>
      <xdr:row>5</xdr:row>
      <xdr:rowOff>128408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44" y="85299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2211265</xdr:colOff>
      <xdr:row>5</xdr:row>
      <xdr:rowOff>197482</xdr:rowOff>
    </xdr:to>
    <xdr:pic>
      <xdr:nvPicPr>
        <xdr:cNvPr id="2" name="Imagen 1" descr="cid:image001.png@01CFE469.BD234CE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56882"/>
          <a:ext cx="2211265" cy="825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  <sheetName val="PAQ. Gráfico 2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36"/>
  <sheetViews>
    <sheetView workbookViewId="0">
      <selection activeCell="I16" sqref="I16"/>
    </sheetView>
  </sheetViews>
  <sheetFormatPr baseColWidth="10" defaultColWidth="0" defaultRowHeight="12.75" zeroHeight="1"/>
  <cols>
    <col min="1" max="1" width="3" style="11" customWidth="1"/>
    <col min="2" max="2" width="3.7109375" style="11" customWidth="1"/>
    <col min="3" max="3" width="10.5703125" style="11" customWidth="1"/>
    <col min="4" max="4" width="13.85546875" style="11" customWidth="1"/>
    <col min="5" max="5" width="15.5703125" style="11" customWidth="1"/>
    <col min="6" max="9" width="10.5703125" style="11" customWidth="1"/>
    <col min="10" max="10" width="11.42578125" style="11" customWidth="1"/>
    <col min="11" max="16384" width="11.42578125" style="12" hidden="1"/>
  </cols>
  <sheetData>
    <row r="1" spans="1:10">
      <c r="A1" s="13"/>
      <c r="B1" s="14"/>
      <c r="C1" s="14"/>
      <c r="D1" s="14"/>
      <c r="E1" s="14"/>
      <c r="F1" s="14"/>
      <c r="G1" s="14"/>
      <c r="H1" s="14"/>
      <c r="I1" s="14"/>
      <c r="J1" s="15"/>
    </row>
    <row r="2" spans="1:10">
      <c r="A2" s="16"/>
      <c r="B2" s="17"/>
      <c r="C2" s="17"/>
      <c r="D2" s="17"/>
      <c r="E2" s="17"/>
      <c r="F2" s="17"/>
      <c r="G2" s="17"/>
      <c r="H2" s="17"/>
      <c r="I2" s="17"/>
      <c r="J2" s="18"/>
    </row>
    <row r="3" spans="1:10">
      <c r="A3" s="16"/>
      <c r="B3" s="17"/>
      <c r="C3" s="17"/>
      <c r="D3" s="17"/>
      <c r="E3" s="17"/>
      <c r="F3" s="17"/>
      <c r="G3" s="17"/>
      <c r="H3" s="17"/>
      <c r="I3" s="17"/>
      <c r="J3" s="18"/>
    </row>
    <row r="4" spans="1:10">
      <c r="A4" s="16"/>
      <c r="B4" s="17"/>
      <c r="C4" s="17"/>
      <c r="D4" s="17"/>
      <c r="E4" s="17"/>
      <c r="F4" s="17"/>
      <c r="G4" s="17"/>
      <c r="H4" s="17"/>
      <c r="I4" s="17"/>
      <c r="J4" s="18"/>
    </row>
    <row r="5" spans="1:10">
      <c r="A5" s="16"/>
      <c r="B5" s="17"/>
      <c r="C5" s="17"/>
      <c r="D5" s="17"/>
      <c r="E5" s="17"/>
      <c r="F5" s="17"/>
      <c r="G5" s="17"/>
      <c r="H5" s="17"/>
      <c r="I5" s="17"/>
      <c r="J5" s="18"/>
    </row>
    <row r="6" spans="1:10">
      <c r="A6" s="16"/>
      <c r="B6" s="17"/>
      <c r="C6" s="17"/>
      <c r="D6" s="17"/>
      <c r="E6" s="17"/>
      <c r="F6" s="17"/>
      <c r="G6" s="17"/>
      <c r="H6" s="17"/>
      <c r="I6" s="17"/>
      <c r="J6" s="18"/>
    </row>
    <row r="7" spans="1:10">
      <c r="A7" s="16"/>
      <c r="B7" s="17"/>
      <c r="C7" s="17"/>
      <c r="D7" s="17"/>
      <c r="E7" s="17"/>
      <c r="F7" s="17"/>
      <c r="G7" s="17"/>
      <c r="H7" s="17"/>
      <c r="I7" s="17"/>
      <c r="J7" s="18"/>
    </row>
    <row r="8" spans="1:10" ht="13.5" thickBot="1">
      <c r="A8" s="16"/>
      <c r="B8" s="17"/>
      <c r="C8" s="17"/>
      <c r="D8" s="17"/>
      <c r="E8" s="17"/>
      <c r="F8" s="17"/>
      <c r="G8" s="17"/>
      <c r="H8" s="17"/>
      <c r="I8" s="17"/>
      <c r="J8" s="18"/>
    </row>
    <row r="9" spans="1:10" ht="66" customHeight="1" thickBot="1">
      <c r="A9" s="22"/>
      <c r="B9" s="23"/>
      <c r="C9" s="624" t="s">
        <v>306</v>
      </c>
      <c r="D9" s="625"/>
      <c r="E9" s="625"/>
      <c r="F9" s="625"/>
      <c r="G9" s="625"/>
      <c r="H9" s="625"/>
      <c r="I9" s="626"/>
      <c r="J9" s="18"/>
    </row>
    <row r="10" spans="1:10">
      <c r="A10" s="22"/>
      <c r="B10" s="23"/>
      <c r="C10" s="23"/>
      <c r="D10" s="23"/>
      <c r="E10" s="23"/>
      <c r="F10" s="23"/>
      <c r="G10" s="23"/>
      <c r="H10" s="23"/>
      <c r="I10" s="23"/>
      <c r="J10" s="18"/>
    </row>
    <row r="11" spans="1:10" ht="15" customHeight="1">
      <c r="A11" s="22"/>
      <c r="B11" s="108" t="s">
        <v>209</v>
      </c>
      <c r="C11" s="23"/>
      <c r="D11" s="23"/>
      <c r="E11" s="23"/>
      <c r="F11" s="23"/>
      <c r="G11" s="23"/>
      <c r="H11" s="23"/>
      <c r="I11" s="23"/>
      <c r="J11" s="18"/>
    </row>
    <row r="12" spans="1:10" ht="15" customHeight="1">
      <c r="A12" s="22"/>
      <c r="B12" s="108"/>
      <c r="C12" s="108" t="s">
        <v>206</v>
      </c>
      <c r="D12" s="23"/>
      <c r="E12" s="23"/>
      <c r="F12" s="23"/>
      <c r="G12" s="23"/>
      <c r="H12" s="23"/>
      <c r="I12" s="23"/>
      <c r="J12" s="18"/>
    </row>
    <row r="13" spans="1:10" ht="15" customHeight="1">
      <c r="A13" s="22"/>
      <c r="B13" s="108"/>
      <c r="C13" s="623" t="s">
        <v>207</v>
      </c>
      <c r="D13" s="623"/>
      <c r="E13" s="23"/>
      <c r="F13" s="23"/>
      <c r="G13" s="23"/>
      <c r="H13" s="23"/>
      <c r="I13" s="23"/>
      <c r="J13" s="18"/>
    </row>
    <row r="14" spans="1:10" ht="15" customHeight="1">
      <c r="A14" s="22"/>
      <c r="B14" s="108"/>
      <c r="C14" s="623" t="s">
        <v>208</v>
      </c>
      <c r="D14" s="623"/>
      <c r="E14" s="23"/>
      <c r="F14" s="23"/>
      <c r="G14" s="23"/>
      <c r="H14" s="23"/>
      <c r="I14" s="23"/>
      <c r="J14" s="18"/>
    </row>
    <row r="15" spans="1:10" ht="15" customHeight="1">
      <c r="A15" s="22"/>
      <c r="B15" s="108"/>
      <c r="C15" s="623" t="s">
        <v>210</v>
      </c>
      <c r="D15" s="623"/>
      <c r="E15" s="23"/>
      <c r="F15" s="23"/>
      <c r="G15" s="23"/>
      <c r="H15" s="23"/>
      <c r="I15" s="23"/>
      <c r="J15" s="18"/>
    </row>
    <row r="16" spans="1:10" ht="15" customHeight="1">
      <c r="A16" s="22"/>
      <c r="B16" s="108"/>
      <c r="C16" s="108" t="s">
        <v>211</v>
      </c>
      <c r="D16" s="23"/>
      <c r="E16" s="23"/>
      <c r="F16" s="23"/>
      <c r="G16" s="23"/>
      <c r="H16" s="23"/>
      <c r="I16" s="23"/>
      <c r="J16" s="18"/>
    </row>
    <row r="17" spans="1:10" ht="15" customHeight="1">
      <c r="A17" s="22"/>
      <c r="B17" s="108"/>
      <c r="C17" s="623" t="s">
        <v>212</v>
      </c>
      <c r="D17" s="623"/>
      <c r="E17" s="23"/>
      <c r="F17" s="23"/>
      <c r="G17" s="23"/>
      <c r="H17" s="23"/>
      <c r="I17" s="23"/>
      <c r="J17" s="18"/>
    </row>
    <row r="18" spans="1:10" ht="15" customHeight="1">
      <c r="A18" s="22"/>
      <c r="B18" s="623" t="s">
        <v>274</v>
      </c>
      <c r="C18" s="623"/>
      <c r="D18" s="623"/>
      <c r="E18" s="623"/>
      <c r="F18" s="23"/>
      <c r="G18" s="23"/>
      <c r="H18" s="23"/>
      <c r="I18" s="23"/>
      <c r="J18" s="18"/>
    </row>
    <row r="19" spans="1:10" ht="15" customHeight="1">
      <c r="A19" s="22"/>
      <c r="B19" s="623" t="s">
        <v>273</v>
      </c>
      <c r="C19" s="623"/>
      <c r="D19" s="623"/>
      <c r="E19" s="623"/>
      <c r="F19" s="23"/>
      <c r="G19" s="23"/>
      <c r="H19" s="23"/>
      <c r="I19" s="23"/>
      <c r="J19" s="18"/>
    </row>
    <row r="20" spans="1:10" ht="15" customHeight="1">
      <c r="A20" s="22"/>
      <c r="B20" s="623" t="s">
        <v>213</v>
      </c>
      <c r="C20" s="623"/>
      <c r="D20" s="623"/>
      <c r="E20" s="623"/>
      <c r="F20" s="23"/>
      <c r="G20" s="23"/>
      <c r="H20" s="23"/>
      <c r="I20" s="23"/>
      <c r="J20" s="18"/>
    </row>
    <row r="21" spans="1:10" ht="15" customHeight="1">
      <c r="A21" s="22"/>
      <c r="B21" s="623" t="s">
        <v>214</v>
      </c>
      <c r="C21" s="623"/>
      <c r="D21" s="623"/>
      <c r="E21" s="623"/>
      <c r="F21" s="23"/>
      <c r="G21" s="23"/>
      <c r="H21" s="23"/>
      <c r="I21" s="23"/>
      <c r="J21" s="18"/>
    </row>
    <row r="22" spans="1:10">
      <c r="A22" s="16"/>
      <c r="B22" s="17"/>
      <c r="C22" s="17"/>
      <c r="D22" s="17"/>
      <c r="E22" s="17"/>
      <c r="F22" s="17"/>
      <c r="G22" s="17"/>
      <c r="H22" s="17"/>
      <c r="I22" s="17"/>
      <c r="J22" s="18"/>
    </row>
    <row r="23" spans="1:10">
      <c r="A23" s="16"/>
      <c r="B23" s="17"/>
      <c r="C23" s="17"/>
      <c r="D23" s="17"/>
      <c r="E23" s="17"/>
      <c r="F23" s="17"/>
      <c r="G23" s="17"/>
      <c r="H23" s="17"/>
      <c r="I23" s="17"/>
      <c r="J23" s="18"/>
    </row>
    <row r="24" spans="1:10" ht="13.5" thickBot="1">
      <c r="A24" s="19"/>
      <c r="B24" s="20"/>
      <c r="C24" s="20"/>
      <c r="D24" s="20"/>
      <c r="E24" s="20"/>
      <c r="F24" s="20"/>
      <c r="G24" s="20"/>
      <c r="H24" s="20"/>
      <c r="I24" s="20"/>
      <c r="J24" s="21"/>
    </row>
    <row r="25" spans="1:10" hidden="1"/>
    <row r="26" spans="1:10" hidden="1"/>
    <row r="27" spans="1:10" hidden="1"/>
    <row r="28" spans="1:10" hidden="1"/>
    <row r="29" spans="1:10" hidden="1"/>
    <row r="30" spans="1:10" hidden="1"/>
    <row r="31" spans="1:10" hidden="1"/>
    <row r="32" spans="1:10" hidden="1"/>
    <row r="33" hidden="1"/>
    <row r="34" hidden="1"/>
    <row r="35" hidden="1"/>
    <row r="36" hidden="1"/>
  </sheetData>
  <mergeCells count="9">
    <mergeCell ref="B21:E21"/>
    <mergeCell ref="C17:D17"/>
    <mergeCell ref="C9:I9"/>
    <mergeCell ref="B19:E19"/>
    <mergeCell ref="B18:E18"/>
    <mergeCell ref="B20:E20"/>
    <mergeCell ref="C15:D15"/>
    <mergeCell ref="C14:D14"/>
    <mergeCell ref="C13:D13"/>
  </mergeCells>
  <hyperlinks>
    <hyperlink ref="C12" location="Trabajo!A1" display="1.1 Trabajo"/>
    <hyperlink ref="C13" location="Materiales!A1" display="1.2 Materiales"/>
    <hyperlink ref="C14" location="'Activos fijos'!A1" display="1.3 Activos fijos"/>
    <hyperlink ref="C15" location="Depreciación!A1" display="1.4 Depreciación"/>
    <hyperlink ref="C16" location="Capital!A1" display="1.5 Capital"/>
    <hyperlink ref="C17" location="'Ing. y prod.'!A1" display="1.6 Ingresos y producción"/>
    <hyperlink ref="B19" location="'I. de Insumos'!A1" display="2. Índices de los Insumos"/>
    <hyperlink ref="B18" location="'I. de Producción'!A1" display="3. Índices de la Producción"/>
    <hyperlink ref="B21:E21" location="'Factor X'!A1" display="5. Factor de Productividad"/>
    <hyperlink ref="B20:E20" location="'I. de Insumos Eco.'!A1" display="4. Índices de los Insumos de la economía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</sheetPr>
  <dimension ref="A1:AJ42"/>
  <sheetViews>
    <sheetView showGridLines="0" topLeftCell="I1" zoomScale="80" zoomScaleNormal="80" workbookViewId="0">
      <selection activeCell="C37" sqref="C37"/>
    </sheetView>
  </sheetViews>
  <sheetFormatPr baseColWidth="10" defaultRowHeight="12.75"/>
  <cols>
    <col min="1" max="1" width="3.85546875" style="102" customWidth="1"/>
    <col min="2" max="2" width="51" style="102" customWidth="1"/>
    <col min="3" max="3" width="8.5703125" style="102" bestFit="1" customWidth="1"/>
    <col min="4" max="26" width="10.7109375" style="102" customWidth="1"/>
    <col min="27" max="27" width="13" style="102" customWidth="1"/>
    <col min="28" max="28" width="11.5703125" style="102" customWidth="1"/>
    <col min="29" max="32" width="10.7109375" style="102" customWidth="1"/>
    <col min="33" max="33" width="8" style="102" bestFit="1" customWidth="1"/>
    <col min="34" max="34" width="37.140625" style="102" bestFit="1" customWidth="1"/>
    <col min="35" max="16384" width="11.42578125" style="102"/>
  </cols>
  <sheetData>
    <row r="1" spans="1:36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  <c r="AC1" s="428"/>
      <c r="AD1" s="428"/>
      <c r="AE1" s="428"/>
      <c r="AF1" s="428"/>
      <c r="AG1" s="428"/>
      <c r="AH1" s="428"/>
    </row>
    <row r="2" spans="1:36">
      <c r="A2" s="428"/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</row>
    <row r="3" spans="1:36">
      <c r="A3" s="428"/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</row>
    <row r="4" spans="1:36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</row>
    <row r="5" spans="1:36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</row>
    <row r="6" spans="1:36">
      <c r="A6" s="428"/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</row>
    <row r="7" spans="1:36">
      <c r="A7" s="428"/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</row>
    <row r="8" spans="1:36" ht="13.5" thickBot="1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  <c r="AA8" s="428"/>
      <c r="AB8" s="428"/>
      <c r="AC8" s="428"/>
      <c r="AD8" s="428"/>
      <c r="AE8" s="428"/>
      <c r="AF8" s="428"/>
      <c r="AG8" s="428"/>
      <c r="AH8" s="428"/>
    </row>
    <row r="9" spans="1:36" ht="13.5" thickBot="1">
      <c r="A9" s="428"/>
      <c r="B9" s="428"/>
      <c r="C9" s="429">
        <v>1995</v>
      </c>
      <c r="D9" s="430">
        <v>1996</v>
      </c>
      <c r="E9" s="430">
        <v>1997</v>
      </c>
      <c r="F9" s="430">
        <v>1998</v>
      </c>
      <c r="G9" s="430">
        <v>1999</v>
      </c>
      <c r="H9" s="430">
        <v>2000</v>
      </c>
      <c r="I9" s="430">
        <v>2001</v>
      </c>
      <c r="J9" s="430">
        <v>2002</v>
      </c>
      <c r="K9" s="430">
        <v>2003</v>
      </c>
      <c r="L9" s="430">
        <v>2004</v>
      </c>
      <c r="M9" s="430">
        <v>2005</v>
      </c>
      <c r="N9" s="430">
        <v>2006</v>
      </c>
      <c r="O9" s="430">
        <v>2007</v>
      </c>
      <c r="P9" s="430">
        <v>2008</v>
      </c>
      <c r="Q9" s="430">
        <v>2009</v>
      </c>
      <c r="R9" s="430">
        <v>2010</v>
      </c>
      <c r="S9" s="430">
        <v>2011</v>
      </c>
      <c r="T9" s="430">
        <v>2012</v>
      </c>
      <c r="U9" s="430">
        <v>2013</v>
      </c>
      <c r="V9" s="430">
        <v>2014</v>
      </c>
      <c r="W9" s="430">
        <v>2015</v>
      </c>
      <c r="X9" s="430">
        <v>2016</v>
      </c>
      <c r="Y9" s="430">
        <v>2017</v>
      </c>
      <c r="Z9" s="430">
        <v>2018</v>
      </c>
      <c r="AA9" s="430">
        <v>2019</v>
      </c>
      <c r="AB9" s="430">
        <v>2020</v>
      </c>
      <c r="AC9" s="430">
        <v>2021</v>
      </c>
      <c r="AD9" s="430">
        <v>2022</v>
      </c>
      <c r="AE9" s="430">
        <v>2023</v>
      </c>
      <c r="AF9" s="430">
        <v>2024</v>
      </c>
      <c r="AG9" s="431" t="s">
        <v>222</v>
      </c>
      <c r="AH9" s="432" t="s">
        <v>224</v>
      </c>
    </row>
    <row r="10" spans="1:36">
      <c r="A10" s="428"/>
      <c r="B10" s="433" t="s">
        <v>246</v>
      </c>
      <c r="C10" s="434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6"/>
      <c r="AH10" s="437"/>
    </row>
    <row r="11" spans="1:36">
      <c r="A11" s="428"/>
      <c r="B11" s="438" t="s">
        <v>253</v>
      </c>
      <c r="C11" s="439">
        <f>'Sueldos y salarios (Eco)'!J9</f>
        <v>21.711666666666662</v>
      </c>
      <c r="D11" s="440">
        <f>'Sueldos y salarios (Eco)'!J10</f>
        <v>23.480000000000004</v>
      </c>
      <c r="E11" s="440">
        <f>'Sueldos y salarios (Eco)'!J11</f>
        <v>25.336666666666662</v>
      </c>
      <c r="F11" s="440">
        <f>'Sueldos y salarios (Eco)'!J12</f>
        <v>26.64</v>
      </c>
      <c r="G11" s="440">
        <f>'Sueldos y salarios (Eco)'!J13</f>
        <v>27.039166666666663</v>
      </c>
      <c r="H11" s="440">
        <f>'Sueldos y salarios (Eco)'!J14</f>
        <v>28.183333333333334</v>
      </c>
      <c r="I11" s="440">
        <f>'Sueldos y salarios (Eco)'!J15</f>
        <v>28.484166666666663</v>
      </c>
      <c r="J11" s="440">
        <f>'Sueldos y salarios (Eco)'!J16</f>
        <v>29.745833333333334</v>
      </c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2" t="s">
        <v>227</v>
      </c>
      <c r="AH11" s="443" t="s">
        <v>256</v>
      </c>
      <c r="AI11" s="628" t="s">
        <v>267</v>
      </c>
      <c r="AJ11" s="103"/>
    </row>
    <row r="12" spans="1:36">
      <c r="A12" s="428"/>
      <c r="B12" s="438" t="s">
        <v>252</v>
      </c>
      <c r="C12" s="439">
        <f>'Sueldos y salarios (Eco)'!I9</f>
        <v>1644.2574999999999</v>
      </c>
      <c r="D12" s="440">
        <f>'Sueldos y salarios (Eco)'!I10</f>
        <v>1837.2591666666667</v>
      </c>
      <c r="E12" s="440">
        <f>'Sueldos y salarios (Eco)'!I11</f>
        <v>2029.2866666666666</v>
      </c>
      <c r="F12" s="440">
        <f>'Sueldos y salarios (Eco)'!I12</f>
        <v>2265.9258333333332</v>
      </c>
      <c r="G12" s="440">
        <f>'Sueldos y salarios (Eco)'!I13</f>
        <v>2493.5375000000004</v>
      </c>
      <c r="H12" s="440">
        <f>'Sueldos y salarios (Eco)'!I14</f>
        <v>2697.6516666666662</v>
      </c>
      <c r="I12" s="440">
        <f>'Sueldos y salarios (Eco)'!I15</f>
        <v>2632.5283333333332</v>
      </c>
      <c r="J12" s="440">
        <f>'Sueldos y salarios (Eco)'!I16</f>
        <v>2653.9041666666667</v>
      </c>
      <c r="K12" s="440"/>
      <c r="L12" s="440"/>
      <c r="M12" s="440"/>
      <c r="N12" s="440"/>
      <c r="O12" s="440"/>
      <c r="P12" s="440"/>
      <c r="Q12" s="440"/>
      <c r="R12" s="440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2" t="s">
        <v>227</v>
      </c>
      <c r="AH12" s="443" t="s">
        <v>256</v>
      </c>
      <c r="AI12" s="628"/>
      <c r="AJ12" s="103"/>
    </row>
    <row r="13" spans="1:36">
      <c r="A13" s="428"/>
      <c r="B13" s="438" t="s">
        <v>254</v>
      </c>
      <c r="C13" s="439">
        <f>+C11*30</f>
        <v>651.34999999999991</v>
      </c>
      <c r="D13" s="440">
        <f t="shared" ref="D13:J13" si="0">+D11*30</f>
        <v>704.40000000000009</v>
      </c>
      <c r="E13" s="440">
        <f t="shared" si="0"/>
        <v>760.09999999999991</v>
      </c>
      <c r="F13" s="440">
        <f t="shared" si="0"/>
        <v>799.2</v>
      </c>
      <c r="G13" s="440">
        <f t="shared" si="0"/>
        <v>811.17499999999984</v>
      </c>
      <c r="H13" s="440">
        <f t="shared" si="0"/>
        <v>845.5</v>
      </c>
      <c r="I13" s="440">
        <f t="shared" si="0"/>
        <v>854.52499999999986</v>
      </c>
      <c r="J13" s="440">
        <f t="shared" si="0"/>
        <v>892.375</v>
      </c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2"/>
      <c r="AH13" s="443"/>
      <c r="AI13" s="103"/>
      <c r="AJ13" s="103"/>
    </row>
    <row r="14" spans="1:36">
      <c r="A14" s="428"/>
      <c r="B14" s="444" t="s">
        <v>229</v>
      </c>
      <c r="C14" s="439">
        <f>SUMPRODUCT(C12:C13,$C$41:$C$42)</f>
        <v>1233.350604869848</v>
      </c>
      <c r="D14" s="440">
        <f t="shared" ref="D14:J14" si="1">SUMPRODUCT(D12:D13,$C$41:$C$42)</f>
        <v>1368.4343841015927</v>
      </c>
      <c r="E14" s="440">
        <f t="shared" si="1"/>
        <v>1504.0438293020711</v>
      </c>
      <c r="F14" s="440">
        <f t="shared" si="1"/>
        <v>1658.9329783270164</v>
      </c>
      <c r="G14" s="440">
        <f t="shared" si="1"/>
        <v>1797.3051204899248</v>
      </c>
      <c r="H14" s="440">
        <f t="shared" si="1"/>
        <v>1931.1533869576942</v>
      </c>
      <c r="I14" s="440">
        <f>SUMPRODUCT(I12:I13,$C$41:$C$42)</f>
        <v>1896.7157533789459</v>
      </c>
      <c r="J14" s="440">
        <f t="shared" si="1"/>
        <v>1924.9092899473308</v>
      </c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0"/>
      <c r="Z14" s="440"/>
      <c r="AA14" s="440"/>
      <c r="AB14" s="440"/>
      <c r="AC14" s="440"/>
      <c r="AD14" s="440"/>
      <c r="AE14" s="440"/>
      <c r="AF14" s="440"/>
      <c r="AG14" s="442"/>
      <c r="AH14" s="443"/>
    </row>
    <row r="15" spans="1:36">
      <c r="A15" s="428"/>
      <c r="B15" s="445" t="s">
        <v>228</v>
      </c>
      <c r="C15" s="439"/>
      <c r="D15" s="440"/>
      <c r="E15" s="440"/>
      <c r="F15" s="440"/>
      <c r="G15" s="440"/>
      <c r="H15" s="440"/>
      <c r="I15" s="440"/>
      <c r="J15" s="440">
        <v>766.7</v>
      </c>
      <c r="K15" s="440">
        <v>792.8</v>
      </c>
      <c r="L15" s="440">
        <v>807.7</v>
      </c>
      <c r="M15" s="440">
        <v>828.2</v>
      </c>
      <c r="N15" s="440">
        <v>922.8</v>
      </c>
      <c r="O15" s="440">
        <v>889.6</v>
      </c>
      <c r="P15" s="440">
        <v>1005.9</v>
      </c>
      <c r="Q15" s="440">
        <v>1083</v>
      </c>
      <c r="R15" s="440">
        <v>1088.5</v>
      </c>
      <c r="S15" s="440">
        <v>1223.5</v>
      </c>
      <c r="T15" s="440">
        <v>1329.9</v>
      </c>
      <c r="U15" s="440">
        <v>1406.3</v>
      </c>
      <c r="V15" s="440">
        <v>1542.4</v>
      </c>
      <c r="W15" s="440">
        <v>1577.3</v>
      </c>
      <c r="X15" s="440">
        <v>1661.3</v>
      </c>
      <c r="Y15" s="440">
        <v>1667.3</v>
      </c>
      <c r="Z15" s="440">
        <v>1685.6</v>
      </c>
      <c r="AA15" s="440">
        <v>1735.9</v>
      </c>
      <c r="AB15" s="440">
        <v>1607.4</v>
      </c>
      <c r="AC15" s="440">
        <v>1586.8</v>
      </c>
      <c r="AD15" s="440">
        <v>1524</v>
      </c>
      <c r="AE15" s="440">
        <v>1674.4</v>
      </c>
      <c r="AF15" s="440">
        <v>1765.9</v>
      </c>
      <c r="AG15" s="442" t="s">
        <v>223</v>
      </c>
      <c r="AH15" s="443" t="s">
        <v>255</v>
      </c>
    </row>
    <row r="16" spans="1:36" ht="13.5" thickBot="1">
      <c r="A16" s="428"/>
      <c r="B16" s="446" t="s">
        <v>245</v>
      </c>
      <c r="C16" s="447"/>
      <c r="D16" s="448">
        <f t="shared" ref="D16:J16" si="2">+LN(D14/C14)</f>
        <v>0.10393276620313337</v>
      </c>
      <c r="E16" s="448">
        <f t="shared" si="2"/>
        <v>9.4490065890545691E-2</v>
      </c>
      <c r="F16" s="448">
        <f t="shared" si="2"/>
        <v>9.8017244627586458E-2</v>
      </c>
      <c r="G16" s="448">
        <f t="shared" si="2"/>
        <v>8.0113776208098203E-2</v>
      </c>
      <c r="H16" s="448">
        <f t="shared" si="2"/>
        <v>7.182904647989119E-2</v>
      </c>
      <c r="I16" s="448">
        <f t="shared" si="2"/>
        <v>-1.7993594590419437E-2</v>
      </c>
      <c r="J16" s="448">
        <f t="shared" si="2"/>
        <v>1.4755004872808166E-2</v>
      </c>
      <c r="K16" s="448">
        <f>+LN(K15/J15)</f>
        <v>3.3475392450929398E-2</v>
      </c>
      <c r="L16" s="448">
        <f t="shared" ref="L16:Y16" si="3">+LN(L15/K15)</f>
        <v>1.8619719432472422E-2</v>
      </c>
      <c r="M16" s="448">
        <f t="shared" si="3"/>
        <v>2.506396866321622E-2</v>
      </c>
      <c r="N16" s="448">
        <f t="shared" si="3"/>
        <v>0.10815785518813162</v>
      </c>
      <c r="O16" s="448">
        <f t="shared" si="3"/>
        <v>-3.6640602803280575E-2</v>
      </c>
      <c r="P16" s="448">
        <f t="shared" si="3"/>
        <v>0.12286601864397458</v>
      </c>
      <c r="Q16" s="448">
        <f t="shared" si="3"/>
        <v>7.3852304860697993E-2</v>
      </c>
      <c r="R16" s="448">
        <f t="shared" si="3"/>
        <v>5.0656336736115805E-3</v>
      </c>
      <c r="S16" s="448">
        <f t="shared" si="3"/>
        <v>0.11691500220812427</v>
      </c>
      <c r="T16" s="448">
        <f t="shared" si="3"/>
        <v>8.3388147536391288E-2</v>
      </c>
      <c r="U16" s="448">
        <f t="shared" si="3"/>
        <v>5.5858390457084309E-2</v>
      </c>
      <c r="V16" s="448">
        <f t="shared" si="3"/>
        <v>9.2377502980079143E-2</v>
      </c>
      <c r="W16" s="448">
        <f t="shared" si="3"/>
        <v>2.2374879637147172E-2</v>
      </c>
      <c r="X16" s="448">
        <f t="shared" si="3"/>
        <v>5.188590389900475E-2</v>
      </c>
      <c r="Y16" s="448">
        <f t="shared" si="3"/>
        <v>3.605123173980079E-3</v>
      </c>
      <c r="Z16" s="448">
        <f t="shared" ref="Z16:AF16" si="4">+LN(Z15/Y15)</f>
        <v>1.0916031923566154E-2</v>
      </c>
      <c r="AA16" s="448">
        <f t="shared" si="4"/>
        <v>2.9404427384524281E-2</v>
      </c>
      <c r="AB16" s="448">
        <f t="shared" si="4"/>
        <v>-7.6908044095885378E-2</v>
      </c>
      <c r="AC16" s="448">
        <f t="shared" si="4"/>
        <v>-1.2898557138443029E-2</v>
      </c>
      <c r="AD16" s="448">
        <f t="shared" si="4"/>
        <v>-4.0380952393583427E-2</v>
      </c>
      <c r="AE16" s="448">
        <f t="shared" si="4"/>
        <v>9.4116434885198538E-2</v>
      </c>
      <c r="AF16" s="448">
        <f t="shared" si="4"/>
        <v>5.3205583287288555E-2</v>
      </c>
      <c r="AG16" s="449"/>
      <c r="AH16" s="450"/>
    </row>
    <row r="17" spans="1:34" s="103" customFormat="1" ht="13.5" thickBot="1">
      <c r="A17" s="451"/>
      <c r="B17" s="452"/>
      <c r="C17" s="441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53"/>
      <c r="AD17" s="453"/>
      <c r="AE17" s="453"/>
      <c r="AF17" s="453"/>
      <c r="AG17" s="454"/>
      <c r="AH17" s="454"/>
    </row>
    <row r="18" spans="1:34" s="103" customFormat="1" ht="13.5" thickBot="1">
      <c r="A18" s="451"/>
      <c r="B18" s="455" t="s">
        <v>250</v>
      </c>
      <c r="C18" s="441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453"/>
      <c r="P18" s="453"/>
      <c r="Q18" s="453"/>
      <c r="R18" s="453"/>
      <c r="S18" s="453"/>
      <c r="T18" s="453"/>
      <c r="U18" s="453"/>
      <c r="V18" s="453"/>
      <c r="W18" s="453"/>
      <c r="X18" s="453"/>
      <c r="Y18" s="453"/>
      <c r="Z18" s="453"/>
      <c r="AA18" s="453"/>
      <c r="AB18" s="453"/>
      <c r="AC18" s="453"/>
      <c r="AD18" s="453"/>
      <c r="AE18" s="453"/>
      <c r="AF18" s="453"/>
      <c r="AG18" s="454"/>
      <c r="AH18" s="454"/>
    </row>
    <row r="19" spans="1:34">
      <c r="A19" s="451"/>
      <c r="B19" s="456" t="s">
        <v>248</v>
      </c>
      <c r="C19" s="457">
        <v>52.136449875284868</v>
      </c>
      <c r="D19" s="457">
        <v>54.323268929873457</v>
      </c>
      <c r="E19" s="457">
        <v>57.218236348343034</v>
      </c>
      <c r="F19" s="457">
        <v>60.316242791734204</v>
      </c>
      <c r="G19" s="457">
        <v>65.100616270127389</v>
      </c>
      <c r="H19" s="457">
        <v>66.50382216616002</v>
      </c>
      <c r="I19" s="457">
        <v>66.987397463794622</v>
      </c>
      <c r="J19" s="457">
        <v>67.44661550123422</v>
      </c>
      <c r="K19" s="457">
        <v>69.457216330560001</v>
      </c>
      <c r="L19" s="457">
        <v>78.151949823077416</v>
      </c>
      <c r="M19" s="457">
        <v>83.200740999999994</v>
      </c>
      <c r="N19" s="457">
        <v>86.048732000000001</v>
      </c>
      <c r="O19" s="457">
        <v>92.470091999999994</v>
      </c>
      <c r="P19" s="457">
        <v>103.805502</v>
      </c>
      <c r="Q19" s="457">
        <v>95.070330999999996</v>
      </c>
      <c r="R19" s="457">
        <v>98.696062999999995</v>
      </c>
      <c r="S19" s="457">
        <v>100.24452599999999</v>
      </c>
      <c r="T19" s="457">
        <v>97.985309999999998</v>
      </c>
      <c r="U19" s="457">
        <v>100</v>
      </c>
      <c r="V19" s="457">
        <v>102.948802</v>
      </c>
      <c r="W19" s="457">
        <v>105.79188499999999</v>
      </c>
      <c r="X19" s="457">
        <v>109.168869</v>
      </c>
      <c r="Y19" s="457">
        <v>112.010761</v>
      </c>
      <c r="Z19" s="457">
        <v>115.794792</v>
      </c>
      <c r="AA19" s="457">
        <v>115.087805</v>
      </c>
      <c r="AB19" s="457">
        <v>120.82723</v>
      </c>
      <c r="AC19" s="457">
        <v>139.42863</v>
      </c>
      <c r="AD19" s="457">
        <v>146.077395</v>
      </c>
      <c r="AE19" s="457">
        <v>144.040176</v>
      </c>
      <c r="AF19" s="457">
        <v>144.33896999999999</v>
      </c>
      <c r="AG19" s="436" t="s">
        <v>223</v>
      </c>
      <c r="AH19" s="437" t="s">
        <v>225</v>
      </c>
    </row>
    <row r="20" spans="1:34" ht="13.5" thickBot="1">
      <c r="A20" s="451"/>
      <c r="B20" s="458" t="s">
        <v>245</v>
      </c>
      <c r="C20" s="459"/>
      <c r="D20" s="460">
        <f>+LN(D19/C19)</f>
        <v>4.1088342688335042E-2</v>
      </c>
      <c r="E20" s="460">
        <f t="shared" ref="E20:Y20" si="5">+LN(E19/D19)</f>
        <v>5.1920004291915678E-2</v>
      </c>
      <c r="F20" s="460">
        <f t="shared" si="5"/>
        <v>5.272876897123837E-2</v>
      </c>
      <c r="G20" s="460">
        <f t="shared" si="5"/>
        <v>7.6332581860444282E-2</v>
      </c>
      <c r="H20" s="460">
        <f t="shared" si="5"/>
        <v>2.1325406508243425E-2</v>
      </c>
      <c r="I20" s="460">
        <f t="shared" si="5"/>
        <v>7.2450819501246157E-3</v>
      </c>
      <c r="J20" s="460">
        <f t="shared" si="5"/>
        <v>6.8318993604498677E-3</v>
      </c>
      <c r="K20" s="460">
        <f t="shared" si="5"/>
        <v>2.9374567146378441E-2</v>
      </c>
      <c r="L20" s="460">
        <f t="shared" si="5"/>
        <v>0.11794403565778981</v>
      </c>
      <c r="M20" s="460">
        <f t="shared" si="5"/>
        <v>6.2601247729786147E-2</v>
      </c>
      <c r="N20" s="460">
        <f t="shared" si="5"/>
        <v>3.3657532892649514E-2</v>
      </c>
      <c r="O20" s="460">
        <f t="shared" si="5"/>
        <v>7.1971475576170757E-2</v>
      </c>
      <c r="P20" s="460">
        <f t="shared" si="5"/>
        <v>0.11563371260105568</v>
      </c>
      <c r="Q20" s="460">
        <f t="shared" si="5"/>
        <v>-8.7902031097396693E-2</v>
      </c>
      <c r="R20" s="460">
        <f t="shared" si="5"/>
        <v>3.7428113082719476E-2</v>
      </c>
      <c r="S20" s="460">
        <f t="shared" si="5"/>
        <v>1.5567404111880487E-2</v>
      </c>
      <c r="T20" s="460">
        <f t="shared" si="5"/>
        <v>-2.2794891729015419E-2</v>
      </c>
      <c r="U20" s="460">
        <f t="shared" si="5"/>
        <v>2.0352616512525103E-2</v>
      </c>
      <c r="V20" s="460">
        <f t="shared" si="5"/>
        <v>2.9061610701147187E-2</v>
      </c>
      <c r="W20" s="460">
        <f t="shared" si="5"/>
        <v>2.7242018470012026E-2</v>
      </c>
      <c r="X20" s="460">
        <f t="shared" si="5"/>
        <v>3.142212509025448E-2</v>
      </c>
      <c r="Y20" s="460">
        <f t="shared" si="5"/>
        <v>2.5699006787310331E-2</v>
      </c>
      <c r="Z20" s="460">
        <f t="shared" ref="Z20:AF20" si="6">+LN(Z19/Y19)</f>
        <v>3.3224642997450156E-2</v>
      </c>
      <c r="AA20" s="460">
        <f t="shared" si="6"/>
        <v>-6.124231266324243E-3</v>
      </c>
      <c r="AB20" s="460">
        <f t="shared" si="6"/>
        <v>4.8666315238160188E-2</v>
      </c>
      <c r="AC20" s="460">
        <f t="shared" si="6"/>
        <v>0.1431911834335563</v>
      </c>
      <c r="AD20" s="460">
        <f t="shared" si="6"/>
        <v>4.658372655358179E-2</v>
      </c>
      <c r="AE20" s="460">
        <f t="shared" si="6"/>
        <v>-1.4044323330501558E-2</v>
      </c>
      <c r="AF20" s="460">
        <f t="shared" si="6"/>
        <v>2.0722310268714559E-3</v>
      </c>
      <c r="AG20" s="449"/>
      <c r="AH20" s="450"/>
    </row>
    <row r="21" spans="1:34">
      <c r="A21" s="451"/>
      <c r="B21" s="456" t="s">
        <v>249</v>
      </c>
      <c r="C21" s="457">
        <v>70.869939077650955</v>
      </c>
      <c r="D21" s="457">
        <v>78.920790350249561</v>
      </c>
      <c r="E21" s="457">
        <v>82.670932384309182</v>
      </c>
      <c r="F21" s="457">
        <v>93.063188287714866</v>
      </c>
      <c r="G21" s="457">
        <v>102.69237488841736</v>
      </c>
      <c r="H21" s="457">
        <v>101.56766315172564</v>
      </c>
      <c r="I21" s="457">
        <v>99.935063141385768</v>
      </c>
      <c r="J21" s="457">
        <v>100.87410123771554</v>
      </c>
      <c r="K21" s="457">
        <v>99.750354548808403</v>
      </c>
      <c r="L21" s="457">
        <v>96.856262326840309</v>
      </c>
      <c r="M21" s="457">
        <v>100.66613700000001</v>
      </c>
      <c r="N21" s="457">
        <v>97.725510999999997</v>
      </c>
      <c r="O21" s="457">
        <v>94.123799000000005</v>
      </c>
      <c r="P21" s="457">
        <v>101.05751100000001</v>
      </c>
      <c r="Q21" s="457">
        <v>97.172694000000007</v>
      </c>
      <c r="R21" s="457">
        <v>97.103673000000001</v>
      </c>
      <c r="S21" s="457">
        <v>95.515124</v>
      </c>
      <c r="T21" s="457">
        <v>93.999886000000004</v>
      </c>
      <c r="U21" s="457">
        <v>100</v>
      </c>
      <c r="V21" s="457">
        <v>104.575384</v>
      </c>
      <c r="W21" s="457">
        <v>114.870019</v>
      </c>
      <c r="X21" s="457">
        <v>115.929575</v>
      </c>
      <c r="Y21" s="457">
        <v>111.97458399999999</v>
      </c>
      <c r="Z21" s="457">
        <v>115.340603</v>
      </c>
      <c r="AA21" s="457">
        <v>116.151459</v>
      </c>
      <c r="AB21" s="457">
        <v>121.71768299999999</v>
      </c>
      <c r="AC21" s="457">
        <v>137.10178199999999</v>
      </c>
      <c r="AD21" s="457">
        <v>137.56364300000001</v>
      </c>
      <c r="AE21" s="457">
        <v>137.79765800000001</v>
      </c>
      <c r="AF21" s="457">
        <v>138.79765800000001</v>
      </c>
      <c r="AG21" s="436" t="s">
        <v>223</v>
      </c>
      <c r="AH21" s="437" t="s">
        <v>225</v>
      </c>
    </row>
    <row r="22" spans="1:34" ht="13.5" thickBot="1">
      <c r="A22" s="451"/>
      <c r="B22" s="458" t="s">
        <v>245</v>
      </c>
      <c r="C22" s="459"/>
      <c r="D22" s="460">
        <f>+LN(D21/C21)</f>
        <v>0.10759834249258853</v>
      </c>
      <c r="E22" s="460">
        <f t="shared" ref="E22:Y22" si="7">+LN(E21/D21)</f>
        <v>4.6423361909510373E-2</v>
      </c>
      <c r="F22" s="460">
        <f t="shared" si="7"/>
        <v>0.11841064880097663</v>
      </c>
      <c r="G22" s="460">
        <f t="shared" si="7"/>
        <v>9.845916132710171E-2</v>
      </c>
      <c r="H22" s="460">
        <f t="shared" si="7"/>
        <v>-1.1012659298625825E-2</v>
      </c>
      <c r="I22" s="460">
        <f t="shared" si="7"/>
        <v>-1.6204601947263222E-2</v>
      </c>
      <c r="J22" s="460">
        <f t="shared" si="7"/>
        <v>9.3526104162816211E-3</v>
      </c>
      <c r="K22" s="460">
        <f t="shared" si="7"/>
        <v>-1.1202606749455649E-2</v>
      </c>
      <c r="L22" s="460">
        <f t="shared" si="7"/>
        <v>-2.9442562314739278E-2</v>
      </c>
      <c r="M22" s="460">
        <f t="shared" si="7"/>
        <v>3.8581419280577983E-2</v>
      </c>
      <c r="N22" s="460">
        <f t="shared" si="7"/>
        <v>-2.9646826479353298E-2</v>
      </c>
      <c r="O22" s="460">
        <f t="shared" si="7"/>
        <v>-3.7551714213661651E-2</v>
      </c>
      <c r="P22" s="460">
        <f t="shared" si="7"/>
        <v>7.1078844216659526E-2</v>
      </c>
      <c r="Q22" s="460">
        <f t="shared" si="7"/>
        <v>-3.9200024553770627E-2</v>
      </c>
      <c r="R22" s="460">
        <f t="shared" si="7"/>
        <v>-7.1054450903862442E-4</v>
      </c>
      <c r="S22" s="460">
        <f t="shared" si="7"/>
        <v>-1.6494600124167234E-2</v>
      </c>
      <c r="T22" s="460">
        <f t="shared" si="7"/>
        <v>-1.599103193687091E-2</v>
      </c>
      <c r="U22" s="460">
        <f t="shared" si="7"/>
        <v>6.1876616484780371E-2</v>
      </c>
      <c r="V22" s="460">
        <f t="shared" si="7"/>
        <v>4.4738003339166402E-2</v>
      </c>
      <c r="W22" s="460">
        <f t="shared" si="7"/>
        <v>9.389303023441152E-2</v>
      </c>
      <c r="X22" s="460">
        <f t="shared" si="7"/>
        <v>9.1816751085729859E-3</v>
      </c>
      <c r="Y22" s="460">
        <f t="shared" si="7"/>
        <v>-3.4710977698760519E-2</v>
      </c>
      <c r="Z22" s="460">
        <f t="shared" ref="Z22:AF22" si="8">+LN(Z21/Y21)</f>
        <v>2.9617599223620499E-2</v>
      </c>
      <c r="AA22" s="460">
        <f t="shared" si="8"/>
        <v>7.0055042855137837E-3</v>
      </c>
      <c r="AB22" s="460">
        <f t="shared" si="8"/>
        <v>4.6809268875685567E-2</v>
      </c>
      <c r="AC22" s="460">
        <f t="shared" si="8"/>
        <v>0.11901929493931254</v>
      </c>
      <c r="AD22" s="460">
        <f t="shared" si="8"/>
        <v>3.3630839070244692E-3</v>
      </c>
      <c r="AE22" s="460">
        <f t="shared" si="8"/>
        <v>1.6996945866286958E-3</v>
      </c>
      <c r="AF22" s="460">
        <f t="shared" si="8"/>
        <v>7.2308119422357471E-3</v>
      </c>
      <c r="AG22" s="449"/>
      <c r="AH22" s="450"/>
    </row>
    <row r="23" spans="1:34" ht="13.5" thickBot="1">
      <c r="A23" s="451"/>
      <c r="B23" s="461"/>
      <c r="C23" s="441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3"/>
      <c r="AF23" s="453"/>
      <c r="AG23" s="428"/>
      <c r="AH23" s="428"/>
    </row>
    <row r="24" spans="1:34" ht="26.25" thickBot="1">
      <c r="A24" s="451"/>
      <c r="B24" s="462" t="s">
        <v>299</v>
      </c>
      <c r="C24" s="441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453"/>
      <c r="Y24" s="453"/>
      <c r="Z24" s="453"/>
      <c r="AA24" s="453"/>
      <c r="AB24" s="453"/>
      <c r="AC24" s="453"/>
      <c r="AD24" s="453"/>
      <c r="AE24" s="453"/>
      <c r="AF24" s="453"/>
      <c r="AG24" s="428"/>
      <c r="AH24" s="428"/>
    </row>
    <row r="25" spans="1:34">
      <c r="A25" s="451"/>
      <c r="B25" s="463" t="s">
        <v>217</v>
      </c>
      <c r="C25" s="464"/>
      <c r="D25" s="465">
        <v>0.60652223838321984</v>
      </c>
      <c r="E25" s="465">
        <v>0.6046671242278655</v>
      </c>
      <c r="F25" s="465">
        <v>0.61675814943430041</v>
      </c>
      <c r="G25" s="465">
        <v>0.62340050377833756</v>
      </c>
      <c r="H25" s="465">
        <v>0.61127635842141603</v>
      </c>
      <c r="I25" s="465">
        <v>0.6192994624588174</v>
      </c>
      <c r="J25" s="465">
        <v>0.66927412860922586</v>
      </c>
      <c r="K25" s="465">
        <v>0.65775357385976851</v>
      </c>
      <c r="L25" s="465">
        <v>0.64265787471468427</v>
      </c>
      <c r="M25" s="465">
        <v>0.62408709147343433</v>
      </c>
      <c r="N25" s="465">
        <v>0.60819061516012596</v>
      </c>
      <c r="O25" s="465">
        <v>0.57808489325737178</v>
      </c>
      <c r="P25" s="465">
        <v>0.53465334410893151</v>
      </c>
      <c r="Q25" s="465">
        <v>0.60769971858124383</v>
      </c>
      <c r="R25" s="465">
        <v>0.57829646040711036</v>
      </c>
      <c r="S25" s="465">
        <v>0.54421073547361554</v>
      </c>
      <c r="T25" s="465">
        <v>0.54626388740189258</v>
      </c>
      <c r="U25" s="465">
        <v>0.56575800678368793</v>
      </c>
      <c r="V25" s="465">
        <v>0.57932684638698362</v>
      </c>
      <c r="W25" s="465">
        <v>0.57670203169966927</v>
      </c>
      <c r="X25" s="465">
        <v>0.59164224192185277</v>
      </c>
      <c r="Y25" s="465">
        <v>0.59743359128026574</v>
      </c>
      <c r="Z25" s="465">
        <v>0.60253524968884797</v>
      </c>
      <c r="AA25" s="465">
        <v>0.59177985040779102</v>
      </c>
      <c r="AB25" s="465">
        <v>0.60175467930875104</v>
      </c>
      <c r="AC25" s="465">
        <v>0.623883969510451</v>
      </c>
      <c r="AD25" s="465">
        <v>0.62815614435212397</v>
      </c>
      <c r="AE25" s="465">
        <v>0.61304652248327396</v>
      </c>
      <c r="AF25" s="465">
        <v>0.60314966438002504</v>
      </c>
      <c r="AG25" s="436" t="s">
        <v>223</v>
      </c>
      <c r="AH25" s="437" t="s">
        <v>226</v>
      </c>
    </row>
    <row r="26" spans="1:34" ht="13.5" thickBot="1">
      <c r="A26" s="451"/>
      <c r="B26" s="466" t="s">
        <v>218</v>
      </c>
      <c r="C26" s="459"/>
      <c r="D26" s="460">
        <v>0.39347776161678022</v>
      </c>
      <c r="E26" s="460">
        <v>0.3953328757721345</v>
      </c>
      <c r="F26" s="460">
        <v>0.38324185056569954</v>
      </c>
      <c r="G26" s="460">
        <v>0.37659949622166244</v>
      </c>
      <c r="H26" s="460">
        <v>0.38872364157858397</v>
      </c>
      <c r="I26" s="460">
        <v>0.3807005375411826</v>
      </c>
      <c r="J26" s="460">
        <v>0.3307258713907742</v>
      </c>
      <c r="K26" s="460">
        <v>0.34224642614023149</v>
      </c>
      <c r="L26" s="460">
        <v>0.35734212528531573</v>
      </c>
      <c r="M26" s="460">
        <v>0.37591290852656561</v>
      </c>
      <c r="N26" s="460">
        <v>0.39180938483987404</v>
      </c>
      <c r="O26" s="460">
        <v>0.42191510674262817</v>
      </c>
      <c r="P26" s="460">
        <v>0.46534665589106849</v>
      </c>
      <c r="Q26" s="460">
        <v>0.39230028141875617</v>
      </c>
      <c r="R26" s="460">
        <v>0.42170353959288959</v>
      </c>
      <c r="S26" s="460">
        <v>0.45578926452638446</v>
      </c>
      <c r="T26" s="460">
        <v>0.45373611259810742</v>
      </c>
      <c r="U26" s="460">
        <v>0.43424199321631213</v>
      </c>
      <c r="V26" s="460">
        <v>0.42067315361301644</v>
      </c>
      <c r="W26" s="460">
        <v>0.42329796830033073</v>
      </c>
      <c r="X26" s="460">
        <v>0.40835775807814723</v>
      </c>
      <c r="Y26" s="460">
        <v>0.40256640871973426</v>
      </c>
      <c r="Z26" s="460">
        <v>0.39746475031115203</v>
      </c>
      <c r="AA26" s="460">
        <v>0.40822014959220898</v>
      </c>
      <c r="AB26" s="460">
        <v>0.39824532069124902</v>
      </c>
      <c r="AC26" s="460">
        <v>0.376116030489549</v>
      </c>
      <c r="AD26" s="460">
        <v>0.37184385564787598</v>
      </c>
      <c r="AE26" s="460">
        <v>0.38695347751672599</v>
      </c>
      <c r="AF26" s="460">
        <v>0.39700000000000002</v>
      </c>
      <c r="AG26" s="449" t="s">
        <v>223</v>
      </c>
      <c r="AH26" s="450" t="s">
        <v>226</v>
      </c>
    </row>
    <row r="27" spans="1:34" ht="13.5" thickBot="1">
      <c r="A27" s="451"/>
      <c r="B27" s="454"/>
      <c r="C27" s="441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3"/>
      <c r="AF27" s="453"/>
      <c r="AG27" s="428"/>
      <c r="AH27" s="428"/>
    </row>
    <row r="28" spans="1:34" ht="13.5" thickBot="1">
      <c r="A28" s="451"/>
      <c r="B28" s="467" t="s">
        <v>247</v>
      </c>
      <c r="C28" s="468"/>
      <c r="D28" s="469">
        <f t="shared" ref="D28:Y28" si="9">+D20*D25+D22*D26</f>
        <v>6.7258548536445195E-2</v>
      </c>
      <c r="E28" s="469">
        <f t="shared" si="9"/>
        <v>4.9747000851788389E-2</v>
      </c>
      <c r="F28" s="469">
        <f t="shared" si="9"/>
        <v>7.7900814145821146E-2</v>
      </c>
      <c r="G28" s="469">
        <f t="shared" si="9"/>
        <v>8.4665440540696052E-2</v>
      </c>
      <c r="H28" s="469">
        <f t="shared" si="9"/>
        <v>8.7548358061893192E-3</v>
      </c>
      <c r="I28" s="469">
        <f t="shared" si="9"/>
        <v>-1.6822253147817483E-3</v>
      </c>
      <c r="J28" s="469">
        <f t="shared" si="9"/>
        <v>7.6655637209141828E-3</v>
      </c>
      <c r="K28" s="469">
        <f t="shared" si="9"/>
        <v>1.548717439765853E-2</v>
      </c>
      <c r="L28" s="469">
        <f t="shared" si="9"/>
        <v>6.527659549971386E-2</v>
      </c>
      <c r="M28" s="469">
        <f t="shared" si="9"/>
        <v>5.3571884155135155E-2</v>
      </c>
      <c r="N28" s="469">
        <f t="shared" si="9"/>
        <v>8.8542907894227762E-3</v>
      </c>
      <c r="O28" s="469">
        <f t="shared" si="9"/>
        <v>2.5761987265200487E-2</v>
      </c>
      <c r="P28" s="469">
        <f t="shared" si="9"/>
        <v>9.4900253594710243E-2</v>
      </c>
      <c r="Q28" s="469">
        <f t="shared" si="9"/>
        <v>-6.8796220224674076E-2</v>
      </c>
      <c r="R28" s="469">
        <f t="shared" si="9"/>
        <v>2.1344906180953853E-2</v>
      </c>
      <c r="S28" s="469">
        <f t="shared" si="9"/>
        <v>9.5388678189047352E-4</v>
      </c>
      <c r="T28" s="469">
        <f t="shared" si="9"/>
        <v>-1.9707734836265201E-2</v>
      </c>
      <c r="U28" s="469">
        <f t="shared" si="9"/>
        <v>3.838408102679132E-2</v>
      </c>
      <c r="V28" s="469">
        <f t="shared" si="9"/>
        <v>3.5656248229458606E-2</v>
      </c>
      <c r="W28" s="469">
        <f t="shared" si="9"/>
        <v>5.5455256335043772E-2</v>
      </c>
      <c r="X28" s="469">
        <f t="shared" si="9"/>
        <v>2.2340064797085855E-2</v>
      </c>
      <c r="Y28" s="469">
        <f t="shared" si="9"/>
        <v>1.3799762819379276E-3</v>
      </c>
      <c r="Z28" s="469">
        <f t="shared" ref="Z28:AE28" si="10">+Z20*Z25+Z22*Z26</f>
        <v>3.1790970244523556E-2</v>
      </c>
      <c r="AA28" s="469">
        <f t="shared" si="10"/>
        <v>-7.6440865524677942E-4</v>
      </c>
      <c r="AB28" s="469">
        <f t="shared" si="10"/>
        <v>4.7926755213997967E-2</v>
      </c>
      <c r="AC28" s="469">
        <f t="shared" si="10"/>
        <v>0.13409974868366534</v>
      </c>
      <c r="AD28" s="469">
        <f t="shared" si="10"/>
        <v>3.0512396148306895E-2</v>
      </c>
      <c r="AE28" s="469">
        <f t="shared" si="10"/>
        <v>-7.952120847382364E-3</v>
      </c>
      <c r="AF28" s="470">
        <f t="shared" ref="AF28" si="11">+AF20*AF25+AF22*AF26</f>
        <v>4.1204977894429848E-3</v>
      </c>
      <c r="AG28" s="428"/>
      <c r="AH28" s="428"/>
    </row>
    <row r="29" spans="1:34" ht="13.5" thickBot="1">
      <c r="A29" s="451"/>
      <c r="B29" s="454"/>
      <c r="C29" s="471"/>
      <c r="D29" s="472"/>
      <c r="E29" s="472"/>
      <c r="F29" s="472"/>
      <c r="G29" s="472"/>
      <c r="H29" s="472"/>
      <c r="I29" s="472"/>
      <c r="J29" s="472"/>
      <c r="K29" s="472"/>
      <c r="L29" s="472"/>
      <c r="M29" s="472"/>
      <c r="N29" s="472"/>
      <c r="O29" s="472"/>
      <c r="P29" s="472"/>
      <c r="Q29" s="472"/>
      <c r="R29" s="472"/>
      <c r="S29" s="472"/>
      <c r="T29" s="472"/>
      <c r="U29" s="472"/>
      <c r="V29" s="472"/>
      <c r="W29" s="472"/>
      <c r="X29" s="472"/>
      <c r="Y29" s="472"/>
      <c r="Z29" s="472"/>
      <c r="AA29" s="472"/>
      <c r="AB29" s="472"/>
      <c r="AC29" s="472"/>
      <c r="AD29" s="472"/>
      <c r="AE29" s="472"/>
      <c r="AF29" s="472"/>
      <c r="AG29" s="428"/>
      <c r="AH29" s="428"/>
    </row>
    <row r="30" spans="1:34" ht="13.5" thickBot="1">
      <c r="A30" s="428"/>
      <c r="B30" s="467" t="s">
        <v>251</v>
      </c>
      <c r="C30" s="468"/>
      <c r="D30" s="469">
        <f>+D16*$C$36+D28*$C$37</f>
        <v>8.5962399546456153E-2</v>
      </c>
      <c r="E30" s="469">
        <f t="shared" ref="E30:Y30" si="12">+E16*$C$36+E28*$C$37</f>
        <v>7.2565964021554616E-2</v>
      </c>
      <c r="F30" s="469">
        <f t="shared" si="12"/>
        <v>8.8160193691521449E-2</v>
      </c>
      <c r="G30" s="469">
        <f t="shared" si="12"/>
        <v>8.2344091731071156E-2</v>
      </c>
      <c r="H30" s="469">
        <f t="shared" si="12"/>
        <v>4.092268324977727E-2</v>
      </c>
      <c r="I30" s="469">
        <f t="shared" si="12"/>
        <v>-1.000102364535697E-2</v>
      </c>
      <c r="J30" s="469">
        <f t="shared" si="12"/>
        <v>1.1281178708380114E-2</v>
      </c>
      <c r="K30" s="469">
        <f t="shared" si="12"/>
        <v>2.4661165604826674E-2</v>
      </c>
      <c r="L30" s="469">
        <f t="shared" si="12"/>
        <v>4.1481588705420729E-2</v>
      </c>
      <c r="M30" s="469">
        <f t="shared" si="12"/>
        <v>3.90328472542565E-2</v>
      </c>
      <c r="N30" s="469">
        <f t="shared" si="12"/>
        <v>5.9499108632764287E-2</v>
      </c>
      <c r="O30" s="469">
        <f t="shared" si="12"/>
        <v>-6.0633336697248543E-3</v>
      </c>
      <c r="P30" s="469">
        <f t="shared" si="12"/>
        <v>0.10916279376983506</v>
      </c>
      <c r="Q30" s="469">
        <f t="shared" si="12"/>
        <v>3.9545275688656761E-3</v>
      </c>
      <c r="R30" s="469">
        <f t="shared" si="12"/>
        <v>1.3042477202209293E-2</v>
      </c>
      <c r="S30" s="469">
        <f t="shared" si="12"/>
        <v>6.0094055649269708E-2</v>
      </c>
      <c r="T30" s="469">
        <f t="shared" si="12"/>
        <v>3.2871165173789615E-2</v>
      </c>
      <c r="U30" s="469">
        <f t="shared" si="12"/>
        <v>4.7295978836240746E-2</v>
      </c>
      <c r="V30" s="469">
        <f t="shared" si="12"/>
        <v>6.4584088152275079E-2</v>
      </c>
      <c r="W30" s="469">
        <f t="shared" si="12"/>
        <v>3.8584264219116503E-2</v>
      </c>
      <c r="X30" s="469">
        <f t="shared" si="12"/>
        <v>3.740844273906449E-2</v>
      </c>
      <c r="Y30" s="469">
        <f t="shared" si="12"/>
        <v>2.5148011968794248E-3</v>
      </c>
      <c r="Z30" s="469">
        <f t="shared" ref="Z30:AE30" si="13">+Z16*$C$36+Z28*$C$37</f>
        <v>2.1144751700835282E-2</v>
      </c>
      <c r="AA30" s="469">
        <f t="shared" si="13"/>
        <v>1.4621697725036463E-2</v>
      </c>
      <c r="AB30" s="469">
        <f t="shared" si="13"/>
        <v>-1.5738992434042538E-2</v>
      </c>
      <c r="AC30" s="469">
        <f t="shared" si="13"/>
        <v>5.9130612714390074E-2</v>
      </c>
      <c r="AD30" s="469">
        <f t="shared" si="13"/>
        <v>-5.6432116080571693E-3</v>
      </c>
      <c r="AE30" s="469">
        <f t="shared" si="13"/>
        <v>4.4102842576233897E-2</v>
      </c>
      <c r="AF30" s="470">
        <f t="shared" ref="AF30" si="14">+AF16*$C$36+AF28*$C$37</f>
        <v>2.9153891393344226E-2</v>
      </c>
      <c r="AG30" s="428"/>
      <c r="AH30" s="428"/>
    </row>
    <row r="31" spans="1:34">
      <c r="A31" s="428"/>
      <c r="B31" s="428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28"/>
      <c r="AH31" s="428"/>
    </row>
    <row r="32" spans="1:34">
      <c r="A32" s="428"/>
      <c r="B32" s="428"/>
      <c r="C32" s="471"/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28"/>
      <c r="AH32" s="428"/>
    </row>
    <row r="33" spans="1:34">
      <c r="A33" s="428"/>
      <c r="B33" s="428"/>
      <c r="C33" s="471"/>
      <c r="D33" s="471"/>
      <c r="E33" s="471"/>
      <c r="F33" s="471"/>
      <c r="G33" s="471"/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2"/>
      <c r="AA33" s="472"/>
      <c r="AB33" s="472"/>
      <c r="AC33" s="472"/>
      <c r="AD33" s="472"/>
      <c r="AE33" s="472"/>
      <c r="AF33" s="472"/>
      <c r="AG33" s="428"/>
      <c r="AH33" s="428"/>
    </row>
    <row r="34" spans="1:34" ht="13.5" thickBot="1">
      <c r="A34" s="428"/>
      <c r="B34" s="428"/>
      <c r="C34" s="471"/>
      <c r="D34" s="471"/>
      <c r="E34" s="471"/>
      <c r="F34" s="471"/>
      <c r="G34" s="471"/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28"/>
      <c r="AH34" s="428"/>
    </row>
    <row r="35" spans="1:34" ht="13.5" thickBot="1">
      <c r="A35" s="428"/>
      <c r="B35" s="473" t="s">
        <v>258</v>
      </c>
      <c r="C35" s="471"/>
      <c r="D35" s="471"/>
      <c r="E35" s="471"/>
      <c r="F35" s="471"/>
      <c r="G35" s="471"/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28"/>
      <c r="AH35" s="428"/>
    </row>
    <row r="36" spans="1:34">
      <c r="A36" s="428"/>
      <c r="B36" s="463" t="s">
        <v>220</v>
      </c>
      <c r="C36" s="474">
        <v>0.51</v>
      </c>
      <c r="D36" s="471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28"/>
      <c r="AH36" s="428"/>
    </row>
    <row r="37" spans="1:34" ht="13.5" thickBot="1">
      <c r="A37" s="428"/>
      <c r="B37" s="466" t="s">
        <v>221</v>
      </c>
      <c r="C37" s="475">
        <v>0.49</v>
      </c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28"/>
      <c r="AH37" s="428"/>
    </row>
    <row r="38" spans="1:34">
      <c r="A38" s="428"/>
      <c r="B38" s="428"/>
      <c r="C38" s="471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472"/>
      <c r="Q38" s="472"/>
      <c r="R38" s="472"/>
      <c r="S38" s="472"/>
      <c r="T38" s="472"/>
      <c r="U38" s="472"/>
      <c r="V38" s="472"/>
      <c r="W38" s="472"/>
      <c r="X38" s="472"/>
      <c r="Y38" s="472"/>
      <c r="Z38" s="472"/>
      <c r="AA38" s="472"/>
      <c r="AB38" s="472"/>
      <c r="AC38" s="472"/>
      <c r="AD38" s="472"/>
      <c r="AE38" s="472"/>
      <c r="AF38" s="472"/>
      <c r="AG38" s="476"/>
      <c r="AH38" s="476"/>
    </row>
    <row r="39" spans="1:34" ht="13.5" thickBot="1">
      <c r="A39" s="428"/>
      <c r="B39" s="428"/>
      <c r="C39" s="471"/>
      <c r="D39" s="471"/>
      <c r="E39" s="471"/>
      <c r="F39" s="471"/>
      <c r="G39" s="471"/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28"/>
      <c r="AH39" s="428"/>
    </row>
    <row r="40" spans="1:34" ht="13.5" thickBot="1">
      <c r="A40" s="428"/>
      <c r="B40" s="473" t="s">
        <v>259</v>
      </c>
      <c r="C40" s="471"/>
      <c r="D40" s="471"/>
      <c r="E40" s="471"/>
      <c r="F40" s="471"/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28"/>
      <c r="AH40" s="428"/>
    </row>
    <row r="41" spans="1:34">
      <c r="A41" s="428"/>
      <c r="B41" s="463" t="s">
        <v>243</v>
      </c>
      <c r="C41" s="474">
        <v>0.58615792998828997</v>
      </c>
      <c r="D41" s="471"/>
      <c r="E41" s="471"/>
      <c r="F41" s="471"/>
      <c r="G41" s="471"/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28"/>
      <c r="AH41" s="428"/>
    </row>
    <row r="42" spans="1:34" ht="13.5" thickBot="1">
      <c r="A42" s="428"/>
      <c r="B42" s="466" t="s">
        <v>244</v>
      </c>
      <c r="C42" s="475">
        <v>0.41384207001171003</v>
      </c>
      <c r="D42" s="471"/>
      <c r="E42" s="471"/>
      <c r="F42" s="471"/>
      <c r="G42" s="471"/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28"/>
      <c r="AH42" s="428"/>
    </row>
  </sheetData>
  <mergeCells count="1">
    <mergeCell ref="AI11:AI12"/>
  </mergeCells>
  <hyperlinks>
    <hyperlink ref="AI11:AI12" location="'Sueldos y salarios (Eco)'!A1" display="Link de datos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F0"/>
  </sheetPr>
  <dimension ref="B6:J106"/>
  <sheetViews>
    <sheetView zoomScale="80" zoomScaleNormal="80" workbookViewId="0"/>
  </sheetViews>
  <sheetFormatPr baseColWidth="10" defaultRowHeight="15"/>
  <cols>
    <col min="1" max="1" width="3.85546875" style="85" customWidth="1"/>
    <col min="2" max="2" width="11.42578125" style="85"/>
    <col min="3" max="3" width="15" style="86" customWidth="1"/>
    <col min="4" max="4" width="14.28515625" style="86" customWidth="1"/>
    <col min="5" max="7" width="11.42578125" style="85"/>
    <col min="8" max="8" width="11.42578125" style="85" customWidth="1"/>
    <col min="9" max="9" width="17.85546875" style="85" customWidth="1"/>
    <col min="10" max="10" width="17" style="85" customWidth="1"/>
    <col min="11" max="16384" width="11.42578125" style="85"/>
  </cols>
  <sheetData>
    <row r="6" spans="2:10" ht="15.75" thickBot="1"/>
    <row r="7" spans="2:10" ht="15.75" thickBot="1">
      <c r="B7" s="629" t="s">
        <v>265</v>
      </c>
      <c r="C7" s="630"/>
      <c r="D7" s="630"/>
      <c r="E7" s="631"/>
      <c r="H7" s="629" t="s">
        <v>265</v>
      </c>
      <c r="I7" s="630"/>
      <c r="J7" s="631"/>
    </row>
    <row r="8" spans="2:10" ht="52.5" customHeight="1" thickBot="1">
      <c r="B8" s="109" t="s">
        <v>219</v>
      </c>
      <c r="C8" s="110" t="s">
        <v>230</v>
      </c>
      <c r="D8" s="111" t="s">
        <v>260</v>
      </c>
      <c r="E8" s="112" t="s">
        <v>264</v>
      </c>
      <c r="H8" s="109" t="s">
        <v>219</v>
      </c>
      <c r="I8" s="111" t="s">
        <v>262</v>
      </c>
      <c r="J8" s="112" t="s">
        <v>263</v>
      </c>
    </row>
    <row r="9" spans="2:10">
      <c r="B9" s="87">
        <v>1995</v>
      </c>
      <c r="C9" s="90" t="s">
        <v>231</v>
      </c>
      <c r="D9" s="96">
        <v>1640.68</v>
      </c>
      <c r="E9" s="97">
        <v>22.37</v>
      </c>
      <c r="H9" s="87">
        <v>1995</v>
      </c>
      <c r="I9" s="96">
        <f t="shared" ref="I9:J16" si="0">SUMIF($B$9:$B$104,$H9,D$9:D$104)/12</f>
        <v>1644.2574999999999</v>
      </c>
      <c r="J9" s="91">
        <f t="shared" si="0"/>
        <v>21.711666666666662</v>
      </c>
    </row>
    <row r="10" spans="2:10">
      <c r="B10" s="88">
        <f t="shared" ref="B10:B20" si="1">B9</f>
        <v>1995</v>
      </c>
      <c r="C10" s="92" t="s">
        <v>232</v>
      </c>
      <c r="D10" s="98">
        <v>1597.12</v>
      </c>
      <c r="E10" s="99">
        <v>21.12</v>
      </c>
      <c r="H10" s="88">
        <v>1996</v>
      </c>
      <c r="I10" s="98">
        <f t="shared" si="0"/>
        <v>1837.2591666666667</v>
      </c>
      <c r="J10" s="93">
        <f t="shared" si="0"/>
        <v>23.480000000000004</v>
      </c>
    </row>
    <row r="11" spans="2:10">
      <c r="B11" s="88">
        <f t="shared" si="1"/>
        <v>1995</v>
      </c>
      <c r="C11" s="92" t="s">
        <v>233</v>
      </c>
      <c r="D11" s="98">
        <v>1607.64</v>
      </c>
      <c r="E11" s="99">
        <v>21.08</v>
      </c>
      <c r="H11" s="88">
        <v>1997</v>
      </c>
      <c r="I11" s="98">
        <f t="shared" si="0"/>
        <v>2029.2866666666666</v>
      </c>
      <c r="J11" s="93">
        <f t="shared" si="0"/>
        <v>25.336666666666662</v>
      </c>
    </row>
    <row r="12" spans="2:10">
      <c r="B12" s="88">
        <f t="shared" si="1"/>
        <v>1995</v>
      </c>
      <c r="C12" s="92" t="s">
        <v>234</v>
      </c>
      <c r="D12" s="98">
        <v>1618.23</v>
      </c>
      <c r="E12" s="99">
        <v>21.03</v>
      </c>
      <c r="H12" s="88">
        <v>1998</v>
      </c>
      <c r="I12" s="98">
        <f t="shared" si="0"/>
        <v>2265.9258333333332</v>
      </c>
      <c r="J12" s="93">
        <f t="shared" si="0"/>
        <v>26.64</v>
      </c>
    </row>
    <row r="13" spans="2:10">
      <c r="B13" s="88">
        <f t="shared" si="1"/>
        <v>1995</v>
      </c>
      <c r="C13" s="92" t="s">
        <v>235</v>
      </c>
      <c r="D13" s="98">
        <v>1619.07</v>
      </c>
      <c r="E13" s="99">
        <v>21.41</v>
      </c>
      <c r="H13" s="88">
        <v>1999</v>
      </c>
      <c r="I13" s="98">
        <f t="shared" si="0"/>
        <v>2493.5375000000004</v>
      </c>
      <c r="J13" s="93">
        <f t="shared" si="0"/>
        <v>27.039166666666663</v>
      </c>
    </row>
    <row r="14" spans="2:10">
      <c r="B14" s="88">
        <f t="shared" si="1"/>
        <v>1995</v>
      </c>
      <c r="C14" s="92" t="s">
        <v>236</v>
      </c>
      <c r="D14" s="98">
        <v>1619.92</v>
      </c>
      <c r="E14" s="99">
        <v>21.79</v>
      </c>
      <c r="H14" s="88">
        <v>2000</v>
      </c>
      <c r="I14" s="98">
        <f t="shared" si="0"/>
        <v>2697.6516666666662</v>
      </c>
      <c r="J14" s="93">
        <f t="shared" si="0"/>
        <v>28.183333333333334</v>
      </c>
    </row>
    <row r="15" spans="2:10">
      <c r="B15" s="88">
        <f t="shared" si="1"/>
        <v>1995</v>
      </c>
      <c r="C15" s="92" t="s">
        <v>237</v>
      </c>
      <c r="D15" s="98">
        <v>1647.69</v>
      </c>
      <c r="E15" s="99">
        <v>21.97</v>
      </c>
      <c r="H15" s="88">
        <v>2001</v>
      </c>
      <c r="I15" s="98">
        <f t="shared" si="0"/>
        <v>2632.5283333333332</v>
      </c>
      <c r="J15" s="93">
        <f t="shared" si="0"/>
        <v>28.484166666666663</v>
      </c>
    </row>
    <row r="16" spans="2:10" ht="15.75" thickBot="1">
      <c r="B16" s="88">
        <f t="shared" si="1"/>
        <v>1995</v>
      </c>
      <c r="C16" s="92" t="s">
        <v>238</v>
      </c>
      <c r="D16" s="98">
        <v>1675.94</v>
      </c>
      <c r="E16" s="99">
        <v>22.15</v>
      </c>
      <c r="H16" s="89">
        <v>2002</v>
      </c>
      <c r="I16" s="100">
        <f t="shared" si="0"/>
        <v>2653.9041666666667</v>
      </c>
      <c r="J16" s="95">
        <f t="shared" si="0"/>
        <v>29.745833333333334</v>
      </c>
    </row>
    <row r="17" spans="2:5">
      <c r="B17" s="88">
        <f t="shared" si="1"/>
        <v>1995</v>
      </c>
      <c r="C17" s="92" t="s">
        <v>239</v>
      </c>
      <c r="D17" s="98">
        <v>1676.88</v>
      </c>
      <c r="E17" s="99">
        <v>21.95</v>
      </c>
    </row>
    <row r="18" spans="2:5">
      <c r="B18" s="88">
        <f t="shared" si="1"/>
        <v>1995</v>
      </c>
      <c r="C18" s="92" t="s">
        <v>240</v>
      </c>
      <c r="D18" s="98">
        <v>1677.83</v>
      </c>
      <c r="E18" s="99">
        <v>21.75</v>
      </c>
    </row>
    <row r="19" spans="2:5">
      <c r="B19" s="88">
        <f t="shared" si="1"/>
        <v>1995</v>
      </c>
      <c r="C19" s="92" t="s">
        <v>241</v>
      </c>
      <c r="D19" s="98">
        <v>1675.97</v>
      </c>
      <c r="E19" s="99">
        <v>21.89</v>
      </c>
    </row>
    <row r="20" spans="2:5">
      <c r="B20" s="88">
        <f t="shared" si="1"/>
        <v>1995</v>
      </c>
      <c r="C20" s="92" t="s">
        <v>242</v>
      </c>
      <c r="D20" s="98">
        <v>1674.12</v>
      </c>
      <c r="E20" s="99">
        <v>22.03</v>
      </c>
    </row>
    <row r="21" spans="2:5">
      <c r="B21" s="88">
        <v>1996</v>
      </c>
      <c r="C21" s="92" t="s">
        <v>231</v>
      </c>
      <c r="D21" s="98">
        <v>1707.95</v>
      </c>
      <c r="E21" s="99">
        <v>22.61</v>
      </c>
    </row>
    <row r="22" spans="2:5">
      <c r="B22" s="88">
        <f t="shared" ref="B22:B32" si="2">B21</f>
        <v>1996</v>
      </c>
      <c r="C22" s="92" t="s">
        <v>232</v>
      </c>
      <c r="D22" s="98">
        <v>1742.46</v>
      </c>
      <c r="E22" s="99">
        <v>23.2</v>
      </c>
    </row>
    <row r="23" spans="2:5">
      <c r="B23" s="88">
        <f t="shared" si="2"/>
        <v>1996</v>
      </c>
      <c r="C23" s="92" t="s">
        <v>233</v>
      </c>
      <c r="D23" s="98">
        <v>1777.66</v>
      </c>
      <c r="E23" s="99">
        <v>23.81</v>
      </c>
    </row>
    <row r="24" spans="2:5">
      <c r="B24" s="88">
        <f t="shared" si="2"/>
        <v>1996</v>
      </c>
      <c r="C24" s="92" t="s">
        <v>234</v>
      </c>
      <c r="D24" s="98">
        <v>1795.82</v>
      </c>
      <c r="E24" s="99">
        <v>23.54</v>
      </c>
    </row>
    <row r="25" spans="2:5">
      <c r="B25" s="88">
        <f t="shared" si="2"/>
        <v>1996</v>
      </c>
      <c r="C25" s="92" t="s">
        <v>235</v>
      </c>
      <c r="D25" s="98">
        <v>1814.17</v>
      </c>
      <c r="E25" s="99">
        <v>23.27</v>
      </c>
    </row>
    <row r="26" spans="2:5">
      <c r="B26" s="88">
        <f t="shared" si="2"/>
        <v>1996</v>
      </c>
      <c r="C26" s="92" t="s">
        <v>236</v>
      </c>
      <c r="D26" s="98">
        <v>1832.71</v>
      </c>
      <c r="E26" s="99">
        <v>23</v>
      </c>
    </row>
    <row r="27" spans="2:5">
      <c r="B27" s="88">
        <f t="shared" si="2"/>
        <v>1996</v>
      </c>
      <c r="C27" s="92" t="s">
        <v>237</v>
      </c>
      <c r="D27" s="98">
        <v>1850.02</v>
      </c>
      <c r="E27" s="99">
        <v>23.17</v>
      </c>
    </row>
    <row r="28" spans="2:5">
      <c r="B28" s="88">
        <f t="shared" si="2"/>
        <v>1996</v>
      </c>
      <c r="C28" s="92" t="s">
        <v>238</v>
      </c>
      <c r="D28" s="98">
        <v>1867.49</v>
      </c>
      <c r="E28" s="99">
        <v>23.34</v>
      </c>
    </row>
    <row r="29" spans="2:5">
      <c r="B29" s="88">
        <f t="shared" si="2"/>
        <v>1996</v>
      </c>
      <c r="C29" s="92" t="s">
        <v>239</v>
      </c>
      <c r="D29" s="98">
        <v>1885.12</v>
      </c>
      <c r="E29" s="99">
        <v>23.52</v>
      </c>
    </row>
    <row r="30" spans="2:5">
      <c r="B30" s="88">
        <f t="shared" si="2"/>
        <v>1996</v>
      </c>
      <c r="C30" s="92" t="s">
        <v>240</v>
      </c>
      <c r="D30" s="98">
        <v>1904.71</v>
      </c>
      <c r="E30" s="99">
        <v>23.81</v>
      </c>
    </row>
    <row r="31" spans="2:5">
      <c r="B31" s="88">
        <f t="shared" si="2"/>
        <v>1996</v>
      </c>
      <c r="C31" s="92" t="s">
        <v>241</v>
      </c>
      <c r="D31" s="98">
        <v>1924.5</v>
      </c>
      <c r="E31" s="99">
        <v>24.1</v>
      </c>
    </row>
    <row r="32" spans="2:5">
      <c r="B32" s="88">
        <f t="shared" si="2"/>
        <v>1996</v>
      </c>
      <c r="C32" s="92" t="s">
        <v>242</v>
      </c>
      <c r="D32" s="98">
        <v>1944.5</v>
      </c>
      <c r="E32" s="99">
        <v>24.39</v>
      </c>
    </row>
    <row r="33" spans="2:5">
      <c r="B33" s="88">
        <v>1997</v>
      </c>
      <c r="C33" s="92" t="s">
        <v>231</v>
      </c>
      <c r="D33" s="98">
        <v>1958.41</v>
      </c>
      <c r="E33" s="99">
        <v>24.66</v>
      </c>
    </row>
    <row r="34" spans="2:5">
      <c r="B34" s="88">
        <f t="shared" ref="B34:B44" si="3">B33</f>
        <v>1997</v>
      </c>
      <c r="C34" s="92" t="s">
        <v>232</v>
      </c>
      <c r="D34" s="98">
        <v>1972.42</v>
      </c>
      <c r="E34" s="99">
        <v>24.94</v>
      </c>
    </row>
    <row r="35" spans="2:5">
      <c r="B35" s="88">
        <f t="shared" si="3"/>
        <v>1997</v>
      </c>
      <c r="C35" s="92" t="s">
        <v>233</v>
      </c>
      <c r="D35" s="98">
        <v>1986.53</v>
      </c>
      <c r="E35" s="99">
        <v>25.22</v>
      </c>
    </row>
    <row r="36" spans="2:5">
      <c r="B36" s="88">
        <f t="shared" si="3"/>
        <v>1997</v>
      </c>
      <c r="C36" s="92" t="s">
        <v>234</v>
      </c>
      <c r="D36" s="98">
        <v>2000.03</v>
      </c>
      <c r="E36" s="99">
        <v>25.23</v>
      </c>
    </row>
    <row r="37" spans="2:5">
      <c r="B37" s="88">
        <f t="shared" si="3"/>
        <v>1997</v>
      </c>
      <c r="C37" s="92" t="s">
        <v>235</v>
      </c>
      <c r="D37" s="98">
        <v>2013.62</v>
      </c>
      <c r="E37" s="99">
        <v>25.24</v>
      </c>
    </row>
    <row r="38" spans="2:5">
      <c r="B38" s="88">
        <f t="shared" si="3"/>
        <v>1997</v>
      </c>
      <c r="C38" s="92" t="s">
        <v>236</v>
      </c>
      <c r="D38" s="98">
        <v>2027.3</v>
      </c>
      <c r="E38" s="99">
        <v>25.26</v>
      </c>
    </row>
    <row r="39" spans="2:5">
      <c r="B39" s="88">
        <f t="shared" si="3"/>
        <v>1997</v>
      </c>
      <c r="C39" s="92" t="s">
        <v>237</v>
      </c>
      <c r="D39" s="98">
        <v>2034.35</v>
      </c>
      <c r="E39" s="99">
        <v>25.36</v>
      </c>
    </row>
    <row r="40" spans="2:5">
      <c r="B40" s="88">
        <f t="shared" si="3"/>
        <v>1997</v>
      </c>
      <c r="C40" s="92" t="s">
        <v>238</v>
      </c>
      <c r="D40" s="98">
        <v>2041.43</v>
      </c>
      <c r="E40" s="99">
        <v>25.46</v>
      </c>
    </row>
    <row r="41" spans="2:5">
      <c r="B41" s="88">
        <f t="shared" si="3"/>
        <v>1997</v>
      </c>
      <c r="C41" s="92" t="s">
        <v>239</v>
      </c>
      <c r="D41" s="98">
        <v>2048.5300000000002</v>
      </c>
      <c r="E41" s="99">
        <v>25.56</v>
      </c>
    </row>
    <row r="42" spans="2:5">
      <c r="B42" s="88">
        <f t="shared" si="3"/>
        <v>1997</v>
      </c>
      <c r="C42" s="92" t="s">
        <v>240</v>
      </c>
      <c r="D42" s="98">
        <v>2068.9299999999998</v>
      </c>
      <c r="E42" s="99">
        <v>25.63</v>
      </c>
    </row>
    <row r="43" spans="2:5">
      <c r="B43" s="88">
        <f t="shared" si="3"/>
        <v>1997</v>
      </c>
      <c r="C43" s="92" t="s">
        <v>241</v>
      </c>
      <c r="D43" s="98">
        <v>2089.54</v>
      </c>
      <c r="E43" s="99">
        <v>25.7</v>
      </c>
    </row>
    <row r="44" spans="2:5">
      <c r="B44" s="88">
        <f t="shared" si="3"/>
        <v>1997</v>
      </c>
      <c r="C44" s="92" t="s">
        <v>242</v>
      </c>
      <c r="D44" s="98">
        <v>2110.35</v>
      </c>
      <c r="E44" s="99">
        <v>25.78</v>
      </c>
    </row>
    <row r="45" spans="2:5">
      <c r="B45" s="88">
        <v>1998</v>
      </c>
      <c r="C45" s="92" t="s">
        <v>231</v>
      </c>
      <c r="D45" s="98">
        <v>2139.96</v>
      </c>
      <c r="E45" s="99">
        <v>26.04</v>
      </c>
    </row>
    <row r="46" spans="2:5">
      <c r="B46" s="88">
        <f t="shared" ref="B46:B56" si="4">B45</f>
        <v>1998</v>
      </c>
      <c r="C46" s="92" t="s">
        <v>232</v>
      </c>
      <c r="D46" s="98">
        <v>2169.9899999999998</v>
      </c>
      <c r="E46" s="99">
        <v>26.3</v>
      </c>
    </row>
    <row r="47" spans="2:5">
      <c r="B47" s="88">
        <f t="shared" si="4"/>
        <v>1998</v>
      </c>
      <c r="C47" s="92" t="s">
        <v>233</v>
      </c>
      <c r="D47" s="98">
        <v>2200.44</v>
      </c>
      <c r="E47" s="99">
        <v>26.56</v>
      </c>
    </row>
    <row r="48" spans="2:5">
      <c r="B48" s="88">
        <f t="shared" si="4"/>
        <v>1998</v>
      </c>
      <c r="C48" s="92" t="s">
        <v>234</v>
      </c>
      <c r="D48" s="98">
        <v>2217.73</v>
      </c>
      <c r="E48" s="99">
        <v>26.62</v>
      </c>
    </row>
    <row r="49" spans="2:5">
      <c r="B49" s="88">
        <f t="shared" si="4"/>
        <v>1998</v>
      </c>
      <c r="C49" s="92" t="s">
        <v>235</v>
      </c>
      <c r="D49" s="98">
        <v>2235.16</v>
      </c>
      <c r="E49" s="99">
        <v>26.68</v>
      </c>
    </row>
    <row r="50" spans="2:5">
      <c r="B50" s="88">
        <f t="shared" si="4"/>
        <v>1998</v>
      </c>
      <c r="C50" s="92" t="s">
        <v>236</v>
      </c>
      <c r="D50" s="98">
        <v>2252.7199999999998</v>
      </c>
      <c r="E50" s="99">
        <v>26.75</v>
      </c>
    </row>
    <row r="51" spans="2:5">
      <c r="B51" s="88">
        <f t="shared" si="4"/>
        <v>1998</v>
      </c>
      <c r="C51" s="92" t="s">
        <v>237</v>
      </c>
      <c r="D51" s="98">
        <v>2274.4499999999998</v>
      </c>
      <c r="E51" s="99">
        <v>26.75</v>
      </c>
    </row>
    <row r="52" spans="2:5">
      <c r="B52" s="88">
        <f t="shared" si="4"/>
        <v>1998</v>
      </c>
      <c r="C52" s="92" t="s">
        <v>238</v>
      </c>
      <c r="D52" s="98">
        <v>2296.39</v>
      </c>
      <c r="E52" s="99">
        <v>26.75</v>
      </c>
    </row>
    <row r="53" spans="2:5">
      <c r="B53" s="88">
        <f t="shared" si="4"/>
        <v>1998</v>
      </c>
      <c r="C53" s="92" t="s">
        <v>239</v>
      </c>
      <c r="D53" s="98">
        <v>2318.54</v>
      </c>
      <c r="E53" s="99">
        <v>26.76</v>
      </c>
    </row>
    <row r="54" spans="2:5">
      <c r="B54" s="88">
        <f t="shared" si="4"/>
        <v>1998</v>
      </c>
      <c r="C54" s="92" t="s">
        <v>240</v>
      </c>
      <c r="D54" s="98">
        <v>2340.09</v>
      </c>
      <c r="E54" s="99">
        <v>26.79</v>
      </c>
    </row>
    <row r="55" spans="2:5">
      <c r="B55" s="88">
        <f t="shared" si="4"/>
        <v>1998</v>
      </c>
      <c r="C55" s="92" t="s">
        <v>241</v>
      </c>
      <c r="D55" s="98">
        <v>2361.84</v>
      </c>
      <c r="E55" s="99">
        <v>26.82</v>
      </c>
    </row>
    <row r="56" spans="2:5">
      <c r="B56" s="88">
        <f t="shared" si="4"/>
        <v>1998</v>
      </c>
      <c r="C56" s="92" t="s">
        <v>242</v>
      </c>
      <c r="D56" s="98">
        <v>2383.8000000000002</v>
      </c>
      <c r="E56" s="99">
        <v>26.86</v>
      </c>
    </row>
    <row r="57" spans="2:5">
      <c r="B57" s="88">
        <v>1999</v>
      </c>
      <c r="C57" s="92" t="s">
        <v>231</v>
      </c>
      <c r="D57" s="98">
        <v>2407.54</v>
      </c>
      <c r="E57" s="99">
        <v>26.76</v>
      </c>
    </row>
    <row r="58" spans="2:5">
      <c r="B58" s="88">
        <f t="shared" ref="B58:B68" si="5">B57</f>
        <v>1999</v>
      </c>
      <c r="C58" s="92" t="s">
        <v>232</v>
      </c>
      <c r="D58" s="98">
        <v>2431.5100000000002</v>
      </c>
      <c r="E58" s="99">
        <v>26.66</v>
      </c>
    </row>
    <row r="59" spans="2:5">
      <c r="B59" s="88">
        <f t="shared" si="5"/>
        <v>1999</v>
      </c>
      <c r="C59" s="92" t="s">
        <v>233</v>
      </c>
      <c r="D59" s="98">
        <v>2455.7199999999998</v>
      </c>
      <c r="E59" s="99">
        <v>26.55</v>
      </c>
    </row>
    <row r="60" spans="2:5">
      <c r="B60" s="88">
        <f t="shared" si="5"/>
        <v>1999</v>
      </c>
      <c r="C60" s="92" t="s">
        <v>234</v>
      </c>
      <c r="D60" s="98">
        <v>2465.61</v>
      </c>
      <c r="E60" s="99">
        <v>26.72</v>
      </c>
    </row>
    <row r="61" spans="2:5">
      <c r="B61" s="88">
        <f t="shared" si="5"/>
        <v>1999</v>
      </c>
      <c r="C61" s="92" t="s">
        <v>235</v>
      </c>
      <c r="D61" s="98">
        <v>2475.54</v>
      </c>
      <c r="E61" s="99">
        <v>26.89</v>
      </c>
    </row>
    <row r="62" spans="2:5">
      <c r="B62" s="88">
        <f t="shared" si="5"/>
        <v>1999</v>
      </c>
      <c r="C62" s="92" t="s">
        <v>236</v>
      </c>
      <c r="D62" s="98">
        <v>2485.5</v>
      </c>
      <c r="E62" s="99">
        <v>27.05</v>
      </c>
    </row>
    <row r="63" spans="2:5">
      <c r="B63" s="88">
        <f t="shared" si="5"/>
        <v>1999</v>
      </c>
      <c r="C63" s="92" t="s">
        <v>237</v>
      </c>
      <c r="D63" s="98">
        <v>2501.3200000000002</v>
      </c>
      <c r="E63" s="99">
        <v>27.14</v>
      </c>
    </row>
    <row r="64" spans="2:5">
      <c r="B64" s="88">
        <f t="shared" si="5"/>
        <v>1999</v>
      </c>
      <c r="C64" s="92" t="s">
        <v>238</v>
      </c>
      <c r="D64" s="98">
        <v>2517.2399999999998</v>
      </c>
      <c r="E64" s="99">
        <v>27.23</v>
      </c>
    </row>
    <row r="65" spans="2:5">
      <c r="B65" s="88">
        <f t="shared" si="5"/>
        <v>1999</v>
      </c>
      <c r="C65" s="92" t="s">
        <v>239</v>
      </c>
      <c r="D65" s="98">
        <v>2533.2600000000002</v>
      </c>
      <c r="E65" s="99">
        <v>27.31</v>
      </c>
    </row>
    <row r="66" spans="2:5">
      <c r="B66" s="88">
        <f t="shared" si="5"/>
        <v>1999</v>
      </c>
      <c r="C66" s="92" t="s">
        <v>240</v>
      </c>
      <c r="D66" s="98">
        <v>2541.48</v>
      </c>
      <c r="E66" s="99">
        <v>27.35</v>
      </c>
    </row>
    <row r="67" spans="2:5">
      <c r="B67" s="88">
        <f t="shared" si="5"/>
        <v>1999</v>
      </c>
      <c r="C67" s="92" t="s">
        <v>241</v>
      </c>
      <c r="D67" s="98">
        <v>2549.73</v>
      </c>
      <c r="E67" s="99">
        <v>27.39</v>
      </c>
    </row>
    <row r="68" spans="2:5">
      <c r="B68" s="88">
        <f t="shared" si="5"/>
        <v>1999</v>
      </c>
      <c r="C68" s="92" t="s">
        <v>242</v>
      </c>
      <c r="D68" s="98">
        <v>2558</v>
      </c>
      <c r="E68" s="99">
        <v>27.42</v>
      </c>
    </row>
    <row r="69" spans="2:5">
      <c r="B69" s="88">
        <v>2000</v>
      </c>
      <c r="C69" s="92" t="s">
        <v>231</v>
      </c>
      <c r="D69" s="98">
        <v>2588.42</v>
      </c>
      <c r="E69" s="99">
        <v>27.63</v>
      </c>
    </row>
    <row r="70" spans="2:5">
      <c r="B70" s="88">
        <f t="shared" ref="B70:B80" si="6">B69</f>
        <v>2000</v>
      </c>
      <c r="C70" s="92" t="s">
        <v>232</v>
      </c>
      <c r="D70" s="98">
        <v>2619.21</v>
      </c>
      <c r="E70" s="99">
        <v>27.85</v>
      </c>
    </row>
    <row r="71" spans="2:5">
      <c r="B71" s="88">
        <f t="shared" si="6"/>
        <v>2000</v>
      </c>
      <c r="C71" s="92" t="s">
        <v>233</v>
      </c>
      <c r="D71" s="98">
        <v>2650.36</v>
      </c>
      <c r="E71" s="99">
        <v>28.07</v>
      </c>
    </row>
    <row r="72" spans="2:5">
      <c r="B72" s="88">
        <f t="shared" si="6"/>
        <v>2000</v>
      </c>
      <c r="C72" s="92" t="s">
        <v>234</v>
      </c>
      <c r="D72" s="98">
        <v>2668.2</v>
      </c>
      <c r="E72" s="99">
        <v>28.07</v>
      </c>
    </row>
    <row r="73" spans="2:5">
      <c r="B73" s="88">
        <f t="shared" si="6"/>
        <v>2000</v>
      </c>
      <c r="C73" s="92" t="s">
        <v>235</v>
      </c>
      <c r="D73" s="98">
        <v>2686.16</v>
      </c>
      <c r="E73" s="99">
        <v>28.07</v>
      </c>
    </row>
    <row r="74" spans="2:5">
      <c r="B74" s="88">
        <f t="shared" si="6"/>
        <v>2000</v>
      </c>
      <c r="C74" s="92" t="s">
        <v>236</v>
      </c>
      <c r="D74" s="98">
        <v>2704.25</v>
      </c>
      <c r="E74" s="99">
        <v>28.08</v>
      </c>
    </row>
    <row r="75" spans="2:5">
      <c r="B75" s="88">
        <f t="shared" si="6"/>
        <v>2000</v>
      </c>
      <c r="C75" s="92" t="s">
        <v>237</v>
      </c>
      <c r="D75" s="98">
        <v>2730.14</v>
      </c>
      <c r="E75" s="99">
        <v>28.23</v>
      </c>
    </row>
    <row r="76" spans="2:5">
      <c r="B76" s="88">
        <f t="shared" si="6"/>
        <v>2000</v>
      </c>
      <c r="C76" s="92" t="s">
        <v>238</v>
      </c>
      <c r="D76" s="98">
        <v>2756.28</v>
      </c>
      <c r="E76" s="99">
        <v>28.38</v>
      </c>
    </row>
    <row r="77" spans="2:5">
      <c r="B77" s="88">
        <f t="shared" si="6"/>
        <v>2000</v>
      </c>
      <c r="C77" s="92" t="s">
        <v>239</v>
      </c>
      <c r="D77" s="98">
        <v>2782.68</v>
      </c>
      <c r="E77" s="99">
        <v>28.53</v>
      </c>
    </row>
    <row r="78" spans="2:5">
      <c r="B78" s="88">
        <f t="shared" si="6"/>
        <v>2000</v>
      </c>
      <c r="C78" s="92" t="s">
        <v>240</v>
      </c>
      <c r="D78" s="98">
        <v>2755.52</v>
      </c>
      <c r="E78" s="99">
        <v>28.48</v>
      </c>
    </row>
    <row r="79" spans="2:5">
      <c r="B79" s="88">
        <f t="shared" si="6"/>
        <v>2000</v>
      </c>
      <c r="C79" s="92" t="s">
        <v>241</v>
      </c>
      <c r="D79" s="98">
        <v>2728.62</v>
      </c>
      <c r="E79" s="99">
        <v>28.43</v>
      </c>
    </row>
    <row r="80" spans="2:5">
      <c r="B80" s="88">
        <f t="shared" si="6"/>
        <v>2000</v>
      </c>
      <c r="C80" s="92" t="s">
        <v>242</v>
      </c>
      <c r="D80" s="98">
        <v>2701.98</v>
      </c>
      <c r="E80" s="99">
        <v>28.38</v>
      </c>
    </row>
    <row r="81" spans="2:5">
      <c r="B81" s="88">
        <v>2001</v>
      </c>
      <c r="C81" s="92" t="s">
        <v>231</v>
      </c>
      <c r="D81" s="98">
        <v>2684.17</v>
      </c>
      <c r="E81" s="99">
        <v>28.31</v>
      </c>
    </row>
    <row r="82" spans="2:5">
      <c r="B82" s="88">
        <f t="shared" ref="B82:B92" si="7">B81</f>
        <v>2001</v>
      </c>
      <c r="C82" s="92" t="s">
        <v>232</v>
      </c>
      <c r="D82" s="98">
        <v>2666.48</v>
      </c>
      <c r="E82" s="99">
        <v>28.24</v>
      </c>
    </row>
    <row r="83" spans="2:5">
      <c r="B83" s="88">
        <f t="shared" si="7"/>
        <v>2001</v>
      </c>
      <c r="C83" s="92" t="s">
        <v>233</v>
      </c>
      <c r="D83" s="98">
        <v>2648.9</v>
      </c>
      <c r="E83" s="99">
        <v>28.16</v>
      </c>
    </row>
    <row r="84" spans="2:5">
      <c r="B84" s="88">
        <f t="shared" si="7"/>
        <v>2001</v>
      </c>
      <c r="C84" s="92" t="s">
        <v>234</v>
      </c>
      <c r="D84" s="98">
        <v>2638.77</v>
      </c>
      <c r="E84" s="99">
        <v>28.22</v>
      </c>
    </row>
    <row r="85" spans="2:5">
      <c r="B85" s="88">
        <f t="shared" si="7"/>
        <v>2001</v>
      </c>
      <c r="C85" s="92" t="s">
        <v>235</v>
      </c>
      <c r="D85" s="98">
        <v>2628.68</v>
      </c>
      <c r="E85" s="99">
        <v>28.28</v>
      </c>
    </row>
    <row r="86" spans="2:5">
      <c r="B86" s="88">
        <f t="shared" si="7"/>
        <v>2001</v>
      </c>
      <c r="C86" s="92" t="s">
        <v>236</v>
      </c>
      <c r="D86" s="98">
        <v>2618.62</v>
      </c>
      <c r="E86" s="99">
        <v>28.35</v>
      </c>
    </row>
    <row r="87" spans="2:5">
      <c r="B87" s="88">
        <f t="shared" si="7"/>
        <v>2001</v>
      </c>
      <c r="C87" s="92" t="s">
        <v>237</v>
      </c>
      <c r="D87" s="98">
        <v>2616.29</v>
      </c>
      <c r="E87" s="99">
        <v>28.54</v>
      </c>
    </row>
    <row r="88" spans="2:5">
      <c r="B88" s="88">
        <f t="shared" si="7"/>
        <v>2001</v>
      </c>
      <c r="C88" s="92" t="s">
        <v>238</v>
      </c>
      <c r="D88" s="98">
        <v>2613.96</v>
      </c>
      <c r="E88" s="99">
        <v>28.73</v>
      </c>
    </row>
    <row r="89" spans="2:5">
      <c r="B89" s="88">
        <f t="shared" si="7"/>
        <v>2001</v>
      </c>
      <c r="C89" s="92" t="s">
        <v>239</v>
      </c>
      <c r="D89" s="98">
        <v>2611.64</v>
      </c>
      <c r="E89" s="99">
        <v>28.91</v>
      </c>
    </row>
    <row r="90" spans="2:5">
      <c r="B90" s="88">
        <f t="shared" si="7"/>
        <v>2001</v>
      </c>
      <c r="C90" s="92" t="s">
        <v>240</v>
      </c>
      <c r="D90" s="98">
        <v>2616.29</v>
      </c>
      <c r="E90" s="99">
        <v>28.8</v>
      </c>
    </row>
    <row r="91" spans="2:5">
      <c r="B91" s="88">
        <f t="shared" si="7"/>
        <v>2001</v>
      </c>
      <c r="C91" s="92" t="s">
        <v>241</v>
      </c>
      <c r="D91" s="98">
        <v>2620.94</v>
      </c>
      <c r="E91" s="99">
        <v>28.69</v>
      </c>
    </row>
    <row r="92" spans="2:5">
      <c r="B92" s="88">
        <f t="shared" si="7"/>
        <v>2001</v>
      </c>
      <c r="C92" s="92" t="s">
        <v>242</v>
      </c>
      <c r="D92" s="98">
        <v>2625.6</v>
      </c>
      <c r="E92" s="99">
        <v>28.58</v>
      </c>
    </row>
    <row r="93" spans="2:5">
      <c r="B93" s="88">
        <v>2002</v>
      </c>
      <c r="C93" s="92" t="s">
        <v>231</v>
      </c>
      <c r="D93" s="98">
        <v>2639.94</v>
      </c>
      <c r="E93" s="99">
        <v>28.88</v>
      </c>
    </row>
    <row r="94" spans="2:5">
      <c r="B94" s="88">
        <f t="shared" ref="B94:B104" si="8">B93</f>
        <v>2002</v>
      </c>
      <c r="C94" s="92" t="s">
        <v>232</v>
      </c>
      <c r="D94" s="98">
        <v>2654.36</v>
      </c>
      <c r="E94" s="99">
        <v>29.19</v>
      </c>
    </row>
    <row r="95" spans="2:5">
      <c r="B95" s="88">
        <f t="shared" si="8"/>
        <v>2002</v>
      </c>
      <c r="C95" s="92" t="s">
        <v>233</v>
      </c>
      <c r="D95" s="98">
        <v>2668.85</v>
      </c>
      <c r="E95" s="99">
        <v>29.5</v>
      </c>
    </row>
    <row r="96" spans="2:5">
      <c r="B96" s="88">
        <f t="shared" si="8"/>
        <v>2002</v>
      </c>
      <c r="C96" s="92" t="s">
        <v>234</v>
      </c>
      <c r="D96" s="98">
        <v>2661.99</v>
      </c>
      <c r="E96" s="99">
        <v>29.67</v>
      </c>
    </row>
    <row r="97" spans="2:5">
      <c r="B97" s="88">
        <f t="shared" si="8"/>
        <v>2002</v>
      </c>
      <c r="C97" s="92" t="s">
        <v>235</v>
      </c>
      <c r="D97" s="98">
        <v>2655.15</v>
      </c>
      <c r="E97" s="99">
        <v>29.84</v>
      </c>
    </row>
    <row r="98" spans="2:5">
      <c r="B98" s="88">
        <f t="shared" si="8"/>
        <v>2002</v>
      </c>
      <c r="C98" s="92" t="s">
        <v>236</v>
      </c>
      <c r="D98" s="98">
        <v>2648.32</v>
      </c>
      <c r="E98" s="99">
        <v>30.02</v>
      </c>
    </row>
    <row r="99" spans="2:5">
      <c r="B99" s="88">
        <f t="shared" si="8"/>
        <v>2002</v>
      </c>
      <c r="C99" s="92" t="s">
        <v>237</v>
      </c>
      <c r="D99" s="98">
        <v>2650.21</v>
      </c>
      <c r="E99" s="99">
        <v>30</v>
      </c>
    </row>
    <row r="100" spans="2:5">
      <c r="B100" s="88">
        <f t="shared" si="8"/>
        <v>2002</v>
      </c>
      <c r="C100" s="92" t="s">
        <v>238</v>
      </c>
      <c r="D100" s="98">
        <v>2652.1</v>
      </c>
      <c r="E100" s="99">
        <v>29.98</v>
      </c>
    </row>
    <row r="101" spans="2:5">
      <c r="B101" s="88">
        <f t="shared" si="8"/>
        <v>2002</v>
      </c>
      <c r="C101" s="92" t="s">
        <v>239</v>
      </c>
      <c r="D101" s="98">
        <v>2653.98</v>
      </c>
      <c r="E101" s="99">
        <v>29.97</v>
      </c>
    </row>
    <row r="102" spans="2:5">
      <c r="B102" s="88">
        <f t="shared" si="8"/>
        <v>2002</v>
      </c>
      <c r="C102" s="92" t="s">
        <v>240</v>
      </c>
      <c r="D102" s="98">
        <v>2653.98</v>
      </c>
      <c r="E102" s="99">
        <v>29.97</v>
      </c>
    </row>
    <row r="103" spans="2:5">
      <c r="B103" s="88">
        <f t="shared" si="8"/>
        <v>2002</v>
      </c>
      <c r="C103" s="92" t="s">
        <v>241</v>
      </c>
      <c r="D103" s="98">
        <v>2653.98</v>
      </c>
      <c r="E103" s="99">
        <v>29.97</v>
      </c>
    </row>
    <row r="104" spans="2:5" ht="15.75" thickBot="1">
      <c r="B104" s="89">
        <f t="shared" si="8"/>
        <v>2002</v>
      </c>
      <c r="C104" s="94" t="s">
        <v>242</v>
      </c>
      <c r="D104" s="100">
        <v>2653.99</v>
      </c>
      <c r="E104" s="101">
        <v>29.96</v>
      </c>
    </row>
    <row r="105" spans="2:5">
      <c r="B105" s="84" t="s">
        <v>261</v>
      </c>
      <c r="C105" s="85"/>
      <c r="E105" s="86"/>
    </row>
    <row r="106" spans="2:5">
      <c r="B106" s="84" t="s">
        <v>257</v>
      </c>
      <c r="C106" s="85"/>
      <c r="E106" s="86"/>
    </row>
  </sheetData>
  <mergeCells count="2">
    <mergeCell ref="B7:E7"/>
    <mergeCell ref="H7:J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0000"/>
  </sheetPr>
  <dimension ref="A1:AE33"/>
  <sheetViews>
    <sheetView showGridLines="0" tabSelected="1" workbookViewId="0">
      <selection activeCell="H22" sqref="H22"/>
    </sheetView>
  </sheetViews>
  <sheetFormatPr baseColWidth="10" defaultRowHeight="12.75"/>
  <cols>
    <col min="1" max="1" width="4" style="104" customWidth="1"/>
    <col min="2" max="2" width="26" style="104" bestFit="1" customWidth="1"/>
    <col min="3" max="25" width="8.7109375" style="104" customWidth="1"/>
    <col min="26" max="29" width="11.42578125" style="104"/>
    <col min="30" max="30" width="12.28515625" style="104" bestFit="1" customWidth="1"/>
    <col min="31" max="16384" width="11.42578125" style="104"/>
  </cols>
  <sheetData>
    <row r="1" spans="1:31">
      <c r="A1" s="428"/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428"/>
      <c r="V1" s="428"/>
      <c r="W1" s="428"/>
      <c r="X1" s="428"/>
      <c r="Y1" s="428"/>
      <c r="Z1" s="428"/>
      <c r="AA1" s="428"/>
      <c r="AB1" s="428"/>
    </row>
    <row r="2" spans="1:31">
      <c r="A2" s="428"/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</row>
    <row r="3" spans="1:31">
      <c r="A3" s="428"/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</row>
    <row r="4" spans="1:31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</row>
    <row r="5" spans="1:31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</row>
    <row r="6" spans="1:31">
      <c r="A6" s="428"/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</row>
    <row r="7" spans="1:31">
      <c r="A7" s="428"/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</row>
    <row r="8" spans="1:31" ht="13.5" thickBot="1">
      <c r="A8" s="428"/>
      <c r="B8" s="428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28"/>
      <c r="AA8" s="428"/>
      <c r="AB8" s="428"/>
      <c r="AC8" s="515"/>
    </row>
    <row r="9" spans="1:31" ht="13.5" thickBot="1">
      <c r="A9" s="428"/>
      <c r="B9" s="478" t="s">
        <v>47</v>
      </c>
      <c r="C9" s="479">
        <v>1996</v>
      </c>
      <c r="D9" s="480">
        <f t="shared" ref="D9:M9" si="0">+C9+1</f>
        <v>1997</v>
      </c>
      <c r="E9" s="480">
        <f t="shared" si="0"/>
        <v>1998</v>
      </c>
      <c r="F9" s="480">
        <f t="shared" si="0"/>
        <v>1999</v>
      </c>
      <c r="G9" s="480">
        <f t="shared" si="0"/>
        <v>2000</v>
      </c>
      <c r="H9" s="480">
        <f t="shared" si="0"/>
        <v>2001</v>
      </c>
      <c r="I9" s="480">
        <f t="shared" si="0"/>
        <v>2002</v>
      </c>
      <c r="J9" s="480">
        <f t="shared" si="0"/>
        <v>2003</v>
      </c>
      <c r="K9" s="480">
        <f>+J9+1</f>
        <v>2004</v>
      </c>
      <c r="L9" s="480">
        <f t="shared" si="0"/>
        <v>2005</v>
      </c>
      <c r="M9" s="480">
        <f t="shared" si="0"/>
        <v>2006</v>
      </c>
      <c r="N9" s="480">
        <v>2007</v>
      </c>
      <c r="O9" s="480">
        <f>+N9+1</f>
        <v>2008</v>
      </c>
      <c r="P9" s="480">
        <v>2009</v>
      </c>
      <c r="Q9" s="480">
        <v>2010</v>
      </c>
      <c r="R9" s="480">
        <v>2011</v>
      </c>
      <c r="S9" s="480">
        <v>2012</v>
      </c>
      <c r="T9" s="480">
        <v>2013</v>
      </c>
      <c r="U9" s="480">
        <v>2014</v>
      </c>
      <c r="V9" s="480">
        <v>2015</v>
      </c>
      <c r="W9" s="480">
        <v>2016</v>
      </c>
      <c r="X9" s="480">
        <v>2017</v>
      </c>
      <c r="Y9" s="480">
        <v>2018</v>
      </c>
      <c r="Z9" s="480">
        <v>2019</v>
      </c>
      <c r="AA9" s="480">
        <v>2020</v>
      </c>
      <c r="AB9" s="480">
        <v>2021</v>
      </c>
      <c r="AC9" s="480">
        <v>2022</v>
      </c>
      <c r="AD9" s="480">
        <v>2023</v>
      </c>
      <c r="AE9" s="481">
        <v>2024</v>
      </c>
    </row>
    <row r="10" spans="1:31">
      <c r="A10" s="428"/>
      <c r="B10" s="463" t="s">
        <v>97</v>
      </c>
      <c r="C10" s="482">
        <f>+'I. de Insumos'!D59</f>
        <v>0.19028866115818333</v>
      </c>
      <c r="D10" s="482">
        <f>+'I. de Insumos'!E59</f>
        <v>0.11603829497210884</v>
      </c>
      <c r="E10" s="482">
        <f>+'I. de Insumos'!F59</f>
        <v>-0.14047865232836257</v>
      </c>
      <c r="F10" s="482">
        <f>+'I. de Insumos'!G59</f>
        <v>4.5866443827916652E-2</v>
      </c>
      <c r="G10" s="482">
        <f>+'I. de Insumos'!H59</f>
        <v>3.1364598226339586E-2</v>
      </c>
      <c r="H10" s="482">
        <f>+'I. de Insumos'!J59</f>
        <v>2.2012960701426009E-2</v>
      </c>
      <c r="I10" s="482">
        <f>+'I. de Insumos'!L59</f>
        <v>-9.8357106837947836E-2</v>
      </c>
      <c r="J10" s="482">
        <f>+'I. de Insumos'!N59</f>
        <v>-5.9330123069933228E-3</v>
      </c>
      <c r="K10" s="482">
        <f>+'I. de Insumos'!P59</f>
        <v>4.4837183983757856E-2</v>
      </c>
      <c r="L10" s="482">
        <f>+'I. de Insumos'!R59</f>
        <v>-5.3161645371646186E-2</v>
      </c>
      <c r="M10" s="482">
        <f>+'I. de Insumos'!T59</f>
        <v>0.1167944656615951</v>
      </c>
      <c r="N10" s="482">
        <f>+'I. de Insumos'!V59</f>
        <v>-4.0899035056564731E-3</v>
      </c>
      <c r="O10" s="482">
        <f>+'I. de Insumos'!X59</f>
        <v>-0.13736947303670663</v>
      </c>
      <c r="P10" s="482">
        <f>+'I. de Insumos'!Y59</f>
        <v>0.11075649398546308</v>
      </c>
      <c r="Q10" s="482">
        <f>+'I. de Insumos'!Z59</f>
        <v>-4.9189453075231683E-2</v>
      </c>
      <c r="R10" s="482">
        <f>+'I. de Insumos'!AA59</f>
        <v>0.11200926395602204</v>
      </c>
      <c r="S10" s="482">
        <f>+'I. de Insumos'!AB59</f>
        <v>2.6446361813930171E-2</v>
      </c>
      <c r="T10" s="482">
        <f>+'I. de Insumos'!AC59</f>
        <v>5.5249233889085219E-3</v>
      </c>
      <c r="U10" s="482">
        <f>+'I. de Insumos'!AD59</f>
        <v>8.3230546836641078E-2</v>
      </c>
      <c r="V10" s="482">
        <f>+'I. de Insumos'!AF59</f>
        <v>0.15106147524641941</v>
      </c>
      <c r="W10" s="483">
        <f>+'I. de Insumos'!AG59</f>
        <v>-8.0876439731100466E-2</v>
      </c>
      <c r="X10" s="483">
        <f>+'I. de Insumos'!AH59</f>
        <v>5.2757130300211279E-2</v>
      </c>
      <c r="Y10" s="483">
        <f>+'I. de Insumos'!AI59</f>
        <v>2.258740572073123E-2</v>
      </c>
      <c r="Z10" s="483">
        <f>+'I. de Insumos'!AJ59</f>
        <v>0.1896101279710285</v>
      </c>
      <c r="AA10" s="483">
        <f>+'I. de Insumos'!AK59</f>
        <v>-0.35049444750545611</v>
      </c>
      <c r="AB10" s="483">
        <f>+'I. de Insumos'!AL59</f>
        <v>1.4443642724974207E-2</v>
      </c>
      <c r="AC10" s="483">
        <f>+'I. de Insumos'!AM59</f>
        <v>0.34333645586677008</v>
      </c>
      <c r="AD10" s="483">
        <f>+'I. de Insumos'!AN59</f>
        <v>-1.4614187883400289E-2</v>
      </c>
      <c r="AE10" s="484">
        <f>+'I. de Insumos'!AO59</f>
        <v>-4.1525191597584311E-2</v>
      </c>
    </row>
    <row r="11" spans="1:31">
      <c r="A11" s="428"/>
      <c r="B11" s="509" t="s">
        <v>98</v>
      </c>
      <c r="C11" s="482">
        <f>'I. de Insumos Eco.'!D30</f>
        <v>8.5962399546456153E-2</v>
      </c>
      <c r="D11" s="482">
        <f>'I. de Insumos Eco.'!E30</f>
        <v>7.2565964021554616E-2</v>
      </c>
      <c r="E11" s="482">
        <f>'I. de Insumos Eco.'!F30</f>
        <v>8.8160193691521449E-2</v>
      </c>
      <c r="F11" s="482">
        <f>'I. de Insumos Eco.'!G30</f>
        <v>8.2344091731071156E-2</v>
      </c>
      <c r="G11" s="482">
        <f>'I. de Insumos Eco.'!H30</f>
        <v>4.092268324977727E-2</v>
      </c>
      <c r="H11" s="482">
        <f>'I. de Insumos Eco.'!I30</f>
        <v>-1.000102364535697E-2</v>
      </c>
      <c r="I11" s="482">
        <f>'I. de Insumos Eco.'!J30</f>
        <v>1.1281178708380114E-2</v>
      </c>
      <c r="J11" s="482">
        <f>'I. de Insumos Eco.'!K30</f>
        <v>2.4661165604826674E-2</v>
      </c>
      <c r="K11" s="482">
        <f>'I. de Insumos Eco.'!L30</f>
        <v>4.1481588705420729E-2</v>
      </c>
      <c r="L11" s="482">
        <f>'I. de Insumos Eco.'!M30</f>
        <v>3.90328472542565E-2</v>
      </c>
      <c r="M11" s="482">
        <f>'I. de Insumos Eco.'!N30</f>
        <v>5.9499108632764287E-2</v>
      </c>
      <c r="N11" s="482">
        <f>'I. de Insumos Eco.'!O30</f>
        <v>-6.0633336697248543E-3</v>
      </c>
      <c r="O11" s="482">
        <f>'I. de Insumos Eco.'!P30</f>
        <v>0.10916279376983506</v>
      </c>
      <c r="P11" s="482">
        <f>'I. de Insumos Eco.'!Q30</f>
        <v>3.9545275688656761E-3</v>
      </c>
      <c r="Q11" s="482">
        <f>'I. de Insumos Eco.'!R30</f>
        <v>1.3042477202209293E-2</v>
      </c>
      <c r="R11" s="482">
        <f>'I. de Insumos Eco.'!S30</f>
        <v>6.0094055649269708E-2</v>
      </c>
      <c r="S11" s="482">
        <f>'I. de Insumos Eco.'!T30</f>
        <v>3.2871165173789615E-2</v>
      </c>
      <c r="T11" s="482">
        <f>'I. de Insumos Eco.'!U30</f>
        <v>4.7295978836240746E-2</v>
      </c>
      <c r="U11" s="482">
        <f>'I. de Insumos Eco.'!V30</f>
        <v>6.4584088152275079E-2</v>
      </c>
      <c r="V11" s="482">
        <f>'I. de Insumos Eco.'!W30</f>
        <v>3.8584264219116503E-2</v>
      </c>
      <c r="W11" s="482">
        <f>'I. de Insumos Eco.'!X30</f>
        <v>3.740844273906449E-2</v>
      </c>
      <c r="X11" s="482">
        <f>'I. de Insumos Eco.'!Y30</f>
        <v>2.5148011968794248E-3</v>
      </c>
      <c r="Y11" s="482">
        <f>'I. de Insumos Eco.'!Z30</f>
        <v>2.1144751700835282E-2</v>
      </c>
      <c r="Z11" s="482">
        <f>'I. de Insumos Eco.'!AA30</f>
        <v>1.4621697725036463E-2</v>
      </c>
      <c r="AA11" s="482">
        <f>'I. de Insumos Eco.'!AB30</f>
        <v>-1.5738992434042538E-2</v>
      </c>
      <c r="AB11" s="482">
        <f>'I. de Insumos Eco.'!AC30</f>
        <v>5.9130612714390074E-2</v>
      </c>
      <c r="AC11" s="482">
        <f>'I. de Insumos Eco.'!AD30</f>
        <v>-5.6432116080571693E-3</v>
      </c>
      <c r="AD11" s="482">
        <f>'I. de Insumos Eco.'!AE30</f>
        <v>4.4102842576233897E-2</v>
      </c>
      <c r="AE11" s="485">
        <f>'I. de Insumos Eco.'!AF30</f>
        <v>2.9153891393344226E-2</v>
      </c>
    </row>
    <row r="12" spans="1:31">
      <c r="A12" s="428"/>
      <c r="B12" s="509" t="s">
        <v>101</v>
      </c>
      <c r="C12" s="482">
        <f>+C20</f>
        <v>8.6955585237592642E-2</v>
      </c>
      <c r="D12" s="482">
        <f t="shared" ref="D12:AD12" si="1">+D20</f>
        <v>6.8501999598255287E-2</v>
      </c>
      <c r="E12" s="482">
        <f t="shared" si="1"/>
        <v>-0.18656003705688418</v>
      </c>
      <c r="F12" s="482">
        <f t="shared" si="1"/>
        <v>4.3542910400526824E-2</v>
      </c>
      <c r="G12" s="482">
        <f t="shared" si="1"/>
        <v>-1.8916912953358678E-2</v>
      </c>
      <c r="H12" s="482">
        <f t="shared" si="1"/>
        <v>3.8472470939541745E-2</v>
      </c>
      <c r="I12" s="482">
        <f t="shared" si="1"/>
        <v>4.0011149684914246E-2</v>
      </c>
      <c r="J12" s="482">
        <f t="shared" si="1"/>
        <v>8.9739546446240229E-2</v>
      </c>
      <c r="K12" s="482">
        <f t="shared" si="1"/>
        <v>0.10295159214448571</v>
      </c>
      <c r="L12" s="482">
        <f t="shared" si="1"/>
        <v>3.537831431761071E-2</v>
      </c>
      <c r="M12" s="482">
        <f t="shared" si="1"/>
        <v>9.7295896565505385E-2</v>
      </c>
      <c r="N12" s="482">
        <f t="shared" si="1"/>
        <v>8.739666526621663E-2</v>
      </c>
      <c r="O12" s="482">
        <f t="shared" si="1"/>
        <v>-7.6898172321365879E-2</v>
      </c>
      <c r="P12" s="482">
        <f t="shared" si="1"/>
        <v>-1.0857877459930707E-2</v>
      </c>
      <c r="Q12" s="482">
        <f t="shared" si="1"/>
        <v>0.42098114914622953</v>
      </c>
      <c r="R12" s="482">
        <f t="shared" si="1"/>
        <v>-0.26153682732507871</v>
      </c>
      <c r="S12" s="482">
        <f t="shared" si="1"/>
        <v>4.2328705202999424E-2</v>
      </c>
      <c r="T12" s="482">
        <f t="shared" si="1"/>
        <v>-0.12717316848519788</v>
      </c>
      <c r="U12" s="482">
        <f t="shared" si="1"/>
        <v>7.7918985880385261E-2</v>
      </c>
      <c r="V12" s="482">
        <f t="shared" si="1"/>
        <v>-4.035428200329505E-2</v>
      </c>
      <c r="W12" s="482">
        <f t="shared" si="1"/>
        <v>4.6113891808628175E-2</v>
      </c>
      <c r="X12" s="482">
        <f t="shared" si="1"/>
        <v>-5.2846467582335438E-2</v>
      </c>
      <c r="Y12" s="482">
        <f t="shared" si="1"/>
        <v>-1.3373958372761022E-2</v>
      </c>
      <c r="Z12" s="482">
        <f t="shared" si="1"/>
        <v>-0.29204171309679283</v>
      </c>
      <c r="AA12" s="482">
        <f t="shared" si="1"/>
        <v>0.23385929924913984</v>
      </c>
      <c r="AB12" s="482">
        <f t="shared" si="1"/>
        <v>-5.9890463997443744E-2</v>
      </c>
      <c r="AC12" s="482">
        <f>+AC20</f>
        <v>-0.25887566896442338</v>
      </c>
      <c r="AD12" s="482">
        <f t="shared" si="1"/>
        <v>-0.14703650350838215</v>
      </c>
      <c r="AE12" s="485">
        <f>+AE20</f>
        <v>-0.19811734650349186</v>
      </c>
    </row>
    <row r="13" spans="1:31" ht="13.5" thickBot="1">
      <c r="A13" s="428"/>
      <c r="B13" s="466" t="s">
        <v>102</v>
      </c>
      <c r="C13" s="477">
        <v>-8.0000000000000002E-3</v>
      </c>
      <c r="D13" s="477">
        <v>3.5999999999999997E-2</v>
      </c>
      <c r="E13" s="477">
        <v>-4.1000000000000002E-2</v>
      </c>
      <c r="F13" s="477">
        <v>-1.2999999999999999E-2</v>
      </c>
      <c r="G13" s="477">
        <v>-1.6E-2</v>
      </c>
      <c r="H13" s="477">
        <v>-1.2E-2</v>
      </c>
      <c r="I13" s="477">
        <v>3.9E-2</v>
      </c>
      <c r="J13" s="477">
        <v>0</v>
      </c>
      <c r="K13" s="477">
        <v>3.2000000000000001E-2</v>
      </c>
      <c r="L13" s="477">
        <v>0.05</v>
      </c>
      <c r="M13" s="477">
        <v>0.04</v>
      </c>
      <c r="N13" s="477">
        <v>4.5999999999999999E-2</v>
      </c>
      <c r="O13" s="477">
        <v>5.5E-2</v>
      </c>
      <c r="P13" s="477">
        <v>-3.5999999999999997E-2</v>
      </c>
      <c r="Q13" s="477">
        <v>0.04</v>
      </c>
      <c r="R13" s="477">
        <v>1.7000000000000001E-2</v>
      </c>
      <c r="S13" s="477">
        <v>1.6E-2</v>
      </c>
      <c r="T13" s="477">
        <v>1.2E-2</v>
      </c>
      <c r="U13" s="477">
        <v>-2.1000000000000001E-2</v>
      </c>
      <c r="V13" s="477">
        <v>-6.0000000000000001E-3</v>
      </c>
      <c r="W13" s="477">
        <v>3.0000000000000001E-3</v>
      </c>
      <c r="X13" s="477">
        <v>-4.0000000000000001E-3</v>
      </c>
      <c r="Y13" s="477">
        <v>2E-3</v>
      </c>
      <c r="Z13" s="477">
        <v>-1.6E-2</v>
      </c>
      <c r="AA13" s="510">
        <v>-5.8000000000000003E-2</v>
      </c>
      <c r="AB13" s="477">
        <v>4.4999999999999998E-2</v>
      </c>
      <c r="AC13" s="477">
        <v>-1E-3</v>
      </c>
      <c r="AD13" s="510">
        <v>-0.02</v>
      </c>
      <c r="AE13" s="486">
        <v>1.2E-2</v>
      </c>
    </row>
    <row r="14" spans="1:31" ht="13.5" thickBot="1">
      <c r="A14" s="428"/>
      <c r="B14" s="487" t="s">
        <v>99</v>
      </c>
      <c r="C14" s="488">
        <f t="shared" ref="C14:V14" si="2">+(C12-C13)+(C11-C10)</f>
        <v>-9.3706763741345234E-3</v>
      </c>
      <c r="D14" s="489">
        <f t="shared" si="2"/>
        <v>-1.0970331352298933E-2</v>
      </c>
      <c r="E14" s="489">
        <f t="shared" si="2"/>
        <v>8.3078808962999851E-2</v>
      </c>
      <c r="F14" s="489">
        <f t="shared" si="2"/>
        <v>9.3020558303681333E-2</v>
      </c>
      <c r="G14" s="489">
        <f t="shared" si="2"/>
        <v>6.6411720700790058E-3</v>
      </c>
      <c r="H14" s="489">
        <f t="shared" si="2"/>
        <v>1.8458486592758762E-2</v>
      </c>
      <c r="I14" s="489">
        <f t="shared" si="2"/>
        <v>0.11064943523124221</v>
      </c>
      <c r="J14" s="489">
        <f t="shared" si="2"/>
        <v>0.12033372435806022</v>
      </c>
      <c r="K14" s="489">
        <f t="shared" si="2"/>
        <v>6.7595996866148589E-2</v>
      </c>
      <c r="L14" s="489">
        <f t="shared" si="2"/>
        <v>7.7572806943513387E-2</v>
      </c>
      <c r="M14" s="489">
        <f t="shared" si="2"/>
        <v>5.3953667457362631E-7</v>
      </c>
      <c r="N14" s="489">
        <f t="shared" si="2"/>
        <v>3.9423235102148249E-2</v>
      </c>
      <c r="O14" s="489">
        <f t="shared" si="2"/>
        <v>0.11463409448517581</v>
      </c>
      <c r="P14" s="489">
        <f t="shared" si="2"/>
        <v>-8.165984387652811E-2</v>
      </c>
      <c r="Q14" s="489">
        <f t="shared" si="2"/>
        <v>0.4432130794236705</v>
      </c>
      <c r="R14" s="489">
        <f t="shared" si="2"/>
        <v>-0.33045203563183106</v>
      </c>
      <c r="S14" s="489">
        <f t="shared" si="2"/>
        <v>3.2753508562858871E-2</v>
      </c>
      <c r="T14" s="489">
        <f t="shared" si="2"/>
        <v>-9.7402113037865667E-2</v>
      </c>
      <c r="U14" s="489">
        <f t="shared" si="2"/>
        <v>8.0272527196019267E-2</v>
      </c>
      <c r="V14" s="489">
        <f t="shared" si="2"/>
        <v>-0.14683149303059795</v>
      </c>
      <c r="W14" s="489">
        <f t="shared" ref="W14:AE14" si="3">+(W12-W13)+(W11-W10)</f>
        <v>0.16139877427879312</v>
      </c>
      <c r="X14" s="489">
        <f t="shared" si="3"/>
        <v>-9.908879668566728E-2</v>
      </c>
      <c r="Y14" s="489">
        <f t="shared" si="3"/>
        <v>-1.6816612392656971E-2</v>
      </c>
      <c r="Z14" s="489">
        <f t="shared" si="3"/>
        <v>-0.45103014334278485</v>
      </c>
      <c r="AA14" s="489">
        <f t="shared" si="3"/>
        <v>0.62661475432055336</v>
      </c>
      <c r="AB14" s="489">
        <f t="shared" si="3"/>
        <v>-6.0203494008027873E-2</v>
      </c>
      <c r="AC14" s="489">
        <f t="shared" si="3"/>
        <v>-0.6068553364392506</v>
      </c>
      <c r="AD14" s="489">
        <f t="shared" si="3"/>
        <v>-6.831947304874797E-2</v>
      </c>
      <c r="AE14" s="490">
        <f t="shared" si="3"/>
        <v>-0.13943826351256333</v>
      </c>
    </row>
    <row r="15" spans="1:31">
      <c r="A15" s="428"/>
      <c r="B15" s="454" t="s">
        <v>266</v>
      </c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28"/>
      <c r="R15" s="428"/>
      <c r="S15" s="428"/>
      <c r="T15" s="428"/>
      <c r="U15" s="428"/>
      <c r="V15" s="454"/>
      <c r="W15" s="454"/>
      <c r="X15" s="454"/>
      <c r="Y15" s="454"/>
      <c r="Z15" s="428"/>
      <c r="AA15" s="428"/>
      <c r="AB15" s="454"/>
      <c r="AC15" s="428"/>
      <c r="AD15" s="428"/>
      <c r="AE15" s="428"/>
    </row>
    <row r="16" spans="1:31" ht="13.5" thickBot="1">
      <c r="A16" s="428"/>
      <c r="B16" s="491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92"/>
      <c r="Q16" s="428"/>
      <c r="R16" s="428"/>
      <c r="S16" s="428"/>
      <c r="T16" s="428"/>
      <c r="U16" s="428"/>
      <c r="V16" s="454"/>
      <c r="W16" s="454"/>
      <c r="X16" s="454"/>
      <c r="Y16" s="454"/>
      <c r="Z16" s="428"/>
      <c r="AA16" s="428"/>
      <c r="AB16" s="454"/>
      <c r="AC16" s="428"/>
      <c r="AD16" s="428"/>
      <c r="AE16" s="428"/>
    </row>
    <row r="17" spans="1:31" ht="13.5" thickBot="1">
      <c r="A17" s="428"/>
      <c r="B17" s="493" t="s">
        <v>100</v>
      </c>
      <c r="C17" s="494">
        <v>1996</v>
      </c>
      <c r="D17" s="494">
        <f t="shared" ref="D17:M17" si="4">+C17+1</f>
        <v>1997</v>
      </c>
      <c r="E17" s="494">
        <f t="shared" si="4"/>
        <v>1998</v>
      </c>
      <c r="F17" s="494">
        <f t="shared" si="4"/>
        <v>1999</v>
      </c>
      <c r="G17" s="494">
        <f t="shared" si="4"/>
        <v>2000</v>
      </c>
      <c r="H17" s="494">
        <f t="shared" si="4"/>
        <v>2001</v>
      </c>
      <c r="I17" s="494">
        <f t="shared" si="4"/>
        <v>2002</v>
      </c>
      <c r="J17" s="494">
        <f t="shared" si="4"/>
        <v>2003</v>
      </c>
      <c r="K17" s="494">
        <f>+J17+1</f>
        <v>2004</v>
      </c>
      <c r="L17" s="494">
        <f t="shared" si="4"/>
        <v>2005</v>
      </c>
      <c r="M17" s="494">
        <f t="shared" si="4"/>
        <v>2006</v>
      </c>
      <c r="N17" s="494">
        <v>2007</v>
      </c>
      <c r="O17" s="494">
        <f>+N17+1</f>
        <v>2008</v>
      </c>
      <c r="P17" s="494">
        <v>2009</v>
      </c>
      <c r="Q17" s="494">
        <v>2010</v>
      </c>
      <c r="R17" s="494">
        <v>2011</v>
      </c>
      <c r="S17" s="494">
        <v>2012</v>
      </c>
      <c r="T17" s="494">
        <v>2013</v>
      </c>
      <c r="U17" s="494">
        <v>2014</v>
      </c>
      <c r="V17" s="494">
        <v>2015</v>
      </c>
      <c r="W17" s="494">
        <v>2016</v>
      </c>
      <c r="X17" s="494">
        <v>2017</v>
      </c>
      <c r="Y17" s="494">
        <v>2018</v>
      </c>
      <c r="Z17" s="494">
        <v>2019</v>
      </c>
      <c r="AA17" s="494">
        <v>2020</v>
      </c>
      <c r="AB17" s="494">
        <v>2021</v>
      </c>
      <c r="AC17" s="494">
        <v>2022</v>
      </c>
      <c r="AD17" s="494">
        <v>2023</v>
      </c>
      <c r="AE17" s="495">
        <v>2024</v>
      </c>
    </row>
    <row r="18" spans="1:31">
      <c r="A18" s="476"/>
      <c r="B18" s="496" t="s">
        <v>95</v>
      </c>
      <c r="C18" s="497">
        <f>+'I. de Producción'!D92</f>
        <v>0.23900937479608386</v>
      </c>
      <c r="D18" s="497">
        <f>+'I. de Producción'!E92</f>
        <v>0.23156699767314964</v>
      </c>
      <c r="E18" s="497">
        <f>+'I. de Producción'!F92</f>
        <v>6.02545726867127E-2</v>
      </c>
      <c r="F18" s="497">
        <f>+'I. de Producción'!G92</f>
        <v>8.351838508273525E-2</v>
      </c>
      <c r="G18" s="497">
        <f>+'I. de Producción'!H92</f>
        <v>4.6123735692333412E-2</v>
      </c>
      <c r="H18" s="497">
        <f>+'I. de Producción'!J92</f>
        <v>-7.935434071025451E-3</v>
      </c>
      <c r="I18" s="497">
        <f>+'I. de Producción'!L92</f>
        <v>9.2322898178091896E-3</v>
      </c>
      <c r="J18" s="497">
        <f>'I. de Producción'!M92</f>
        <v>6.6946638904584063E-2</v>
      </c>
      <c r="K18" s="497">
        <f>+'I. de Producción'!O92</f>
        <v>5.6034721701654758E-2</v>
      </c>
      <c r="L18" s="497">
        <f>+'I. de Producción'!R92</f>
        <v>4.5409057391557206E-2</v>
      </c>
      <c r="M18" s="497">
        <f>+'I. de Producción'!T92</f>
        <v>6.5181181138472336E-2</v>
      </c>
      <c r="N18" s="497">
        <f>+'I. de Producción'!V92</f>
        <v>5.9768905151188663E-3</v>
      </c>
      <c r="O18" s="497">
        <f>+'I. de Producción'!W92</f>
        <v>-3.5587871087973989E-2</v>
      </c>
      <c r="P18" s="497">
        <f>+'I. de Producción'!Y92</f>
        <v>-9.61269524446558E-2</v>
      </c>
      <c r="Q18" s="497">
        <f>+'I. de Producción'!Z92</f>
        <v>-1.0056914421125178E-3</v>
      </c>
      <c r="R18" s="497">
        <f>+'I. de Producción'!AB92</f>
        <v>-5.7291149519822383E-3</v>
      </c>
      <c r="S18" s="497">
        <f>+'I. de Producción'!AC92</f>
        <v>-9.5228895515191425E-3</v>
      </c>
      <c r="T18" s="497">
        <f>+'I. de Producción'!AD92</f>
        <v>-6.7762049821023768E-2</v>
      </c>
      <c r="U18" s="497">
        <f>+'I. de Producción'!AE92</f>
        <v>-4.6178976243992954E-2</v>
      </c>
      <c r="V18" s="497">
        <f>+'I. de Producción'!AG92</f>
        <v>-9.6394034126422071E-2</v>
      </c>
      <c r="W18" s="483">
        <f>+'I. de Producción'!AH92</f>
        <v>-4.8892055682316519E-2</v>
      </c>
      <c r="X18" s="483">
        <f>+'I. de Producción'!AI92</f>
        <v>-7.0749514823067711E-2</v>
      </c>
      <c r="Y18" s="483">
        <f>+'I. de Producción'!AJ92</f>
        <v>-0.10794386469000854</v>
      </c>
      <c r="Z18" s="483">
        <f>+'I. de Producción'!AK92</f>
        <v>-0.25106542114448238</v>
      </c>
      <c r="AA18" s="483">
        <f>+'I. de Producción'!AL92</f>
        <v>-5.6779046857978084E-2</v>
      </c>
      <c r="AB18" s="483">
        <f>+'I. de Producción'!AM92</f>
        <v>-0.1482960868006987</v>
      </c>
      <c r="AC18" s="483">
        <f>+'I. de Producción'!AN92</f>
        <v>-0.3909383465491737</v>
      </c>
      <c r="AD18" s="483">
        <f>+'I. de Producción'!AO92</f>
        <v>-0.28265495444468858</v>
      </c>
      <c r="AE18" s="498">
        <f>+'I. de Producción'!AP92</f>
        <v>-0.21727607558029535</v>
      </c>
    </row>
    <row r="19" spans="1:31" ht="13.5" thickBot="1">
      <c r="A19" s="428"/>
      <c r="B19" s="496" t="s">
        <v>96</v>
      </c>
      <c r="C19" s="497">
        <f>+'I. de Insumos'!D53</f>
        <v>0.15205378955849122</v>
      </c>
      <c r="D19" s="497">
        <f>+'I. de Insumos'!E53</f>
        <v>0.16306499807489436</v>
      </c>
      <c r="E19" s="497">
        <f>+'I. de Insumos'!F53</f>
        <v>0.24681460974359687</v>
      </c>
      <c r="F19" s="497">
        <f>+'I. de Insumos'!G53</f>
        <v>3.9975474682208426E-2</v>
      </c>
      <c r="G19" s="497">
        <f>+'I. de Insumos'!H53</f>
        <v>6.504064864569209E-2</v>
      </c>
      <c r="H19" s="497">
        <f>+'I. de Insumos'!J53</f>
        <v>-4.6407905010567192E-2</v>
      </c>
      <c r="I19" s="497">
        <f>+'I. de Insumos'!L53</f>
        <v>-3.077885986710506E-2</v>
      </c>
      <c r="J19" s="497">
        <f>+'I. de Insumos'!N53</f>
        <v>-2.2792907541656162E-2</v>
      </c>
      <c r="K19" s="497">
        <f>+'I. de Insumos'!P53</f>
        <v>-4.6916870442830959E-2</v>
      </c>
      <c r="L19" s="497">
        <f>+'I. de Insumos'!R53</f>
        <v>1.0030743073946493E-2</v>
      </c>
      <c r="M19" s="497">
        <f>+'I. de Insumos'!T53</f>
        <v>-3.2114715427033043E-2</v>
      </c>
      <c r="N19" s="497">
        <f>+'I. de Insumos'!V53</f>
        <v>-8.1419774751097768E-2</v>
      </c>
      <c r="O19" s="497">
        <f>+'I. de Insumos'!X53</f>
        <v>4.131030123339189E-2</v>
      </c>
      <c r="P19" s="497">
        <f>+'I. de Insumos'!Y53</f>
        <v>-8.5269074984725093E-2</v>
      </c>
      <c r="Q19" s="497">
        <f>+'I. de Insumos'!Z53</f>
        <v>-0.42198684058834207</v>
      </c>
      <c r="R19" s="497">
        <f>+'I. de Insumos'!AA53</f>
        <v>0.25580771237309646</v>
      </c>
      <c r="S19" s="497">
        <f>+'I. de Insumos'!AB53</f>
        <v>-5.1851594754518567E-2</v>
      </c>
      <c r="T19" s="497">
        <f>+'I. de Insumos'!AC53</f>
        <v>5.9411118664174124E-2</v>
      </c>
      <c r="U19" s="497">
        <f>+'I. de Insumos'!AD53</f>
        <v>-0.12409796212437822</v>
      </c>
      <c r="V19" s="497">
        <f>+'I. de Insumos'!AF53</f>
        <v>-5.6039752123127021E-2</v>
      </c>
      <c r="W19" s="483">
        <f>+'I. de Insumos'!AG53</f>
        <v>-9.5005947490944695E-2</v>
      </c>
      <c r="X19" s="483">
        <f>+'I. de Insumos'!AH53</f>
        <v>-1.7903047240732269E-2</v>
      </c>
      <c r="Y19" s="483">
        <f>+'I. de Insumos'!AI53</f>
        <v>-9.4569906317247515E-2</v>
      </c>
      <c r="Z19" s="483">
        <f>+'I. de Insumos'!AJ53</f>
        <v>4.0976291952310458E-2</v>
      </c>
      <c r="AA19" s="483">
        <f>+'I. de Insumos'!AK53</f>
        <v>-0.29063834610711792</v>
      </c>
      <c r="AB19" s="483">
        <f>+'I. de Insumos'!AL53</f>
        <v>-8.8405622803254952E-2</v>
      </c>
      <c r="AC19" s="483">
        <f>+'I. de Insumos'!AM53</f>
        <v>-0.13206267758475032</v>
      </c>
      <c r="AD19" s="483">
        <f>+'I. de Insumos'!AN53</f>
        <v>-0.13561845093630642</v>
      </c>
      <c r="AE19" s="498">
        <f>+'I. de Insumos'!AO53</f>
        <v>-1.915872907680349E-2</v>
      </c>
    </row>
    <row r="20" spans="1:31" ht="13.5" thickBot="1">
      <c r="A20" s="428"/>
      <c r="B20" s="499" t="s">
        <v>103</v>
      </c>
      <c r="C20" s="500">
        <f t="shared" ref="C20:AB20" si="5">+C18-C19</f>
        <v>8.6955585237592642E-2</v>
      </c>
      <c r="D20" s="500">
        <f t="shared" si="5"/>
        <v>6.8501999598255287E-2</v>
      </c>
      <c r="E20" s="500">
        <f t="shared" si="5"/>
        <v>-0.18656003705688418</v>
      </c>
      <c r="F20" s="500">
        <f t="shared" si="5"/>
        <v>4.3542910400526824E-2</v>
      </c>
      <c r="G20" s="500">
        <f t="shared" si="5"/>
        <v>-1.8916912953358678E-2</v>
      </c>
      <c r="H20" s="500">
        <f t="shared" si="5"/>
        <v>3.8472470939541745E-2</v>
      </c>
      <c r="I20" s="500">
        <f t="shared" si="5"/>
        <v>4.0011149684914246E-2</v>
      </c>
      <c r="J20" s="500">
        <f t="shared" si="5"/>
        <v>8.9739546446240229E-2</v>
      </c>
      <c r="K20" s="500">
        <f t="shared" si="5"/>
        <v>0.10295159214448571</v>
      </c>
      <c r="L20" s="500">
        <f t="shared" si="5"/>
        <v>3.537831431761071E-2</v>
      </c>
      <c r="M20" s="500">
        <f t="shared" si="5"/>
        <v>9.7295896565505385E-2</v>
      </c>
      <c r="N20" s="500">
        <f t="shared" si="5"/>
        <v>8.739666526621663E-2</v>
      </c>
      <c r="O20" s="500">
        <f t="shared" si="5"/>
        <v>-7.6898172321365879E-2</v>
      </c>
      <c r="P20" s="500">
        <f>+P18-P19</f>
        <v>-1.0857877459930707E-2</v>
      </c>
      <c r="Q20" s="500">
        <f t="shared" si="5"/>
        <v>0.42098114914622953</v>
      </c>
      <c r="R20" s="500">
        <f t="shared" si="5"/>
        <v>-0.26153682732507871</v>
      </c>
      <c r="S20" s="500">
        <f t="shared" si="5"/>
        <v>4.2328705202999424E-2</v>
      </c>
      <c r="T20" s="500">
        <f t="shared" si="5"/>
        <v>-0.12717316848519788</v>
      </c>
      <c r="U20" s="500">
        <f t="shared" si="5"/>
        <v>7.7918985880385261E-2</v>
      </c>
      <c r="V20" s="500">
        <f t="shared" si="5"/>
        <v>-4.035428200329505E-2</v>
      </c>
      <c r="W20" s="500">
        <f>+W18-W19</f>
        <v>4.6113891808628175E-2</v>
      </c>
      <c r="X20" s="500">
        <f t="shared" si="5"/>
        <v>-5.2846467582335438E-2</v>
      </c>
      <c r="Y20" s="500">
        <f t="shared" si="5"/>
        <v>-1.3373958372761022E-2</v>
      </c>
      <c r="Z20" s="500">
        <f t="shared" si="5"/>
        <v>-0.29204171309679283</v>
      </c>
      <c r="AA20" s="500">
        <f t="shared" si="5"/>
        <v>0.23385929924913984</v>
      </c>
      <c r="AB20" s="500">
        <f t="shared" si="5"/>
        <v>-5.9890463997443744E-2</v>
      </c>
      <c r="AC20" s="500">
        <f>+AC18-AC19</f>
        <v>-0.25887566896442338</v>
      </c>
      <c r="AD20" s="500">
        <f t="shared" ref="AD20:AE20" si="6">+AD18-AD19</f>
        <v>-0.14703650350838215</v>
      </c>
      <c r="AE20" s="501">
        <f t="shared" si="6"/>
        <v>-0.19811734650349186</v>
      </c>
    </row>
    <row r="21" spans="1:31">
      <c r="A21" s="428"/>
      <c r="B21" s="428"/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</row>
    <row r="22" spans="1:31" ht="13.5" thickBot="1">
      <c r="A22" s="428"/>
      <c r="B22" s="428"/>
      <c r="C22" s="476"/>
      <c r="D22" s="502"/>
      <c r="E22" s="476"/>
      <c r="F22" s="476"/>
      <c r="G22" s="476"/>
      <c r="H22" s="476"/>
      <c r="I22" s="476"/>
      <c r="J22" s="503"/>
      <c r="K22" s="503"/>
      <c r="L22" s="503"/>
      <c r="M22" s="497"/>
      <c r="N22" s="497"/>
      <c r="O22" s="504"/>
      <c r="P22" s="504"/>
      <c r="Q22" s="454"/>
      <c r="R22" s="428"/>
      <c r="S22" s="428"/>
      <c r="T22" s="428"/>
      <c r="U22" s="428"/>
      <c r="V22" s="428"/>
      <c r="W22" s="428"/>
      <c r="X22" s="428"/>
      <c r="Y22" s="476"/>
      <c r="Z22" s="428"/>
      <c r="AA22" s="428"/>
      <c r="AB22" s="428"/>
    </row>
    <row r="23" spans="1:31" ht="25.5" customHeight="1" thickBot="1">
      <c r="A23" s="428"/>
      <c r="B23" s="428"/>
      <c r="C23" s="476"/>
      <c r="D23" s="502"/>
      <c r="E23" s="476"/>
      <c r="F23" s="476"/>
      <c r="G23" s="476"/>
      <c r="H23" s="476"/>
      <c r="I23" s="642" t="s">
        <v>47</v>
      </c>
      <c r="J23" s="643"/>
      <c r="K23" s="643"/>
      <c r="L23" s="643"/>
      <c r="M23" s="642" t="s">
        <v>301</v>
      </c>
      <c r="N23" s="644"/>
      <c r="O23" s="504"/>
      <c r="P23" s="504"/>
      <c r="Q23" s="454"/>
      <c r="R23" s="428"/>
      <c r="S23" s="428"/>
      <c r="T23" s="428"/>
      <c r="U23" s="428"/>
      <c r="V23" s="476"/>
      <c r="W23" s="428"/>
      <c r="X23" s="428"/>
      <c r="Y23" s="476"/>
      <c r="Z23" s="428"/>
      <c r="AA23" s="428"/>
      <c r="AB23" s="428"/>
    </row>
    <row r="24" spans="1:31">
      <c r="A24" s="428"/>
      <c r="B24" s="428"/>
      <c r="C24" s="476"/>
      <c r="D24" s="502"/>
      <c r="E24" s="476"/>
      <c r="F24" s="428"/>
      <c r="G24" s="428"/>
      <c r="H24" s="428"/>
      <c r="I24" s="645" t="s">
        <v>97</v>
      </c>
      <c r="J24" s="646"/>
      <c r="K24" s="646"/>
      <c r="L24" s="647"/>
      <c r="M24" s="648">
        <f>+AVERAGE(C10:AE10)</f>
        <v>2.4237135281460036E-2</v>
      </c>
      <c r="N24" s="649"/>
      <c r="O24" s="505"/>
      <c r="P24" s="505"/>
      <c r="Q24" s="505"/>
      <c r="R24" s="505"/>
      <c r="S24" s="505"/>
      <c r="T24" s="428"/>
      <c r="U24" s="428"/>
      <c r="V24" s="476"/>
      <c r="W24" s="428"/>
      <c r="X24" s="428"/>
      <c r="Y24" s="476"/>
      <c r="Z24" s="428"/>
      <c r="AA24" s="428"/>
      <c r="AB24" s="428"/>
    </row>
    <row r="25" spans="1:31">
      <c r="A25" s="428"/>
      <c r="B25" s="428"/>
      <c r="C25" s="476"/>
      <c r="D25" s="476"/>
      <c r="E25" s="476"/>
      <c r="F25" s="428"/>
      <c r="G25" s="428"/>
      <c r="H25" s="428"/>
      <c r="I25" s="637" t="s">
        <v>98</v>
      </c>
      <c r="J25" s="638"/>
      <c r="K25" s="638"/>
      <c r="L25" s="639"/>
      <c r="M25" s="640">
        <f>+AVERAGE(C11:AE11)</f>
        <v>3.7452794841594243E-2</v>
      </c>
      <c r="N25" s="641"/>
      <c r="O25" s="505"/>
      <c r="P25" s="505"/>
      <c r="Q25" s="505"/>
      <c r="R25" s="505"/>
      <c r="S25" s="505"/>
      <c r="T25" s="428"/>
      <c r="U25" s="506"/>
      <c r="V25" s="476"/>
      <c r="W25" s="428"/>
      <c r="X25" s="428"/>
      <c r="Y25" s="428"/>
      <c r="Z25" s="428"/>
      <c r="AA25" s="428"/>
      <c r="AB25" s="428"/>
    </row>
    <row r="26" spans="1:31">
      <c r="A26" s="428"/>
      <c r="B26" s="428"/>
      <c r="C26" s="476"/>
      <c r="D26" s="476"/>
      <c r="E26" s="476"/>
      <c r="F26" s="428"/>
      <c r="G26" s="428"/>
      <c r="H26" s="428"/>
      <c r="I26" s="637" t="s">
        <v>194</v>
      </c>
      <c r="J26" s="638"/>
      <c r="K26" s="638"/>
      <c r="L26" s="639"/>
      <c r="M26" s="640">
        <f>+AVERAGE(C12:AE12)</f>
        <v>-8.035559922154132E-3</v>
      </c>
      <c r="N26" s="641"/>
      <c r="O26" s="505"/>
      <c r="P26" s="505"/>
      <c r="Q26" s="505"/>
      <c r="R26" s="505"/>
      <c r="S26" s="505"/>
      <c r="T26" s="428"/>
      <c r="U26" s="428"/>
      <c r="V26" s="428"/>
      <c r="W26" s="428"/>
      <c r="X26" s="428"/>
      <c r="Y26" s="428"/>
      <c r="Z26" s="428"/>
      <c r="AA26" s="428"/>
      <c r="AB26" s="428"/>
    </row>
    <row r="27" spans="1:31" ht="13.5" thickBot="1">
      <c r="A27" s="428"/>
      <c r="B27" s="428"/>
      <c r="C27" s="476"/>
      <c r="D27" s="476"/>
      <c r="E27" s="476"/>
      <c r="F27" s="428"/>
      <c r="G27" s="428"/>
      <c r="H27" s="428"/>
      <c r="I27" s="637" t="s">
        <v>195</v>
      </c>
      <c r="J27" s="638"/>
      <c r="K27" s="638"/>
      <c r="L27" s="639"/>
      <c r="M27" s="650">
        <f>+AVERAGE(C13:AE13)</f>
        <v>6.6551724137931065E-3</v>
      </c>
      <c r="N27" s="651"/>
      <c r="O27" s="505"/>
      <c r="P27" s="505"/>
      <c r="Q27" s="505"/>
      <c r="R27" s="505"/>
      <c r="S27" s="505"/>
      <c r="T27" s="428"/>
      <c r="U27" s="506"/>
      <c r="V27" s="428"/>
      <c r="W27" s="428"/>
      <c r="X27" s="428"/>
      <c r="Y27" s="428"/>
      <c r="Z27" s="428"/>
      <c r="AA27" s="428"/>
      <c r="AB27" s="428"/>
    </row>
    <row r="28" spans="1:31" ht="15.75" thickBot="1">
      <c r="A28" s="428"/>
      <c r="B28" s="428"/>
      <c r="C28" s="476"/>
      <c r="D28" s="428"/>
      <c r="E28" s="428"/>
      <c r="F28" s="428"/>
      <c r="G28" s="428"/>
      <c r="H28" s="428"/>
      <c r="I28" s="632" t="s">
        <v>99</v>
      </c>
      <c r="J28" s="633"/>
      <c r="K28" s="633"/>
      <c r="L28" s="634"/>
      <c r="M28" s="635">
        <f>((M26-M27)+(M25-M24))</f>
        <v>-1.475072775813031E-3</v>
      </c>
      <c r="N28" s="636"/>
      <c r="O28" s="504"/>
      <c r="P28" s="504"/>
      <c r="Q28" s="504"/>
      <c r="R28" s="504"/>
      <c r="S28" s="504"/>
      <c r="T28" s="428"/>
      <c r="U28" s="428"/>
      <c r="V28" s="428"/>
      <c r="W28" s="428"/>
      <c r="X28" s="428"/>
      <c r="Y28" s="428"/>
      <c r="Z28" s="428"/>
      <c r="AA28" s="428"/>
      <c r="AB28" s="428"/>
    </row>
    <row r="29" spans="1:31">
      <c r="A29" s="428"/>
      <c r="B29" s="428"/>
      <c r="C29" s="476"/>
      <c r="D29" s="476"/>
      <c r="E29" s="476"/>
      <c r="F29" s="428"/>
      <c r="G29" s="428"/>
      <c r="H29" s="428"/>
      <c r="I29" s="428"/>
      <c r="J29" s="503"/>
      <c r="K29" s="507"/>
      <c r="L29" s="508"/>
      <c r="M29" s="497"/>
      <c r="N29" s="497"/>
      <c r="O29" s="503"/>
      <c r="P29" s="503"/>
      <c r="Q29" s="454"/>
      <c r="R29" s="428"/>
      <c r="S29" s="428"/>
      <c r="T29" s="476"/>
      <c r="U29" s="428"/>
      <c r="V29" s="428"/>
      <c r="W29" s="428"/>
      <c r="X29" s="428"/>
      <c r="Y29" s="428"/>
      <c r="Z29" s="428"/>
      <c r="AA29" s="428"/>
      <c r="AB29" s="428"/>
    </row>
    <row r="31" spans="1:31"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</row>
    <row r="32" spans="1:31"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</row>
    <row r="33" spans="3:25"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</row>
  </sheetData>
  <mergeCells count="12">
    <mergeCell ref="I23:L23"/>
    <mergeCell ref="M23:N23"/>
    <mergeCell ref="I24:L24"/>
    <mergeCell ref="M24:N24"/>
    <mergeCell ref="I27:L27"/>
    <mergeCell ref="M27:N27"/>
    <mergeCell ref="I28:L28"/>
    <mergeCell ref="M28:N28"/>
    <mergeCell ref="I25:L25"/>
    <mergeCell ref="M25:N25"/>
    <mergeCell ref="I26:L26"/>
    <mergeCell ref="M26:N26"/>
  </mergeCells>
  <printOptions horizontalCentered="1" verticalCentered="1"/>
  <pageMargins left="0.51181102362204722" right="0.75" top="1" bottom="1" header="0" footer="0"/>
  <pageSetup paperSize="9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1:AN61"/>
  <sheetViews>
    <sheetView showGridLines="0" zoomScale="70" zoomScaleNormal="70" workbookViewId="0">
      <pane xSplit="2" ySplit="9" topLeftCell="C28" activePane="bottomRight" state="frozen"/>
      <selection pane="topRight" activeCell="C1" sqref="C1"/>
      <selection pane="bottomLeft" activeCell="A10" sqref="A10"/>
      <selection pane="bottomRight" activeCell="AK39" sqref="AK39"/>
    </sheetView>
  </sheetViews>
  <sheetFormatPr baseColWidth="10" defaultRowHeight="12.75"/>
  <cols>
    <col min="1" max="1" width="4" style="3" customWidth="1"/>
    <col min="2" max="2" width="51" style="3" customWidth="1"/>
    <col min="3" max="3" width="11.7109375" style="3" customWidth="1"/>
    <col min="4" max="4" width="10.7109375" style="3" customWidth="1"/>
    <col min="5" max="5" width="9.42578125" style="3" customWidth="1"/>
    <col min="6" max="7" width="11.85546875" style="3" customWidth="1"/>
    <col min="8" max="8" width="11.7109375" style="3" customWidth="1"/>
    <col min="9" max="9" width="10.5703125" style="3" customWidth="1"/>
    <col min="10" max="10" width="12" style="3" customWidth="1"/>
    <col min="11" max="11" width="11.7109375" style="3" customWidth="1"/>
    <col min="12" max="12" width="10.85546875" style="3" customWidth="1"/>
    <col min="13" max="13" width="11.7109375" style="3" customWidth="1"/>
    <col min="14" max="14" width="10.85546875" style="3" customWidth="1"/>
    <col min="15" max="15" width="11.7109375" style="3" customWidth="1"/>
    <col min="16" max="16" width="10.140625" style="3" customWidth="1"/>
    <col min="17" max="17" width="11.7109375" style="3" customWidth="1"/>
    <col min="18" max="20" width="11.5703125" style="3" customWidth="1"/>
    <col min="21" max="22" width="11.7109375" style="3" customWidth="1"/>
    <col min="23" max="23" width="12.140625" style="3" customWidth="1"/>
    <col min="24" max="28" width="11.7109375" style="3" customWidth="1"/>
    <col min="29" max="29" width="11.140625" style="3" customWidth="1"/>
    <col min="30" max="34" width="13.140625" style="3" customWidth="1"/>
    <col min="35" max="35" width="11.42578125" style="3"/>
    <col min="36" max="36" width="13.5703125" style="3" bestFit="1" customWidth="1"/>
    <col min="37" max="16384" width="11.42578125" style="3"/>
  </cols>
  <sheetData>
    <row r="1" spans="1:40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</row>
    <row r="2" spans="1:40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</row>
    <row r="3" spans="1:40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</row>
    <row r="4" spans="1:40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</row>
    <row r="5" spans="1:40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</row>
    <row r="6" spans="1:40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</row>
    <row r="7" spans="1:40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</row>
    <row r="8" spans="1:40" ht="13.5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</row>
    <row r="9" spans="1:40" ht="13.5" thickBot="1">
      <c r="A9" s="24"/>
      <c r="B9" s="25"/>
      <c r="C9" s="106">
        <v>1994</v>
      </c>
      <c r="D9" s="106">
        <v>1995</v>
      </c>
      <c r="E9" s="106">
        <v>1996</v>
      </c>
      <c r="F9" s="106">
        <v>1997</v>
      </c>
      <c r="G9" s="106">
        <v>1998</v>
      </c>
      <c r="H9" s="106">
        <v>1999</v>
      </c>
      <c r="I9" s="106">
        <v>2000</v>
      </c>
      <c r="J9" s="106" t="s">
        <v>295</v>
      </c>
      <c r="K9" s="106">
        <v>2001</v>
      </c>
      <c r="L9" s="106" t="s">
        <v>1</v>
      </c>
      <c r="M9" s="106">
        <v>2002</v>
      </c>
      <c r="N9" s="106">
        <v>2003</v>
      </c>
      <c r="O9" s="106" t="s">
        <v>151</v>
      </c>
      <c r="P9" s="106">
        <v>2004</v>
      </c>
      <c r="Q9" s="106" t="s">
        <v>2</v>
      </c>
      <c r="R9" s="106">
        <v>2005</v>
      </c>
      <c r="S9" s="106" t="s">
        <v>3</v>
      </c>
      <c r="T9" s="106">
        <v>2006</v>
      </c>
      <c r="U9" s="106" t="s">
        <v>191</v>
      </c>
      <c r="V9" s="106">
        <v>2007</v>
      </c>
      <c r="W9" s="106">
        <v>2008</v>
      </c>
      <c r="X9" s="106">
        <v>2009</v>
      </c>
      <c r="Y9" s="106">
        <v>2010</v>
      </c>
      <c r="Z9" s="106">
        <v>2011</v>
      </c>
      <c r="AA9" s="106">
        <v>2012</v>
      </c>
      <c r="AB9" s="106">
        <v>2013</v>
      </c>
      <c r="AC9" s="106" t="s">
        <v>190</v>
      </c>
      <c r="AD9" s="106" t="s">
        <v>199</v>
      </c>
      <c r="AE9" s="106" t="s">
        <v>200</v>
      </c>
      <c r="AF9" s="106" t="s">
        <v>201</v>
      </c>
      <c r="AG9" s="106" t="s">
        <v>202</v>
      </c>
      <c r="AH9" s="106" t="s">
        <v>268</v>
      </c>
      <c r="AI9" s="106" t="s">
        <v>269</v>
      </c>
      <c r="AJ9" s="106" t="s">
        <v>270</v>
      </c>
      <c r="AK9" s="106" t="s">
        <v>302</v>
      </c>
      <c r="AL9" s="106" t="s">
        <v>303</v>
      </c>
      <c r="AM9" s="106" t="s">
        <v>304</v>
      </c>
      <c r="AN9" s="522">
        <v>2024</v>
      </c>
    </row>
    <row r="10" spans="1:40" ht="13.5" thickBot="1">
      <c r="A10" s="24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4"/>
      <c r="AG10" s="24"/>
      <c r="AH10" s="24"/>
      <c r="AI10" s="24"/>
      <c r="AJ10" s="24"/>
      <c r="AK10" s="24"/>
    </row>
    <row r="11" spans="1:40" ht="12.75" customHeight="1">
      <c r="A11" s="24"/>
      <c r="B11" s="28" t="s">
        <v>155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4"/>
      <c r="AI11" s="24"/>
      <c r="AJ11" s="24"/>
      <c r="AK11" s="24"/>
    </row>
    <row r="12" spans="1:40" ht="13.5" thickBot="1">
      <c r="A12" s="24"/>
      <c r="B12" s="29" t="s">
        <v>156</v>
      </c>
      <c r="C12" s="27"/>
      <c r="D12" s="30"/>
      <c r="E12" s="30"/>
      <c r="F12" s="30"/>
      <c r="G12" s="30"/>
      <c r="H12" s="30"/>
      <c r="I12" s="27"/>
      <c r="J12" s="30"/>
      <c r="K12" s="30"/>
      <c r="L12" s="27"/>
      <c r="M12" s="30"/>
      <c r="N12" s="27"/>
      <c r="O12" s="30"/>
      <c r="P12" s="27"/>
      <c r="Q12" s="30"/>
      <c r="R12" s="27"/>
      <c r="S12" s="30"/>
      <c r="T12" s="27"/>
      <c r="U12" s="30"/>
      <c r="V12" s="30"/>
      <c r="W12" s="30"/>
      <c r="X12" s="30"/>
      <c r="Y12" s="30"/>
      <c r="Z12" s="30"/>
      <c r="AA12" s="30"/>
      <c r="AB12" s="30"/>
      <c r="AC12" s="31"/>
      <c r="AD12" s="30"/>
      <c r="AE12" s="30"/>
      <c r="AF12" s="32"/>
      <c r="AG12" s="24"/>
      <c r="AH12" s="24"/>
      <c r="AI12" s="24"/>
      <c r="AJ12" s="24"/>
      <c r="AK12" s="24"/>
    </row>
    <row r="13" spans="1:40">
      <c r="A13" s="24"/>
      <c r="B13" s="33" t="s">
        <v>277</v>
      </c>
      <c r="C13" s="34">
        <v>660784.56870930619</v>
      </c>
      <c r="D13" s="34">
        <v>611559.66668840847</v>
      </c>
      <c r="E13" s="34">
        <v>554671.50945067336</v>
      </c>
      <c r="F13" s="34">
        <v>507768.12602482975</v>
      </c>
      <c r="G13" s="34">
        <v>513622.19485094131</v>
      </c>
      <c r="H13" s="34">
        <v>592221.87793209881</v>
      </c>
      <c r="I13" s="34">
        <v>574432.54233097262</v>
      </c>
      <c r="J13" s="34">
        <v>468245</v>
      </c>
      <c r="K13" s="34">
        <v>470938</v>
      </c>
      <c r="L13" s="34">
        <v>462640.04044489382</v>
      </c>
      <c r="M13" s="34">
        <v>392366.07142857142</v>
      </c>
      <c r="N13" s="34">
        <v>400108.91089108912</v>
      </c>
      <c r="O13" s="34">
        <v>400109</v>
      </c>
      <c r="P13" s="34">
        <v>374745</v>
      </c>
      <c r="Q13" s="34">
        <v>386576</v>
      </c>
      <c r="R13" s="34">
        <v>392947</v>
      </c>
      <c r="S13" s="34">
        <v>432622</v>
      </c>
      <c r="T13" s="34">
        <v>455030</v>
      </c>
      <c r="U13" s="34">
        <v>206014</v>
      </c>
      <c r="V13" s="34">
        <v>416613</v>
      </c>
      <c r="W13" s="34">
        <v>205612</v>
      </c>
      <c r="X13" s="34">
        <v>209826</v>
      </c>
      <c r="Y13" s="34">
        <v>134904</v>
      </c>
      <c r="Z13" s="34">
        <v>190277</v>
      </c>
      <c r="AA13" s="34">
        <v>150649</v>
      </c>
      <c r="AB13" s="34">
        <v>153048</v>
      </c>
      <c r="AC13" s="34">
        <v>221202</v>
      </c>
      <c r="AD13" s="35">
        <v>132940.42324844201</v>
      </c>
      <c r="AE13" s="35">
        <v>105575.10695772471</v>
      </c>
      <c r="AF13" s="35">
        <v>87147.787338699767</v>
      </c>
      <c r="AG13" s="35">
        <v>92486.331511818091</v>
      </c>
      <c r="AH13" s="35">
        <v>109197.93393816087</v>
      </c>
      <c r="AI13" s="34">
        <v>210107.26138531856</v>
      </c>
      <c r="AJ13" s="34">
        <v>83968.02855559111</v>
      </c>
      <c r="AK13" s="34">
        <v>88880.510031655853</v>
      </c>
      <c r="AL13" s="34">
        <v>48183.426172952721</v>
      </c>
      <c r="AM13" s="34">
        <v>43478.205999460683</v>
      </c>
      <c r="AN13" s="116">
        <v>38349.130847876768</v>
      </c>
    </row>
    <row r="14" spans="1:40">
      <c r="A14" s="24"/>
      <c r="B14" s="36" t="s">
        <v>153</v>
      </c>
      <c r="C14" s="37">
        <v>572022.29208214779</v>
      </c>
      <c r="D14" s="37">
        <v>580644.26669420698</v>
      </c>
      <c r="E14" s="37">
        <v>525611.97223341779</v>
      </c>
      <c r="F14" s="37">
        <v>481342.96819158213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8"/>
      <c r="W14" s="38"/>
      <c r="X14" s="38"/>
      <c r="Y14" s="38"/>
      <c r="Z14" s="38"/>
      <c r="AA14" s="38"/>
      <c r="AB14" s="38"/>
      <c r="AC14" s="38"/>
      <c r="AD14" s="39"/>
      <c r="AE14" s="39"/>
      <c r="AF14" s="39"/>
      <c r="AG14" s="39"/>
      <c r="AH14" s="39"/>
      <c r="AI14" s="38"/>
      <c r="AJ14" s="38"/>
      <c r="AK14" s="37"/>
      <c r="AL14" s="38"/>
      <c r="AM14" s="38"/>
      <c r="AN14" s="117"/>
    </row>
    <row r="15" spans="1:40">
      <c r="A15" s="24"/>
      <c r="B15" s="36" t="s">
        <v>154</v>
      </c>
      <c r="C15" s="37">
        <v>88762.276627158455</v>
      </c>
      <c r="D15" s="37">
        <v>30915.399994201438</v>
      </c>
      <c r="E15" s="37">
        <v>29059.537217255511</v>
      </c>
      <c r="F15" s="37">
        <v>26425.157833247617</v>
      </c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8"/>
      <c r="W15" s="38"/>
      <c r="X15" s="38"/>
      <c r="Y15" s="38"/>
      <c r="Z15" s="38"/>
      <c r="AA15" s="38"/>
      <c r="AB15" s="38"/>
      <c r="AC15" s="38"/>
      <c r="AD15" s="39"/>
      <c r="AE15" s="39"/>
      <c r="AF15" s="39"/>
      <c r="AG15" s="39"/>
      <c r="AH15" s="39"/>
      <c r="AI15" s="38"/>
      <c r="AJ15" s="38"/>
      <c r="AK15" s="37"/>
      <c r="AL15" s="38"/>
      <c r="AM15" s="38"/>
      <c r="AN15" s="117"/>
    </row>
    <row r="16" spans="1:40">
      <c r="A16" s="24"/>
      <c r="B16" s="36" t="s">
        <v>74</v>
      </c>
      <c r="C16" s="37">
        <v>14525.212864311768</v>
      </c>
      <c r="D16" s="37">
        <v>98208</v>
      </c>
      <c r="E16" s="37">
        <v>138410</v>
      </c>
      <c r="F16" s="37">
        <v>158771</v>
      </c>
      <c r="G16" s="37">
        <v>109515</v>
      </c>
      <c r="H16" s="37">
        <v>114042.50377206944</v>
      </c>
      <c r="I16" s="37">
        <v>121152.56345212508</v>
      </c>
      <c r="J16" s="37">
        <v>106370</v>
      </c>
      <c r="K16" s="37">
        <v>119986</v>
      </c>
      <c r="L16" s="37">
        <v>119439.83822042467</v>
      </c>
      <c r="M16" s="37">
        <v>68455.357142857145</v>
      </c>
      <c r="N16" s="37">
        <v>65944.554455445541</v>
      </c>
      <c r="O16" s="37">
        <v>65944.554455445541</v>
      </c>
      <c r="P16" s="37">
        <v>125302</v>
      </c>
      <c r="Q16" s="40">
        <v>126971</v>
      </c>
      <c r="R16" s="40">
        <v>67762</v>
      </c>
      <c r="S16" s="40">
        <v>53388.47</v>
      </c>
      <c r="T16" s="40">
        <v>65559</v>
      </c>
      <c r="U16" s="40">
        <v>33372</v>
      </c>
      <c r="V16" s="40">
        <v>6429</v>
      </c>
      <c r="W16" s="40">
        <v>14962</v>
      </c>
      <c r="X16" s="40">
        <v>26985</v>
      </c>
      <c r="Y16" s="40">
        <v>1735</v>
      </c>
      <c r="Z16" s="40">
        <v>35034</v>
      </c>
      <c r="AA16" s="40">
        <v>33590</v>
      </c>
      <c r="AB16" s="40">
        <v>36497</v>
      </c>
      <c r="AC16" s="40">
        <v>55811</v>
      </c>
      <c r="AD16" s="40">
        <v>23585.686560607741</v>
      </c>
      <c r="AE16" s="40">
        <v>22413.844933771528</v>
      </c>
      <c r="AF16" s="40"/>
      <c r="AG16" s="40"/>
      <c r="AH16" s="40"/>
      <c r="AI16" s="37"/>
      <c r="AJ16" s="37"/>
      <c r="AK16" s="37"/>
      <c r="AL16" s="38"/>
      <c r="AM16" s="38"/>
      <c r="AN16" s="117"/>
    </row>
    <row r="17" spans="1:40">
      <c r="A17" s="24"/>
      <c r="B17" s="36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8"/>
      <c r="AG17" s="38"/>
      <c r="AH17" s="31"/>
      <c r="AI17" s="38"/>
      <c r="AJ17" s="38"/>
      <c r="AK17" s="37"/>
      <c r="AL17" s="38"/>
      <c r="AM17" s="38"/>
      <c r="AN17" s="117"/>
    </row>
    <row r="18" spans="1:40">
      <c r="A18" s="24"/>
      <c r="B18" s="523" t="s">
        <v>75</v>
      </c>
      <c r="C18" s="37"/>
      <c r="D18" s="37">
        <v>8694</v>
      </c>
      <c r="E18" s="37">
        <v>6729</v>
      </c>
      <c r="F18" s="37">
        <v>6123</v>
      </c>
      <c r="G18" s="37">
        <v>5966</v>
      </c>
      <c r="H18" s="37">
        <v>6128</v>
      </c>
      <c r="I18" s="37">
        <v>6159</v>
      </c>
      <c r="J18" s="37">
        <v>5113</v>
      </c>
      <c r="K18" s="37">
        <v>5373</v>
      </c>
      <c r="L18" s="37">
        <v>5196</v>
      </c>
      <c r="M18" s="37">
        <v>4894</v>
      </c>
      <c r="N18" s="37">
        <v>5052</v>
      </c>
      <c r="O18" s="37">
        <v>5052</v>
      </c>
      <c r="P18" s="37">
        <v>5570</v>
      </c>
      <c r="Q18" s="37">
        <v>5704</v>
      </c>
      <c r="R18" s="37">
        <v>5819</v>
      </c>
      <c r="S18" s="37">
        <v>5870</v>
      </c>
      <c r="T18" s="37">
        <v>6715</v>
      </c>
      <c r="U18" s="37">
        <v>2248</v>
      </c>
      <c r="V18" s="37">
        <v>2152</v>
      </c>
      <c r="W18" s="37">
        <v>2287</v>
      </c>
      <c r="X18" s="37">
        <v>2360</v>
      </c>
      <c r="Y18" s="37">
        <v>1283</v>
      </c>
      <c r="Z18" s="37">
        <v>1757</v>
      </c>
      <c r="AA18" s="37">
        <v>1193</v>
      </c>
      <c r="AB18" s="37">
        <v>1156</v>
      </c>
      <c r="AC18" s="37">
        <v>1258</v>
      </c>
      <c r="AD18" s="41">
        <v>2629</v>
      </c>
      <c r="AE18" s="41">
        <v>2519</v>
      </c>
      <c r="AF18" s="42">
        <v>2450</v>
      </c>
      <c r="AG18" s="42">
        <v>2456</v>
      </c>
      <c r="AH18" s="42">
        <v>2484</v>
      </c>
      <c r="AI18" s="520">
        <v>1574</v>
      </c>
      <c r="AJ18" s="520">
        <v>1455</v>
      </c>
      <c r="AK18" s="37">
        <v>1280</v>
      </c>
      <c r="AL18" s="38">
        <v>1402</v>
      </c>
      <c r="AM18" s="38">
        <v>1401</v>
      </c>
      <c r="AN18" s="117">
        <v>1378</v>
      </c>
    </row>
    <row r="19" spans="1:40" ht="13.5" thickBot="1">
      <c r="A19" s="24"/>
      <c r="B19" s="524" t="s">
        <v>72</v>
      </c>
      <c r="C19" s="44">
        <v>165013.0163520771</v>
      </c>
      <c r="D19" s="44">
        <v>179915.60579005218</v>
      </c>
      <c r="E19" s="44">
        <v>183372.9855885224</v>
      </c>
      <c r="F19" s="44">
        <v>119926.64459581001</v>
      </c>
      <c r="G19" s="44">
        <v>123236.99604247135</v>
      </c>
      <c r="H19" s="44">
        <v>143489.84371807284</v>
      </c>
      <c r="I19" s="44">
        <v>158328</v>
      </c>
      <c r="J19" s="44">
        <v>148667</v>
      </c>
      <c r="K19" s="44">
        <v>123335</v>
      </c>
      <c r="L19" s="44">
        <v>123837.20930232559</v>
      </c>
      <c r="M19" s="44">
        <v>46467.261904761901</v>
      </c>
      <c r="N19" s="44">
        <v>44654.455445544554</v>
      </c>
      <c r="O19" s="44">
        <v>44654</v>
      </c>
      <c r="P19" s="44">
        <v>37396</v>
      </c>
      <c r="Q19" s="44">
        <v>40781</v>
      </c>
      <c r="R19" s="44">
        <v>27286</v>
      </c>
      <c r="S19" s="44">
        <v>28077</v>
      </c>
      <c r="T19" s="44">
        <v>21554</v>
      </c>
      <c r="U19" s="44">
        <v>11145</v>
      </c>
      <c r="V19" s="44">
        <v>10944</v>
      </c>
      <c r="W19" s="44">
        <v>13484</v>
      </c>
      <c r="X19" s="44">
        <v>12101</v>
      </c>
      <c r="Y19" s="44">
        <v>12628</v>
      </c>
      <c r="Z19" s="44">
        <v>12626</v>
      </c>
      <c r="AA19" s="44">
        <v>8372</v>
      </c>
      <c r="AB19" s="44">
        <v>9384</v>
      </c>
      <c r="AC19" s="44">
        <v>17545</v>
      </c>
      <c r="AD19" s="44">
        <v>11309.803274404199</v>
      </c>
      <c r="AE19" s="45">
        <v>6977.6631869616094</v>
      </c>
      <c r="AF19" s="45">
        <v>6942.4061163391243</v>
      </c>
      <c r="AG19" s="45">
        <v>8766.7786025612295</v>
      </c>
      <c r="AH19" s="114">
        <v>7994.3118235841002</v>
      </c>
      <c r="AI19" s="213">
        <v>9466.5761215808252</v>
      </c>
      <c r="AJ19" s="213">
        <v>5129.9852334083616</v>
      </c>
      <c r="AK19" s="213">
        <v>4136.5955266325436</v>
      </c>
      <c r="AL19" s="213">
        <v>6329.52839170075</v>
      </c>
      <c r="AM19" s="213">
        <v>9650.0915787609993</v>
      </c>
      <c r="AN19" s="119">
        <v>9604.7629823043899</v>
      </c>
    </row>
    <row r="20" spans="1:40">
      <c r="A20" s="24"/>
      <c r="C20" s="47"/>
      <c r="D20" s="516"/>
      <c r="E20" s="516">
        <f>(E18-D18)/D18</f>
        <v>-0.22601794340924775</v>
      </c>
      <c r="F20" s="516">
        <f t="shared" ref="F20:AK20" si="0">(F18-E18)/E18</f>
        <v>-9.0057958091841278E-2</v>
      </c>
      <c r="G20" s="516">
        <f t="shared" si="0"/>
        <v>-2.564102564102564E-2</v>
      </c>
      <c r="H20" s="516">
        <f t="shared" si="0"/>
        <v>2.7153871940998994E-2</v>
      </c>
      <c r="I20" s="516">
        <f t="shared" si="0"/>
        <v>5.0587467362924283E-3</v>
      </c>
      <c r="J20" s="516">
        <f t="shared" si="0"/>
        <v>-0.16983276505926287</v>
      </c>
      <c r="K20" s="516">
        <f t="shared" si="0"/>
        <v>5.0850772540582831E-2</v>
      </c>
      <c r="L20" s="516">
        <f t="shared" si="0"/>
        <v>-3.2942490228922393E-2</v>
      </c>
      <c r="M20" s="516">
        <f t="shared" si="0"/>
        <v>-5.8121632024634336E-2</v>
      </c>
      <c r="N20" s="516">
        <f t="shared" si="0"/>
        <v>3.228442991418063E-2</v>
      </c>
      <c r="O20" s="516">
        <f t="shared" si="0"/>
        <v>0</v>
      </c>
      <c r="P20" s="516">
        <f t="shared" si="0"/>
        <v>0.10253365003958828</v>
      </c>
      <c r="Q20" s="516">
        <f t="shared" si="0"/>
        <v>2.4057450628366249E-2</v>
      </c>
      <c r="R20" s="516">
        <f t="shared" si="0"/>
        <v>2.0161290322580645E-2</v>
      </c>
      <c r="S20" s="516">
        <f t="shared" si="0"/>
        <v>8.7643925073036602E-3</v>
      </c>
      <c r="T20" s="516">
        <f t="shared" si="0"/>
        <v>0.14395229982964225</v>
      </c>
      <c r="U20" s="516">
        <f t="shared" si="0"/>
        <v>-0.66522710349962766</v>
      </c>
      <c r="V20" s="516">
        <f t="shared" si="0"/>
        <v>-4.2704626334519574E-2</v>
      </c>
      <c r="W20" s="516">
        <f t="shared" si="0"/>
        <v>6.2732342007434938E-2</v>
      </c>
      <c r="X20" s="516">
        <f t="shared" si="0"/>
        <v>3.1919545255793616E-2</v>
      </c>
      <c r="Y20" s="516">
        <f t="shared" si="0"/>
        <v>-0.45635593220338982</v>
      </c>
      <c r="Z20" s="516">
        <f t="shared" si="0"/>
        <v>0.36944660950896335</v>
      </c>
      <c r="AA20" s="516">
        <f t="shared" si="0"/>
        <v>-0.32100170745589074</v>
      </c>
      <c r="AB20" s="516">
        <f t="shared" si="0"/>
        <v>-3.1014249790444259E-2</v>
      </c>
      <c r="AC20" s="516">
        <f t="shared" si="0"/>
        <v>8.8235294117647065E-2</v>
      </c>
      <c r="AD20" s="516">
        <f t="shared" si="0"/>
        <v>1.089825119236884</v>
      </c>
      <c r="AE20" s="516">
        <f t="shared" si="0"/>
        <v>-4.1841004184100417E-2</v>
      </c>
      <c r="AF20" s="516">
        <f t="shared" si="0"/>
        <v>-2.7391822151647479E-2</v>
      </c>
      <c r="AG20" s="516">
        <f t="shared" si="0"/>
        <v>2.4489795918367346E-3</v>
      </c>
      <c r="AH20" s="516">
        <f t="shared" si="0"/>
        <v>1.1400651465798045E-2</v>
      </c>
      <c r="AI20" s="516">
        <f t="shared" si="0"/>
        <v>-0.36634460547504027</v>
      </c>
      <c r="AJ20" s="516">
        <f t="shared" si="0"/>
        <v>-7.5603557814485384E-2</v>
      </c>
      <c r="AK20" s="516">
        <f t="shared" si="0"/>
        <v>-0.12027491408934708</v>
      </c>
      <c r="AL20" s="516">
        <f t="shared" ref="AL20:AL21" si="1">(AL18-AK18)/AK18</f>
        <v>9.5312499999999994E-2</v>
      </c>
      <c r="AM20" s="516">
        <f t="shared" ref="AM20:AN21" si="2">(AM18-AL18)/AL18</f>
        <v>-7.1326676176890159E-4</v>
      </c>
      <c r="AN20" s="521">
        <f t="shared" si="2"/>
        <v>-1.6416845110635261E-2</v>
      </c>
    </row>
    <row r="21" spans="1:40" ht="13.5" thickBot="1">
      <c r="A21" s="24"/>
      <c r="C21" s="47"/>
      <c r="D21" s="516">
        <f>(D19-C19)/C19</f>
        <v>9.0311599456969122E-2</v>
      </c>
      <c r="E21" s="516">
        <f>(E19-D19)/D19</f>
        <v>1.9216675414498004E-2</v>
      </c>
      <c r="F21" s="516">
        <f t="shared" ref="F21:AK21" si="3">(F19-E19)/E19</f>
        <v>-0.34599611708936256</v>
      </c>
      <c r="G21" s="516">
        <f t="shared" si="3"/>
        <v>2.7603135715322084E-2</v>
      </c>
      <c r="H21" s="516">
        <f t="shared" si="3"/>
        <v>0.1643406470944952</v>
      </c>
      <c r="I21" s="516">
        <f t="shared" si="3"/>
        <v>0.10340910476619515</v>
      </c>
      <c r="J21" s="516">
        <f t="shared" si="3"/>
        <v>-6.1018897478651912E-2</v>
      </c>
      <c r="K21" s="516">
        <f t="shared" si="3"/>
        <v>-0.17039423678422247</v>
      </c>
      <c r="L21" s="516">
        <f t="shared" si="3"/>
        <v>4.071912290311651E-3</v>
      </c>
      <c r="M21" s="516">
        <f t="shared" si="3"/>
        <v>-0.62477140621506833</v>
      </c>
      <c r="N21" s="516">
        <f t="shared" si="3"/>
        <v>-3.901255173874519E-2</v>
      </c>
      <c r="O21" s="516">
        <f t="shared" si="3"/>
        <v>-1.0199330391779255E-5</v>
      </c>
      <c r="P21" s="516">
        <f t="shared" si="3"/>
        <v>-0.16253863035786267</v>
      </c>
      <c r="Q21" s="516">
        <f t="shared" si="3"/>
        <v>9.051770242806717E-2</v>
      </c>
      <c r="R21" s="516">
        <f t="shared" si="3"/>
        <v>-0.33091390598563059</v>
      </c>
      <c r="S21" s="516">
        <f t="shared" si="3"/>
        <v>2.8989225243714726E-2</v>
      </c>
      <c r="T21" s="516">
        <f t="shared" si="3"/>
        <v>-0.23232539088934004</v>
      </c>
      <c r="U21" s="516">
        <f t="shared" si="3"/>
        <v>-0.48292660295072842</v>
      </c>
      <c r="V21" s="516">
        <f t="shared" si="3"/>
        <v>-1.80349932705249E-2</v>
      </c>
      <c r="W21" s="516">
        <f t="shared" si="3"/>
        <v>0.23209064327485379</v>
      </c>
      <c r="X21" s="516">
        <f t="shared" si="3"/>
        <v>-0.10256600415307031</v>
      </c>
      <c r="Y21" s="516">
        <f t="shared" si="3"/>
        <v>4.3550119824807866E-2</v>
      </c>
      <c r="Z21" s="516">
        <f t="shared" si="3"/>
        <v>-1.5837820715869496E-4</v>
      </c>
      <c r="AA21" s="516">
        <f t="shared" si="3"/>
        <v>-0.33692380801520672</v>
      </c>
      <c r="AB21" s="516">
        <f t="shared" si="3"/>
        <v>0.12087912087912088</v>
      </c>
      <c r="AC21" s="516">
        <f t="shared" si="3"/>
        <v>0.86967178175618076</v>
      </c>
      <c r="AD21" s="516">
        <f t="shared" si="3"/>
        <v>-0.35538311345658596</v>
      </c>
      <c r="AE21" s="516">
        <f t="shared" si="3"/>
        <v>-0.38304292146680219</v>
      </c>
      <c r="AF21" s="516">
        <f t="shared" si="3"/>
        <v>-5.0528478772615621E-3</v>
      </c>
      <c r="AG21" s="516">
        <f t="shared" si="3"/>
        <v>0.2627867709911697</v>
      </c>
      <c r="AH21" s="516">
        <f t="shared" si="3"/>
        <v>-8.8112956194816155E-2</v>
      </c>
      <c r="AI21" s="516">
        <f t="shared" si="3"/>
        <v>0.18416398190190469</v>
      </c>
      <c r="AJ21" s="516">
        <f t="shared" si="3"/>
        <v>-0.45809496828387575</v>
      </c>
      <c r="AK21" s="516">
        <f t="shared" si="3"/>
        <v>-0.19364377509441874</v>
      </c>
      <c r="AL21" s="516">
        <f t="shared" si="1"/>
        <v>0.53012987393848376</v>
      </c>
      <c r="AM21" s="516">
        <f t="shared" si="2"/>
        <v>0.52461462870032416</v>
      </c>
      <c r="AN21" s="521">
        <f t="shared" si="2"/>
        <v>-4.6972193047756794E-3</v>
      </c>
    </row>
    <row r="22" spans="1:40" ht="13.5" thickBot="1">
      <c r="A22" s="27"/>
      <c r="B22" s="49" t="s">
        <v>77</v>
      </c>
      <c r="C22" s="50">
        <v>1</v>
      </c>
      <c r="D22" s="50">
        <v>1.0429999999999999</v>
      </c>
      <c r="E22" s="50">
        <v>1.0549999999999999</v>
      </c>
      <c r="F22" s="50">
        <v>1.0249999999999999</v>
      </c>
      <c r="G22" s="50">
        <v>1.032</v>
      </c>
      <c r="H22" s="50">
        <v>1.0269999999999999</v>
      </c>
      <c r="I22" s="50">
        <v>1.0189999999999999</v>
      </c>
      <c r="J22" s="50">
        <v>1.0189999999999999</v>
      </c>
      <c r="K22" s="50">
        <v>0.98899999999999999</v>
      </c>
      <c r="L22" s="50">
        <v>0.98899999999999999</v>
      </c>
      <c r="M22" s="50">
        <v>1.008</v>
      </c>
      <c r="N22" s="50">
        <v>1.01</v>
      </c>
      <c r="O22" s="50">
        <v>1.01</v>
      </c>
      <c r="P22" s="50">
        <v>1.024</v>
      </c>
      <c r="Q22" s="50">
        <v>1.024</v>
      </c>
      <c r="R22" s="50">
        <v>1</v>
      </c>
      <c r="S22" s="50">
        <v>1</v>
      </c>
      <c r="T22" s="50">
        <v>1</v>
      </c>
      <c r="U22" s="50">
        <v>1</v>
      </c>
      <c r="V22" s="50">
        <v>1</v>
      </c>
      <c r="W22" s="50">
        <v>1</v>
      </c>
      <c r="X22" s="50">
        <v>1</v>
      </c>
      <c r="Y22" s="50">
        <v>1</v>
      </c>
      <c r="Z22" s="50">
        <v>1</v>
      </c>
      <c r="AA22" s="50">
        <v>1</v>
      </c>
      <c r="AB22" s="50">
        <v>1</v>
      </c>
      <c r="AC22" s="50">
        <v>1</v>
      </c>
      <c r="AD22" s="51">
        <v>1</v>
      </c>
      <c r="AE22" s="51">
        <v>1</v>
      </c>
      <c r="AF22" s="52">
        <v>1</v>
      </c>
      <c r="AG22" s="52">
        <v>1</v>
      </c>
      <c r="AH22" s="52">
        <v>1</v>
      </c>
      <c r="AI22" s="52">
        <v>1</v>
      </c>
      <c r="AJ22" s="52">
        <v>1</v>
      </c>
      <c r="AK22" s="52">
        <v>1</v>
      </c>
      <c r="AL22" s="52">
        <v>1</v>
      </c>
      <c r="AM22" s="52">
        <v>1</v>
      </c>
      <c r="AN22" s="53">
        <v>1</v>
      </c>
    </row>
    <row r="23" spans="1:40">
      <c r="A23" s="27"/>
      <c r="B23" s="24" t="s">
        <v>271</v>
      </c>
      <c r="C23" s="511"/>
      <c r="D23" s="511"/>
      <c r="E23" s="511"/>
      <c r="F23" s="511"/>
      <c r="G23" s="511"/>
      <c r="H23" s="511"/>
      <c r="I23" s="511"/>
      <c r="J23" s="511"/>
      <c r="K23" s="511"/>
      <c r="L23" s="511"/>
      <c r="M23" s="511"/>
      <c r="N23" s="511"/>
      <c r="O23" s="511"/>
      <c r="P23" s="511"/>
      <c r="Q23" s="511"/>
      <c r="R23" s="511"/>
      <c r="S23" s="511"/>
      <c r="T23" s="511"/>
      <c r="U23" s="511"/>
      <c r="V23" s="511"/>
      <c r="W23" s="511"/>
      <c r="X23" s="511"/>
      <c r="Y23" s="511"/>
      <c r="Z23" s="511"/>
      <c r="AA23" s="511"/>
      <c r="AB23" s="511"/>
      <c r="AC23" s="511"/>
      <c r="AD23" s="512"/>
      <c r="AE23" s="512"/>
      <c r="AF23" s="513"/>
      <c r="AG23" s="513"/>
      <c r="AH23" s="513"/>
      <c r="AI23" s="513"/>
      <c r="AJ23" s="513"/>
      <c r="AK23" s="513"/>
      <c r="AL23" s="513"/>
      <c r="AM23" s="513"/>
      <c r="AN23" s="513"/>
    </row>
    <row r="24" spans="1:40" ht="13.5" thickBot="1">
      <c r="A24" s="24"/>
      <c r="B24" s="27"/>
      <c r="C24" s="54"/>
      <c r="D24" s="54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54"/>
      <c r="V24" s="39"/>
      <c r="W24" s="39"/>
      <c r="X24" s="39"/>
      <c r="Y24" s="31"/>
      <c r="Z24" s="31"/>
      <c r="AA24" s="31"/>
      <c r="AB24" s="31"/>
      <c r="AC24" s="31"/>
      <c r="AD24" s="37"/>
      <c r="AE24" s="31"/>
      <c r="AF24" s="24"/>
      <c r="AG24" s="24"/>
      <c r="AH24" s="24"/>
      <c r="AI24" s="24"/>
      <c r="AJ24" s="122"/>
      <c r="AK24" s="122"/>
      <c r="AL24" s="122"/>
      <c r="AM24" s="122"/>
      <c r="AN24" s="122"/>
    </row>
    <row r="25" spans="1:40">
      <c r="A25" s="24"/>
      <c r="B25" s="28" t="s">
        <v>155</v>
      </c>
      <c r="C25" s="54"/>
      <c r="D25" s="54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54"/>
      <c r="V25" s="39"/>
      <c r="W25" s="39"/>
      <c r="X25" s="39"/>
      <c r="Y25" s="31"/>
      <c r="Z25" s="31"/>
      <c r="AA25" s="31"/>
      <c r="AB25" s="31"/>
      <c r="AC25" s="31"/>
      <c r="AD25" s="31"/>
      <c r="AE25" s="31"/>
      <c r="AF25" s="24"/>
      <c r="AG25" s="24"/>
      <c r="AH25" s="24"/>
      <c r="AI25" s="24"/>
      <c r="AJ25" s="122"/>
      <c r="AK25" s="122"/>
      <c r="AL25" s="122"/>
      <c r="AM25" s="122"/>
      <c r="AN25" s="122"/>
    </row>
    <row r="26" spans="1:40" ht="13.5" thickBot="1">
      <c r="A26" s="24"/>
      <c r="B26" s="29" t="s">
        <v>156</v>
      </c>
      <c r="C26" s="54"/>
      <c r="D26" s="54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6"/>
      <c r="V26" s="56"/>
      <c r="W26" s="56"/>
      <c r="X26" s="56"/>
      <c r="Y26" s="31"/>
      <c r="Z26" s="31"/>
      <c r="AA26" s="31"/>
      <c r="AB26" s="31"/>
      <c r="AC26" s="31"/>
      <c r="AD26" s="31"/>
      <c r="AE26" s="31"/>
      <c r="AF26" s="24"/>
      <c r="AG26" s="24"/>
      <c r="AH26" s="24"/>
      <c r="AI26" s="24"/>
      <c r="AJ26" s="122"/>
      <c r="AK26" s="122"/>
      <c r="AL26" s="122"/>
      <c r="AM26" s="122"/>
      <c r="AN26" s="122"/>
    </row>
    <row r="27" spans="1:40">
      <c r="A27" s="24"/>
      <c r="B27" s="33" t="s">
        <v>73</v>
      </c>
      <c r="C27" s="34">
        <f>C28+C29</f>
        <v>660784.56870930619</v>
      </c>
      <c r="D27" s="34">
        <f>D28+D29</f>
        <v>637856.73235600989</v>
      </c>
      <c r="E27" s="34">
        <f>E28+E29</f>
        <v>585178.44247046032</v>
      </c>
      <c r="F27" s="34">
        <f>F28+F29</f>
        <v>520462.32917545049</v>
      </c>
      <c r="G27" s="34">
        <f t="shared" ref="G27:T27" si="4">G13*G22</f>
        <v>530058.10508617142</v>
      </c>
      <c r="H27" s="34">
        <f t="shared" si="4"/>
        <v>608211.8686362654</v>
      </c>
      <c r="I27" s="34">
        <f t="shared" si="4"/>
        <v>585346.76063526107</v>
      </c>
      <c r="J27" s="34">
        <f t="shared" si="4"/>
        <v>477141.65499999997</v>
      </c>
      <c r="K27" s="34">
        <f t="shared" si="4"/>
        <v>465757.68199999997</v>
      </c>
      <c r="L27" s="34">
        <f t="shared" si="4"/>
        <v>457551</v>
      </c>
      <c r="M27" s="34">
        <f t="shared" si="4"/>
        <v>395505</v>
      </c>
      <c r="N27" s="34">
        <f t="shared" si="4"/>
        <v>404110</v>
      </c>
      <c r="O27" s="34">
        <f t="shared" si="4"/>
        <v>404110.09</v>
      </c>
      <c r="P27" s="34">
        <f t="shared" si="4"/>
        <v>383738.88</v>
      </c>
      <c r="Q27" s="34">
        <f t="shared" si="4"/>
        <v>395853.82400000002</v>
      </c>
      <c r="R27" s="34">
        <f t="shared" si="4"/>
        <v>392947</v>
      </c>
      <c r="S27" s="34">
        <f t="shared" si="4"/>
        <v>432622</v>
      </c>
      <c r="T27" s="34">
        <f t="shared" si="4"/>
        <v>455030</v>
      </c>
      <c r="U27" s="34">
        <f t="shared" ref="U27:AG27" si="5">U13*U22</f>
        <v>206014</v>
      </c>
      <c r="V27" s="34">
        <f t="shared" si="5"/>
        <v>416613</v>
      </c>
      <c r="W27" s="34">
        <f t="shared" si="5"/>
        <v>205612</v>
      </c>
      <c r="X27" s="34">
        <f t="shared" si="5"/>
        <v>209826</v>
      </c>
      <c r="Y27" s="34">
        <f t="shared" si="5"/>
        <v>134904</v>
      </c>
      <c r="Z27" s="34">
        <f t="shared" si="5"/>
        <v>190277</v>
      </c>
      <c r="AA27" s="34">
        <f t="shared" si="5"/>
        <v>150649</v>
      </c>
      <c r="AB27" s="34">
        <f t="shared" si="5"/>
        <v>153048</v>
      </c>
      <c r="AC27" s="34">
        <f t="shared" si="5"/>
        <v>221202</v>
      </c>
      <c r="AD27" s="34">
        <f>AD13*AD22</f>
        <v>132940.42324844201</v>
      </c>
      <c r="AE27" s="34">
        <f>AE13*AE22</f>
        <v>105575.10695772471</v>
      </c>
      <c r="AF27" s="34">
        <f>AF13*AF22</f>
        <v>87147.787338699767</v>
      </c>
      <c r="AG27" s="34">
        <f t="shared" si="5"/>
        <v>92486.331511818091</v>
      </c>
      <c r="AH27" s="115">
        <f t="shared" ref="AH27:AM27" si="6">AH13*AH22</f>
        <v>109197.93393816087</v>
      </c>
      <c r="AI27" s="115">
        <f t="shared" si="6"/>
        <v>210107.26138531856</v>
      </c>
      <c r="AJ27" s="115">
        <f t="shared" si="6"/>
        <v>83968.02855559111</v>
      </c>
      <c r="AK27" s="115">
        <f t="shared" si="6"/>
        <v>88880.510031655853</v>
      </c>
      <c r="AL27" s="115">
        <f t="shared" si="6"/>
        <v>48183.426172952721</v>
      </c>
      <c r="AM27" s="115">
        <f t="shared" si="6"/>
        <v>43478.205999460683</v>
      </c>
      <c r="AN27" s="116">
        <f t="shared" ref="AN27" si="7">AN13*AN22</f>
        <v>38349.130847876768</v>
      </c>
    </row>
    <row r="28" spans="1:40">
      <c r="A28" s="24"/>
      <c r="B28" s="36" t="s">
        <v>153</v>
      </c>
      <c r="C28" s="37">
        <f>C14*C22</f>
        <v>572022.29208214779</v>
      </c>
      <c r="D28" s="37">
        <f>D14*D22</f>
        <v>605611.97016205778</v>
      </c>
      <c r="E28" s="37">
        <f>E14*E22</f>
        <v>554520.63070625579</v>
      </c>
      <c r="F28" s="37">
        <f>F14*F22</f>
        <v>493376.54239637166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1"/>
      <c r="AJ28" s="123"/>
      <c r="AK28" s="123"/>
      <c r="AL28" s="123"/>
      <c r="AM28" s="123"/>
      <c r="AN28" s="124"/>
    </row>
    <row r="29" spans="1:40">
      <c r="A29" s="24"/>
      <c r="B29" s="36" t="s">
        <v>154</v>
      </c>
      <c r="C29" s="37">
        <f>C15*C22</f>
        <v>88762.276627158455</v>
      </c>
      <c r="D29" s="37">
        <f>D15*D22</f>
        <v>32244.762193952098</v>
      </c>
      <c r="E29" s="37">
        <f>E15*E22</f>
        <v>30657.811764204562</v>
      </c>
      <c r="F29" s="37">
        <f>F15*F22</f>
        <v>27085.786779078804</v>
      </c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1"/>
      <c r="AJ29" s="123"/>
      <c r="AK29" s="123"/>
      <c r="AL29" s="123"/>
      <c r="AM29" s="123"/>
      <c r="AN29" s="124"/>
    </row>
    <row r="30" spans="1:40">
      <c r="A30" s="24"/>
      <c r="B30" s="36" t="s">
        <v>74</v>
      </c>
      <c r="C30" s="37">
        <f>C16*C22</f>
        <v>14525.212864311768</v>
      </c>
      <c r="D30" s="37">
        <f t="shared" ref="D30:T30" si="8">D16*D22</f>
        <v>102430.94399999999</v>
      </c>
      <c r="E30" s="37">
        <f t="shared" si="8"/>
        <v>146022.54999999999</v>
      </c>
      <c r="F30" s="37">
        <f t="shared" si="8"/>
        <v>162740.27499999999</v>
      </c>
      <c r="G30" s="37">
        <f t="shared" si="8"/>
        <v>113019.48</v>
      </c>
      <c r="H30" s="37">
        <f t="shared" si="8"/>
        <v>117121.6513739153</v>
      </c>
      <c r="I30" s="37">
        <f t="shared" si="8"/>
        <v>123454.46215771545</v>
      </c>
      <c r="J30" s="37">
        <f t="shared" si="8"/>
        <v>108391.02999999998</v>
      </c>
      <c r="K30" s="37">
        <f t="shared" si="8"/>
        <v>118666.15399999999</v>
      </c>
      <c r="L30" s="37">
        <f t="shared" si="8"/>
        <v>118126</v>
      </c>
      <c r="M30" s="37">
        <f t="shared" si="8"/>
        <v>69003</v>
      </c>
      <c r="N30" s="37">
        <f t="shared" si="8"/>
        <v>66604</v>
      </c>
      <c r="O30" s="37">
        <f t="shared" si="8"/>
        <v>66604</v>
      </c>
      <c r="P30" s="37">
        <f t="shared" si="8"/>
        <v>128309.24800000001</v>
      </c>
      <c r="Q30" s="37">
        <f t="shared" si="8"/>
        <v>130018.304</v>
      </c>
      <c r="R30" s="37">
        <f t="shared" si="8"/>
        <v>67762</v>
      </c>
      <c r="S30" s="37">
        <f t="shared" si="8"/>
        <v>53388.47</v>
      </c>
      <c r="T30" s="37">
        <f t="shared" si="8"/>
        <v>65559</v>
      </c>
      <c r="U30" s="37">
        <f t="shared" ref="U30:AC30" si="9">U16*U22</f>
        <v>33372</v>
      </c>
      <c r="V30" s="37">
        <f t="shared" si="9"/>
        <v>6429</v>
      </c>
      <c r="W30" s="37">
        <f t="shared" si="9"/>
        <v>14962</v>
      </c>
      <c r="X30" s="37">
        <f t="shared" si="9"/>
        <v>26985</v>
      </c>
      <c r="Y30" s="37">
        <f t="shared" si="9"/>
        <v>1735</v>
      </c>
      <c r="Z30" s="37">
        <f t="shared" si="9"/>
        <v>35034</v>
      </c>
      <c r="AA30" s="37">
        <f t="shared" si="9"/>
        <v>33590</v>
      </c>
      <c r="AB30" s="37">
        <f t="shared" si="9"/>
        <v>36497</v>
      </c>
      <c r="AC30" s="37">
        <f t="shared" si="9"/>
        <v>55811</v>
      </c>
      <c r="AD30" s="37">
        <f>AD16*AD22</f>
        <v>23585.686560607741</v>
      </c>
      <c r="AE30" s="37">
        <f>AE16*AE22</f>
        <v>22413.844933771528</v>
      </c>
      <c r="AF30" s="37"/>
      <c r="AG30" s="37"/>
      <c r="AH30" s="37"/>
      <c r="AI30" s="31"/>
      <c r="AJ30" s="123"/>
      <c r="AK30" s="123"/>
      <c r="AL30" s="123"/>
      <c r="AM30" s="123"/>
      <c r="AN30" s="124"/>
    </row>
    <row r="31" spans="1:40">
      <c r="A31" s="24"/>
      <c r="B31" s="36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1"/>
      <c r="AJ31" s="123"/>
      <c r="AK31" s="123"/>
      <c r="AL31" s="123"/>
      <c r="AM31" s="123"/>
      <c r="AN31" s="124"/>
    </row>
    <row r="32" spans="1:40">
      <c r="A32" s="24"/>
      <c r="B32" s="36" t="s">
        <v>75</v>
      </c>
      <c r="C32" s="37"/>
      <c r="D32" s="37">
        <f>D18</f>
        <v>8694</v>
      </c>
      <c r="E32" s="37">
        <f t="shared" ref="E32:T32" si="10">E18</f>
        <v>6729</v>
      </c>
      <c r="F32" s="37">
        <f t="shared" si="10"/>
        <v>6123</v>
      </c>
      <c r="G32" s="37">
        <f t="shared" si="10"/>
        <v>5966</v>
      </c>
      <c r="H32" s="37">
        <f t="shared" si="10"/>
        <v>6128</v>
      </c>
      <c r="I32" s="37">
        <f t="shared" si="10"/>
        <v>6159</v>
      </c>
      <c r="J32" s="37">
        <f t="shared" si="10"/>
        <v>5113</v>
      </c>
      <c r="K32" s="37">
        <f t="shared" si="10"/>
        <v>5373</v>
      </c>
      <c r="L32" s="37">
        <f t="shared" si="10"/>
        <v>5196</v>
      </c>
      <c r="M32" s="37">
        <f t="shared" si="10"/>
        <v>4894</v>
      </c>
      <c r="N32" s="37">
        <f t="shared" si="10"/>
        <v>5052</v>
      </c>
      <c r="O32" s="37">
        <f t="shared" si="10"/>
        <v>5052</v>
      </c>
      <c r="P32" s="37">
        <f t="shared" si="10"/>
        <v>5570</v>
      </c>
      <c r="Q32" s="37">
        <f t="shared" si="10"/>
        <v>5704</v>
      </c>
      <c r="R32" s="37">
        <f t="shared" si="10"/>
        <v>5819</v>
      </c>
      <c r="S32" s="37">
        <f t="shared" si="10"/>
        <v>5870</v>
      </c>
      <c r="T32" s="37">
        <f t="shared" si="10"/>
        <v>6715</v>
      </c>
      <c r="U32" s="37">
        <f>U18</f>
        <v>2248</v>
      </c>
      <c r="V32" s="37">
        <f>V18</f>
        <v>2152</v>
      </c>
      <c r="W32" s="37">
        <f>W18</f>
        <v>2287</v>
      </c>
      <c r="X32" s="37">
        <f t="shared" ref="X32:AC32" si="11">X18</f>
        <v>2360</v>
      </c>
      <c r="Y32" s="37">
        <f t="shared" si="11"/>
        <v>1283</v>
      </c>
      <c r="Z32" s="37">
        <f t="shared" si="11"/>
        <v>1757</v>
      </c>
      <c r="AA32" s="37">
        <f t="shared" si="11"/>
        <v>1193</v>
      </c>
      <c r="AB32" s="37">
        <f t="shared" si="11"/>
        <v>1156</v>
      </c>
      <c r="AC32" s="37">
        <f t="shared" si="11"/>
        <v>1258</v>
      </c>
      <c r="AD32" s="37">
        <f t="shared" ref="AD32:AJ32" si="12">AD18</f>
        <v>2629</v>
      </c>
      <c r="AE32" s="37">
        <f t="shared" si="12"/>
        <v>2519</v>
      </c>
      <c r="AF32" s="37">
        <f t="shared" si="12"/>
        <v>2450</v>
      </c>
      <c r="AG32" s="37">
        <f t="shared" si="12"/>
        <v>2456</v>
      </c>
      <c r="AH32" s="37">
        <f t="shared" si="12"/>
        <v>2484</v>
      </c>
      <c r="AI32" s="37">
        <f t="shared" si="12"/>
        <v>1574</v>
      </c>
      <c r="AJ32" s="37">
        <f t="shared" si="12"/>
        <v>1455</v>
      </c>
      <c r="AK32" s="37">
        <f>AK18</f>
        <v>1280</v>
      </c>
      <c r="AL32" s="37">
        <f>AL18</f>
        <v>1402</v>
      </c>
      <c r="AM32" s="37">
        <f>AM18</f>
        <v>1401</v>
      </c>
      <c r="AN32" s="117">
        <f>AN18</f>
        <v>1378</v>
      </c>
    </row>
    <row r="33" spans="1:40" ht="13.5" thickBot="1">
      <c r="A33" s="24"/>
      <c r="B33" s="43" t="s">
        <v>72</v>
      </c>
      <c r="C33" s="44">
        <f t="shared" ref="C33:AH33" si="13">C19*C22</f>
        <v>165013.0163520771</v>
      </c>
      <c r="D33" s="44">
        <f t="shared" si="13"/>
        <v>187651.97683902443</v>
      </c>
      <c r="E33" s="44">
        <f t="shared" si="13"/>
        <v>193458.49979589111</v>
      </c>
      <c r="F33" s="44">
        <f t="shared" si="13"/>
        <v>122924.81071070525</v>
      </c>
      <c r="G33" s="44">
        <f t="shared" si="13"/>
        <v>127180.57991583044</v>
      </c>
      <c r="H33" s="44">
        <f t="shared" si="13"/>
        <v>147364.0694984608</v>
      </c>
      <c r="I33" s="44">
        <f t="shared" si="13"/>
        <v>161336.23199999999</v>
      </c>
      <c r="J33" s="44">
        <f t="shared" si="13"/>
        <v>151491.67299999998</v>
      </c>
      <c r="K33" s="44">
        <f t="shared" si="13"/>
        <v>121978.315</v>
      </c>
      <c r="L33" s="44">
        <f t="shared" si="13"/>
        <v>122475</v>
      </c>
      <c r="M33" s="44">
        <f t="shared" si="13"/>
        <v>46839</v>
      </c>
      <c r="N33" s="44">
        <f t="shared" si="13"/>
        <v>45101</v>
      </c>
      <c r="O33" s="44">
        <f t="shared" si="13"/>
        <v>45100.54</v>
      </c>
      <c r="P33" s="44">
        <f t="shared" si="13"/>
        <v>38293.504000000001</v>
      </c>
      <c r="Q33" s="44">
        <f t="shared" si="13"/>
        <v>41759.743999999999</v>
      </c>
      <c r="R33" s="44">
        <f t="shared" si="13"/>
        <v>27286</v>
      </c>
      <c r="S33" s="44">
        <f t="shared" si="13"/>
        <v>28077</v>
      </c>
      <c r="T33" s="44">
        <f t="shared" si="13"/>
        <v>21554</v>
      </c>
      <c r="U33" s="44">
        <f t="shared" si="13"/>
        <v>11145</v>
      </c>
      <c r="V33" s="44">
        <f t="shared" si="13"/>
        <v>10944</v>
      </c>
      <c r="W33" s="44">
        <f t="shared" si="13"/>
        <v>13484</v>
      </c>
      <c r="X33" s="44">
        <f t="shared" si="13"/>
        <v>12101</v>
      </c>
      <c r="Y33" s="44">
        <f t="shared" si="13"/>
        <v>12628</v>
      </c>
      <c r="Z33" s="44">
        <f t="shared" si="13"/>
        <v>12626</v>
      </c>
      <c r="AA33" s="44">
        <f t="shared" si="13"/>
        <v>8372</v>
      </c>
      <c r="AB33" s="44">
        <f t="shared" si="13"/>
        <v>9384</v>
      </c>
      <c r="AC33" s="44">
        <f t="shared" si="13"/>
        <v>17545</v>
      </c>
      <c r="AD33" s="44">
        <f>AD19*AD22</f>
        <v>11309.803274404199</v>
      </c>
      <c r="AE33" s="44">
        <f>AE19*AE22</f>
        <v>6977.6631869616094</v>
      </c>
      <c r="AF33" s="44">
        <f>AF19*AF22</f>
        <v>6942.4061163391243</v>
      </c>
      <c r="AG33" s="44">
        <f>AG19*AG22</f>
        <v>8766.7786025612295</v>
      </c>
      <c r="AH33" s="118">
        <f t="shared" si="13"/>
        <v>7994.3118235841002</v>
      </c>
      <c r="AI33" s="118">
        <f t="shared" ref="AI33:AN33" si="14">AI19*AI22</f>
        <v>9466.5761215808252</v>
      </c>
      <c r="AJ33" s="118">
        <f t="shared" si="14"/>
        <v>5129.9852334083616</v>
      </c>
      <c r="AK33" s="118">
        <f t="shared" si="14"/>
        <v>4136.5955266325436</v>
      </c>
      <c r="AL33" s="118">
        <f t="shared" si="14"/>
        <v>6329.52839170075</v>
      </c>
      <c r="AM33" s="118">
        <f t="shared" si="14"/>
        <v>9650.0915787609993</v>
      </c>
      <c r="AN33" s="119">
        <f t="shared" si="14"/>
        <v>9604.7629823043899</v>
      </c>
    </row>
    <row r="34" spans="1:40" ht="13.5" thickBot="1">
      <c r="A34" s="24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54"/>
      <c r="V34" s="39"/>
      <c r="W34" s="39"/>
      <c r="X34" s="39"/>
      <c r="Y34" s="31"/>
      <c r="Z34" s="31"/>
      <c r="AA34" s="31"/>
      <c r="AB34" s="31"/>
      <c r="AC34" s="31"/>
      <c r="AD34" s="31"/>
      <c r="AE34" s="31"/>
      <c r="AF34" s="24"/>
      <c r="AG34" s="24"/>
      <c r="AH34" s="24"/>
      <c r="AI34" s="24"/>
      <c r="AJ34" s="122"/>
      <c r="AK34" s="122"/>
      <c r="AL34" s="122"/>
      <c r="AM34" s="122"/>
      <c r="AN34" s="122"/>
    </row>
    <row r="35" spans="1:40">
      <c r="A35" s="24"/>
      <c r="B35" s="28" t="s">
        <v>155</v>
      </c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39"/>
      <c r="V35" s="39"/>
      <c r="W35" s="39"/>
      <c r="X35" s="39"/>
      <c r="Y35" s="31"/>
      <c r="Z35" s="31"/>
      <c r="AA35" s="31"/>
      <c r="AB35" s="31"/>
      <c r="AC35" s="31"/>
      <c r="AD35" s="31"/>
      <c r="AE35" s="31"/>
      <c r="AF35" s="24"/>
      <c r="AG35" s="24"/>
      <c r="AH35" s="24"/>
      <c r="AI35" s="24"/>
      <c r="AJ35" s="122"/>
      <c r="AK35" s="122"/>
      <c r="AL35" s="122"/>
      <c r="AM35" s="122"/>
      <c r="AN35" s="122"/>
    </row>
    <row r="36" spans="1:40" ht="13.5" thickBot="1">
      <c r="A36" s="24"/>
      <c r="B36" s="29" t="s">
        <v>156</v>
      </c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39"/>
      <c r="V36" s="39"/>
      <c r="W36" s="39"/>
      <c r="X36" s="39"/>
      <c r="Y36" s="31"/>
      <c r="Z36" s="31"/>
      <c r="AA36" s="31"/>
      <c r="AB36" s="31"/>
      <c r="AC36" s="31"/>
      <c r="AD36" s="31"/>
      <c r="AE36" s="24"/>
      <c r="AF36" s="24"/>
      <c r="AG36" s="24"/>
      <c r="AH36" s="32"/>
      <c r="AI36" s="24"/>
      <c r="AJ36" s="122"/>
      <c r="AK36" s="122"/>
      <c r="AL36" s="122"/>
      <c r="AM36" s="122"/>
      <c r="AN36" s="122"/>
    </row>
    <row r="37" spans="1:40">
      <c r="A37" s="627"/>
      <c r="B37" s="33" t="s">
        <v>70</v>
      </c>
      <c r="C37" s="34">
        <f>C27</f>
        <v>660784.56870930619</v>
      </c>
      <c r="D37" s="34">
        <f t="shared" ref="D37:T37" si="15">D27</f>
        <v>637856.73235600989</v>
      </c>
      <c r="E37" s="34">
        <f t="shared" si="15"/>
        <v>585178.44247046032</v>
      </c>
      <c r="F37" s="34">
        <f t="shared" si="15"/>
        <v>520462.32917545049</v>
      </c>
      <c r="G37" s="34">
        <f t="shared" si="15"/>
        <v>530058.10508617142</v>
      </c>
      <c r="H37" s="34">
        <f t="shared" si="15"/>
        <v>608211.8686362654</v>
      </c>
      <c r="I37" s="34">
        <f t="shared" si="15"/>
        <v>585346.76063526107</v>
      </c>
      <c r="J37" s="34">
        <f t="shared" si="15"/>
        <v>477141.65499999997</v>
      </c>
      <c r="K37" s="34">
        <f>K27</f>
        <v>465757.68199999997</v>
      </c>
      <c r="L37" s="34">
        <f t="shared" si="15"/>
        <v>457551</v>
      </c>
      <c r="M37" s="34">
        <f t="shared" si="15"/>
        <v>395505</v>
      </c>
      <c r="N37" s="34">
        <f t="shared" si="15"/>
        <v>404110</v>
      </c>
      <c r="O37" s="34">
        <f t="shared" si="15"/>
        <v>404110.09</v>
      </c>
      <c r="P37" s="34">
        <f t="shared" si="15"/>
        <v>383738.88</v>
      </c>
      <c r="Q37" s="34">
        <f t="shared" si="15"/>
        <v>395853.82400000002</v>
      </c>
      <c r="R37" s="34">
        <f t="shared" si="15"/>
        <v>392947</v>
      </c>
      <c r="S37" s="34">
        <f t="shared" si="15"/>
        <v>432622</v>
      </c>
      <c r="T37" s="34">
        <f t="shared" si="15"/>
        <v>455030</v>
      </c>
      <c r="U37" s="34">
        <f t="shared" ref="U37:AB37" si="16">U27</f>
        <v>206014</v>
      </c>
      <c r="V37" s="34">
        <f t="shared" si="16"/>
        <v>416613</v>
      </c>
      <c r="W37" s="34">
        <f t="shared" si="16"/>
        <v>205612</v>
      </c>
      <c r="X37" s="34">
        <f t="shared" si="16"/>
        <v>209826</v>
      </c>
      <c r="Y37" s="34">
        <f t="shared" si="16"/>
        <v>134904</v>
      </c>
      <c r="Z37" s="34">
        <f t="shared" si="16"/>
        <v>190277</v>
      </c>
      <c r="AA37" s="34">
        <f t="shared" si="16"/>
        <v>150649</v>
      </c>
      <c r="AB37" s="34">
        <f t="shared" si="16"/>
        <v>153048</v>
      </c>
      <c r="AC37" s="34">
        <f>AC27</f>
        <v>221202</v>
      </c>
      <c r="AD37" s="34">
        <f>+AD13-AD16</f>
        <v>109354.73668783426</v>
      </c>
      <c r="AE37" s="34">
        <f>+AE13-AE16</f>
        <v>83161.262023953183</v>
      </c>
      <c r="AF37" s="34"/>
      <c r="AG37" s="34"/>
      <c r="AH37" s="34"/>
      <c r="AI37" s="34"/>
      <c r="AJ37" s="34"/>
      <c r="AK37" s="34"/>
      <c r="AL37" s="34"/>
      <c r="AM37" s="34"/>
      <c r="AN37" s="65"/>
    </row>
    <row r="38" spans="1:40" ht="13.5" thickBot="1">
      <c r="A38" s="627"/>
      <c r="B38" s="69" t="s">
        <v>71</v>
      </c>
      <c r="C38" s="44">
        <f t="shared" ref="C38:T38" si="17">C30</f>
        <v>14525.212864311768</v>
      </c>
      <c r="D38" s="44">
        <f t="shared" si="17"/>
        <v>102430.94399999999</v>
      </c>
      <c r="E38" s="44">
        <f t="shared" si="17"/>
        <v>146022.54999999999</v>
      </c>
      <c r="F38" s="44">
        <f t="shared" si="17"/>
        <v>162740.27499999999</v>
      </c>
      <c r="G38" s="44">
        <f t="shared" si="17"/>
        <v>113019.48</v>
      </c>
      <c r="H38" s="44">
        <f t="shared" si="17"/>
        <v>117121.6513739153</v>
      </c>
      <c r="I38" s="44">
        <f t="shared" si="17"/>
        <v>123454.46215771545</v>
      </c>
      <c r="J38" s="44">
        <f t="shared" si="17"/>
        <v>108391.02999999998</v>
      </c>
      <c r="K38" s="44">
        <f t="shared" si="17"/>
        <v>118666.15399999999</v>
      </c>
      <c r="L38" s="44">
        <f t="shared" si="17"/>
        <v>118126</v>
      </c>
      <c r="M38" s="44">
        <f t="shared" si="17"/>
        <v>69003</v>
      </c>
      <c r="N38" s="44">
        <f t="shared" si="17"/>
        <v>66604</v>
      </c>
      <c r="O38" s="44">
        <f t="shared" si="17"/>
        <v>66604</v>
      </c>
      <c r="P38" s="44">
        <f t="shared" si="17"/>
        <v>128309.24800000001</v>
      </c>
      <c r="Q38" s="44">
        <f t="shared" si="17"/>
        <v>130018.304</v>
      </c>
      <c r="R38" s="44">
        <f t="shared" si="17"/>
        <v>67762</v>
      </c>
      <c r="S38" s="44">
        <f t="shared" si="17"/>
        <v>53388.47</v>
      </c>
      <c r="T38" s="44">
        <f t="shared" si="17"/>
        <v>65559</v>
      </c>
      <c r="U38" s="44">
        <f t="shared" ref="U38:AA38" si="18">U30</f>
        <v>33372</v>
      </c>
      <c r="V38" s="44">
        <f t="shared" si="18"/>
        <v>6429</v>
      </c>
      <c r="W38" s="44">
        <f t="shared" si="18"/>
        <v>14962</v>
      </c>
      <c r="X38" s="44">
        <f t="shared" si="18"/>
        <v>26985</v>
      </c>
      <c r="Y38" s="44">
        <f t="shared" si="18"/>
        <v>1735</v>
      </c>
      <c r="Z38" s="44">
        <f t="shared" si="18"/>
        <v>35034</v>
      </c>
      <c r="AA38" s="44">
        <f t="shared" si="18"/>
        <v>33590</v>
      </c>
      <c r="AB38" s="44">
        <f>AB30</f>
        <v>36497</v>
      </c>
      <c r="AC38" s="44">
        <f>AC30</f>
        <v>55811</v>
      </c>
      <c r="AD38" s="44">
        <f>AD30</f>
        <v>23585.686560607741</v>
      </c>
      <c r="AE38" s="44">
        <f>AE30</f>
        <v>22413.844933771528</v>
      </c>
      <c r="AF38" s="44"/>
      <c r="AG38" s="44"/>
      <c r="AH38" s="44"/>
      <c r="AI38" s="44"/>
      <c r="AJ38" s="44"/>
      <c r="AK38" s="44"/>
      <c r="AL38" s="44"/>
      <c r="AM38" s="44"/>
      <c r="AN38" s="67"/>
    </row>
    <row r="39" spans="1:40" ht="13.5" thickBot="1">
      <c r="A39" s="627"/>
      <c r="B39" s="70" t="s">
        <v>135</v>
      </c>
      <c r="C39" s="71">
        <f t="shared" ref="C39:AC39" si="19">+C37+C38</f>
        <v>675309.78157361795</v>
      </c>
      <c r="D39" s="71">
        <f t="shared" si="19"/>
        <v>740287.67635600991</v>
      </c>
      <c r="E39" s="71">
        <f t="shared" si="19"/>
        <v>731200.99247046025</v>
      </c>
      <c r="F39" s="71">
        <f t="shared" si="19"/>
        <v>683202.60417545051</v>
      </c>
      <c r="G39" s="71">
        <f t="shared" si="19"/>
        <v>643077.5850861714</v>
      </c>
      <c r="H39" s="71">
        <f t="shared" si="19"/>
        <v>725333.52001018065</v>
      </c>
      <c r="I39" s="71">
        <f t="shared" si="19"/>
        <v>708801.22279297654</v>
      </c>
      <c r="J39" s="71">
        <f t="shared" si="19"/>
        <v>585532.68499999994</v>
      </c>
      <c r="K39" s="71">
        <f t="shared" si="19"/>
        <v>584423.83600000001</v>
      </c>
      <c r="L39" s="71">
        <f t="shared" si="19"/>
        <v>575677</v>
      </c>
      <c r="M39" s="71">
        <f t="shared" si="19"/>
        <v>464508</v>
      </c>
      <c r="N39" s="71">
        <f t="shared" si="19"/>
        <v>470714</v>
      </c>
      <c r="O39" s="71">
        <f t="shared" si="19"/>
        <v>470714.09</v>
      </c>
      <c r="P39" s="71">
        <f t="shared" si="19"/>
        <v>512048.12800000003</v>
      </c>
      <c r="Q39" s="71">
        <f t="shared" si="19"/>
        <v>525872.12800000003</v>
      </c>
      <c r="R39" s="71">
        <f t="shared" si="19"/>
        <v>460709</v>
      </c>
      <c r="S39" s="71">
        <f t="shared" si="19"/>
        <v>486010.47</v>
      </c>
      <c r="T39" s="71">
        <f t="shared" si="19"/>
        <v>520589</v>
      </c>
      <c r="U39" s="71">
        <f t="shared" si="19"/>
        <v>239386</v>
      </c>
      <c r="V39" s="71">
        <f t="shared" si="19"/>
        <v>423042</v>
      </c>
      <c r="W39" s="71">
        <f t="shared" si="19"/>
        <v>220574</v>
      </c>
      <c r="X39" s="71">
        <f t="shared" si="19"/>
        <v>236811</v>
      </c>
      <c r="Y39" s="71">
        <f t="shared" si="19"/>
        <v>136639</v>
      </c>
      <c r="Z39" s="71">
        <f t="shared" si="19"/>
        <v>225311</v>
      </c>
      <c r="AA39" s="71">
        <f t="shared" si="19"/>
        <v>184239</v>
      </c>
      <c r="AB39" s="71">
        <f t="shared" si="19"/>
        <v>189545</v>
      </c>
      <c r="AC39" s="71">
        <f t="shared" si="19"/>
        <v>277013</v>
      </c>
      <c r="AD39" s="71">
        <f>+AD37+AD38</f>
        <v>132940.42324844201</v>
      </c>
      <c r="AE39" s="71">
        <f>+AE37+AE38</f>
        <v>105575.10695772471</v>
      </c>
      <c r="AF39" s="71">
        <f t="shared" ref="AF39:AL39" si="20">+AF27</f>
        <v>87147.787338699767</v>
      </c>
      <c r="AG39" s="71">
        <f t="shared" si="20"/>
        <v>92486.331511818091</v>
      </c>
      <c r="AH39" s="71">
        <f t="shared" si="20"/>
        <v>109197.93393816087</v>
      </c>
      <c r="AI39" s="71">
        <f t="shared" si="20"/>
        <v>210107.26138531856</v>
      </c>
      <c r="AJ39" s="71">
        <f t="shared" si="20"/>
        <v>83968.02855559111</v>
      </c>
      <c r="AK39" s="71">
        <f t="shared" si="20"/>
        <v>88880.510031655853</v>
      </c>
      <c r="AL39" s="71">
        <f t="shared" si="20"/>
        <v>48183.426172952721</v>
      </c>
      <c r="AM39" s="71">
        <f t="shared" ref="AM39:AN39" si="21">+AM27</f>
        <v>43478.205999460683</v>
      </c>
      <c r="AN39" s="72">
        <f t="shared" si="21"/>
        <v>38349.130847876768</v>
      </c>
    </row>
    <row r="40" spans="1:40" ht="13.5" thickBot="1">
      <c r="A40" s="24"/>
      <c r="B40" s="122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39"/>
      <c r="U40" s="39"/>
      <c r="V40" s="39"/>
      <c r="W40" s="39"/>
      <c r="X40" s="39"/>
      <c r="Y40" s="31"/>
      <c r="Z40" s="31"/>
      <c r="AA40" s="31"/>
      <c r="AB40" s="31"/>
      <c r="AC40" s="31"/>
      <c r="AD40" s="58"/>
      <c r="AE40" s="58"/>
      <c r="AF40" s="58"/>
      <c r="AG40" s="58"/>
      <c r="AH40" s="24"/>
      <c r="AI40" s="24"/>
      <c r="AJ40" s="122"/>
      <c r="AK40" s="122"/>
      <c r="AL40" s="122"/>
      <c r="AM40" s="122"/>
      <c r="AN40" s="122"/>
    </row>
    <row r="41" spans="1:40">
      <c r="A41" s="627"/>
      <c r="B41" s="28" t="s">
        <v>136</v>
      </c>
      <c r="C41" s="34">
        <f t="shared" ref="C41:AK41" si="22">C33</f>
        <v>165013.0163520771</v>
      </c>
      <c r="D41" s="34">
        <f t="shared" si="22"/>
        <v>187651.97683902443</v>
      </c>
      <c r="E41" s="34">
        <f t="shared" si="22"/>
        <v>193458.49979589111</v>
      </c>
      <c r="F41" s="34">
        <f t="shared" si="22"/>
        <v>122924.81071070525</v>
      </c>
      <c r="G41" s="34">
        <f t="shared" si="22"/>
        <v>127180.57991583044</v>
      </c>
      <c r="H41" s="34">
        <f t="shared" si="22"/>
        <v>147364.0694984608</v>
      </c>
      <c r="I41" s="34">
        <f t="shared" si="22"/>
        <v>161336.23199999999</v>
      </c>
      <c r="J41" s="34">
        <f t="shared" si="22"/>
        <v>151491.67299999998</v>
      </c>
      <c r="K41" s="34">
        <f t="shared" si="22"/>
        <v>121978.315</v>
      </c>
      <c r="L41" s="34">
        <f t="shared" si="22"/>
        <v>122475</v>
      </c>
      <c r="M41" s="34">
        <f t="shared" si="22"/>
        <v>46839</v>
      </c>
      <c r="N41" s="34">
        <f t="shared" si="22"/>
        <v>45101</v>
      </c>
      <c r="O41" s="34">
        <f t="shared" si="22"/>
        <v>45100.54</v>
      </c>
      <c r="P41" s="34">
        <f t="shared" si="22"/>
        <v>38293.504000000001</v>
      </c>
      <c r="Q41" s="34">
        <f t="shared" si="22"/>
        <v>41759.743999999999</v>
      </c>
      <c r="R41" s="34">
        <f t="shared" si="22"/>
        <v>27286</v>
      </c>
      <c r="S41" s="34">
        <f t="shared" si="22"/>
        <v>28077</v>
      </c>
      <c r="T41" s="34">
        <f t="shared" si="22"/>
        <v>21554</v>
      </c>
      <c r="U41" s="34">
        <f t="shared" si="22"/>
        <v>11145</v>
      </c>
      <c r="V41" s="34">
        <f t="shared" si="22"/>
        <v>10944</v>
      </c>
      <c r="W41" s="34">
        <f t="shared" si="22"/>
        <v>13484</v>
      </c>
      <c r="X41" s="34">
        <f t="shared" si="22"/>
        <v>12101</v>
      </c>
      <c r="Y41" s="34">
        <f t="shared" si="22"/>
        <v>12628</v>
      </c>
      <c r="Z41" s="34">
        <f t="shared" si="22"/>
        <v>12626</v>
      </c>
      <c r="AA41" s="34">
        <f t="shared" si="22"/>
        <v>8372</v>
      </c>
      <c r="AB41" s="34">
        <f t="shared" si="22"/>
        <v>9384</v>
      </c>
      <c r="AC41" s="34">
        <f t="shared" si="22"/>
        <v>17545</v>
      </c>
      <c r="AD41" s="34">
        <f t="shared" si="22"/>
        <v>11309.803274404199</v>
      </c>
      <c r="AE41" s="34">
        <f t="shared" si="22"/>
        <v>6977.6631869616094</v>
      </c>
      <c r="AF41" s="34">
        <f t="shared" si="22"/>
        <v>6942.4061163391243</v>
      </c>
      <c r="AG41" s="34">
        <f t="shared" si="22"/>
        <v>8766.7786025612295</v>
      </c>
      <c r="AH41" s="34">
        <f t="shared" si="22"/>
        <v>7994.3118235841002</v>
      </c>
      <c r="AI41" s="34">
        <f t="shared" si="22"/>
        <v>9466.5761215808252</v>
      </c>
      <c r="AJ41" s="34">
        <f t="shared" si="22"/>
        <v>5129.9852334083616</v>
      </c>
      <c r="AK41" s="34">
        <f t="shared" si="22"/>
        <v>4136.5955266325436</v>
      </c>
      <c r="AL41" s="34">
        <f>AL33</f>
        <v>6329.52839170075</v>
      </c>
      <c r="AM41" s="34">
        <f>AM33</f>
        <v>9650.0915787609993</v>
      </c>
      <c r="AN41" s="65">
        <f>AN33</f>
        <v>9604.7629823043899</v>
      </c>
    </row>
    <row r="42" spans="1:40">
      <c r="A42" s="627"/>
      <c r="B42" s="73" t="s">
        <v>278</v>
      </c>
      <c r="C42" s="37">
        <f t="shared" ref="C42:AE42" si="23">+C37-C41</f>
        <v>495771.55235722905</v>
      </c>
      <c r="D42" s="37">
        <f t="shared" si="23"/>
        <v>450204.75551698543</v>
      </c>
      <c r="E42" s="37">
        <f t="shared" si="23"/>
        <v>391719.9426745692</v>
      </c>
      <c r="F42" s="37">
        <f t="shared" si="23"/>
        <v>397537.51846474526</v>
      </c>
      <c r="G42" s="37">
        <f t="shared" si="23"/>
        <v>402877.52517034096</v>
      </c>
      <c r="H42" s="37">
        <f t="shared" si="23"/>
        <v>460847.7991378046</v>
      </c>
      <c r="I42" s="37">
        <f t="shared" si="23"/>
        <v>424010.52863526111</v>
      </c>
      <c r="J42" s="37">
        <f t="shared" si="23"/>
        <v>325649.98199999996</v>
      </c>
      <c r="K42" s="37">
        <f t="shared" si="23"/>
        <v>343779.36699999997</v>
      </c>
      <c r="L42" s="37">
        <f t="shared" si="23"/>
        <v>335076</v>
      </c>
      <c r="M42" s="37">
        <f t="shared" si="23"/>
        <v>348666</v>
      </c>
      <c r="N42" s="37">
        <f t="shared" si="23"/>
        <v>359009</v>
      </c>
      <c r="O42" s="37">
        <f t="shared" si="23"/>
        <v>359009.55000000005</v>
      </c>
      <c r="P42" s="37">
        <f t="shared" si="23"/>
        <v>345445.37599999999</v>
      </c>
      <c r="Q42" s="37">
        <f t="shared" si="23"/>
        <v>354094.08000000002</v>
      </c>
      <c r="R42" s="37">
        <f t="shared" si="23"/>
        <v>365661</v>
      </c>
      <c r="S42" s="37">
        <f t="shared" si="23"/>
        <v>404545</v>
      </c>
      <c r="T42" s="37">
        <f t="shared" si="23"/>
        <v>433476</v>
      </c>
      <c r="U42" s="37">
        <f t="shared" si="23"/>
        <v>194869</v>
      </c>
      <c r="V42" s="37">
        <f t="shared" si="23"/>
        <v>405669</v>
      </c>
      <c r="W42" s="37">
        <f t="shared" si="23"/>
        <v>192128</v>
      </c>
      <c r="X42" s="37">
        <f t="shared" si="23"/>
        <v>197725</v>
      </c>
      <c r="Y42" s="37">
        <f t="shared" si="23"/>
        <v>122276</v>
      </c>
      <c r="Z42" s="37">
        <f t="shared" si="23"/>
        <v>177651</v>
      </c>
      <c r="AA42" s="37">
        <f t="shared" si="23"/>
        <v>142277</v>
      </c>
      <c r="AB42" s="37">
        <f t="shared" si="23"/>
        <v>143664</v>
      </c>
      <c r="AC42" s="37">
        <f t="shared" si="23"/>
        <v>203657</v>
      </c>
      <c r="AD42" s="37">
        <f t="shared" si="23"/>
        <v>98044.933413430059</v>
      </c>
      <c r="AE42" s="37">
        <f t="shared" si="23"/>
        <v>76183.598836991572</v>
      </c>
      <c r="AF42" s="37"/>
      <c r="AG42" s="37"/>
      <c r="AH42" s="37"/>
      <c r="AI42" s="31"/>
      <c r="AJ42" s="123"/>
      <c r="AK42" s="123"/>
      <c r="AL42" s="123"/>
      <c r="AM42" s="123"/>
      <c r="AN42" s="514"/>
    </row>
    <row r="43" spans="1:40" ht="13.5" thickBot="1">
      <c r="A43" s="627"/>
      <c r="B43" s="68" t="s">
        <v>137</v>
      </c>
      <c r="C43" s="74">
        <f t="shared" ref="C43:AD43" si="24">+C42/C37</f>
        <v>0.75027713393127071</v>
      </c>
      <c r="D43" s="74">
        <f t="shared" si="24"/>
        <v>0.70580858158240867</v>
      </c>
      <c r="E43" s="74">
        <f t="shared" si="24"/>
        <v>0.66940255184527431</v>
      </c>
      <c r="F43" s="74">
        <f t="shared" si="24"/>
        <v>0.76381612305072966</v>
      </c>
      <c r="G43" s="74">
        <f t="shared" si="24"/>
        <v>0.76006294650441253</v>
      </c>
      <c r="H43" s="74">
        <f t="shared" si="24"/>
        <v>0.75770931628006377</v>
      </c>
      <c r="I43" s="74">
        <f t="shared" si="24"/>
        <v>0.72437494686926074</v>
      </c>
      <c r="J43" s="74">
        <f t="shared" si="24"/>
        <v>0.68250168181187199</v>
      </c>
      <c r="K43" s="74">
        <f t="shared" si="24"/>
        <v>0.7381077763951942</v>
      </c>
      <c r="L43" s="74">
        <f t="shared" si="24"/>
        <v>0.73232492115633008</v>
      </c>
      <c r="M43" s="74">
        <f t="shared" si="24"/>
        <v>0.88157166154663025</v>
      </c>
      <c r="N43" s="74">
        <f t="shared" si="24"/>
        <v>0.88839424909059417</v>
      </c>
      <c r="O43" s="74">
        <f t="shared" si="24"/>
        <v>0.88839541225016194</v>
      </c>
      <c r="P43" s="74">
        <f t="shared" si="24"/>
        <v>0.90020947577686161</v>
      </c>
      <c r="Q43" s="74">
        <f t="shared" si="24"/>
        <v>0.89450716029965649</v>
      </c>
      <c r="R43" s="74">
        <f t="shared" si="24"/>
        <v>0.93056060995503209</v>
      </c>
      <c r="S43" s="74">
        <f t="shared" si="24"/>
        <v>0.93510038786746863</v>
      </c>
      <c r="T43" s="74">
        <f t="shared" si="24"/>
        <v>0.95263169461354191</v>
      </c>
      <c r="U43" s="74">
        <f t="shared" si="24"/>
        <v>0.945901734833555</v>
      </c>
      <c r="V43" s="74">
        <f t="shared" si="24"/>
        <v>0.97373101655493233</v>
      </c>
      <c r="W43" s="74">
        <f t="shared" si="24"/>
        <v>0.93442017002898659</v>
      </c>
      <c r="X43" s="74">
        <f t="shared" si="24"/>
        <v>0.94232840544069851</v>
      </c>
      <c r="Y43" s="74">
        <f t="shared" si="24"/>
        <v>0.90639269406392697</v>
      </c>
      <c r="Z43" s="74">
        <f t="shared" si="24"/>
        <v>0.9336441083262822</v>
      </c>
      <c r="AA43" s="74">
        <f t="shared" si="24"/>
        <v>0.94442711202862284</v>
      </c>
      <c r="AB43" s="74">
        <f t="shared" si="24"/>
        <v>0.9386859024619727</v>
      </c>
      <c r="AC43" s="74">
        <f t="shared" si="24"/>
        <v>0.92068335729333373</v>
      </c>
      <c r="AD43" s="74">
        <f t="shared" si="24"/>
        <v>0.89657692371671704</v>
      </c>
      <c r="AE43" s="74">
        <f>+AE42/AE37</f>
        <v>0.91609478960345969</v>
      </c>
      <c r="AF43" s="74">
        <f>+AVERAGE(U43:AC43,AE43)</f>
        <v>0.93563092906357692</v>
      </c>
      <c r="AG43" s="74">
        <f>+AF43</f>
        <v>0.93563092906357692</v>
      </c>
      <c r="AH43" s="74">
        <f t="shared" ref="AH43:AN43" si="25">+AG43</f>
        <v>0.93563092906357692</v>
      </c>
      <c r="AI43" s="74">
        <f t="shared" si="25"/>
        <v>0.93563092906357692</v>
      </c>
      <c r="AJ43" s="74">
        <f t="shared" si="25"/>
        <v>0.93563092906357692</v>
      </c>
      <c r="AK43" s="74">
        <f t="shared" si="25"/>
        <v>0.93563092906357692</v>
      </c>
      <c r="AL43" s="74">
        <f t="shared" si="25"/>
        <v>0.93563092906357692</v>
      </c>
      <c r="AM43" s="74">
        <f t="shared" si="25"/>
        <v>0.93563092906357692</v>
      </c>
      <c r="AN43" s="75">
        <f t="shared" si="25"/>
        <v>0.93563092906357692</v>
      </c>
    </row>
    <row r="44" spans="1:40">
      <c r="A44" s="24"/>
      <c r="B44" s="24" t="s">
        <v>279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39"/>
      <c r="U44" s="39"/>
      <c r="V44" s="39"/>
      <c r="W44" s="39"/>
      <c r="X44" s="39"/>
      <c r="Y44" s="31"/>
      <c r="Z44" s="31"/>
      <c r="AA44" s="31"/>
      <c r="AB44" s="31"/>
      <c r="AC44" s="31"/>
      <c r="AD44" s="31"/>
      <c r="AE44" s="31"/>
      <c r="AF44" s="24"/>
      <c r="AG44" s="24"/>
      <c r="AH44" s="24"/>
      <c r="AI44" s="24"/>
      <c r="AJ44" s="122"/>
      <c r="AK44" s="122"/>
      <c r="AL44" s="122"/>
      <c r="AM44" s="122"/>
      <c r="AN44" s="122"/>
    </row>
    <row r="45" spans="1:40" ht="13.5" thickBot="1">
      <c r="A45" s="24"/>
      <c r="B45" s="125"/>
      <c r="C45" s="57"/>
      <c r="D45" s="57"/>
      <c r="E45" s="57"/>
      <c r="F45" s="39"/>
      <c r="G45" s="61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39"/>
      <c r="U45" s="39"/>
      <c r="V45" s="39"/>
      <c r="W45" s="39"/>
      <c r="X45" s="39"/>
      <c r="Y45" s="31"/>
      <c r="Z45" s="31"/>
      <c r="AA45" s="31"/>
      <c r="AB45" s="31"/>
      <c r="AC45" s="31"/>
      <c r="AD45" s="31"/>
      <c r="AE45" s="31"/>
      <c r="AF45" s="24"/>
      <c r="AG45" s="24"/>
      <c r="AH45" s="24"/>
      <c r="AI45" s="24"/>
      <c r="AJ45" s="122"/>
      <c r="AK45" s="122"/>
      <c r="AL45" s="122"/>
      <c r="AM45" s="122"/>
      <c r="AN45" s="122"/>
    </row>
    <row r="46" spans="1:40" ht="13.5" thickBot="1">
      <c r="A46" s="24"/>
      <c r="B46" s="70" t="s">
        <v>138</v>
      </c>
      <c r="C46" s="76"/>
      <c r="D46" s="77">
        <f t="shared" ref="D46:I46" si="26">D32</f>
        <v>8694</v>
      </c>
      <c r="E46" s="77">
        <f t="shared" si="26"/>
        <v>6729</v>
      </c>
      <c r="F46" s="77">
        <f t="shared" si="26"/>
        <v>6123</v>
      </c>
      <c r="G46" s="77">
        <f t="shared" si="26"/>
        <v>5966</v>
      </c>
      <c r="H46" s="77">
        <f t="shared" si="26"/>
        <v>6128</v>
      </c>
      <c r="I46" s="77">
        <f t="shared" si="26"/>
        <v>6159</v>
      </c>
      <c r="J46" s="77">
        <v>5766</v>
      </c>
      <c r="K46" s="77">
        <f t="shared" ref="K46:AJ46" si="27">K32</f>
        <v>5373</v>
      </c>
      <c r="L46" s="77">
        <f t="shared" si="27"/>
        <v>5196</v>
      </c>
      <c r="M46" s="77">
        <f t="shared" si="27"/>
        <v>4894</v>
      </c>
      <c r="N46" s="77">
        <f t="shared" si="27"/>
        <v>5052</v>
      </c>
      <c r="O46" s="77">
        <f t="shared" si="27"/>
        <v>5052</v>
      </c>
      <c r="P46" s="77">
        <f t="shared" si="27"/>
        <v>5570</v>
      </c>
      <c r="Q46" s="77">
        <f t="shared" si="27"/>
        <v>5704</v>
      </c>
      <c r="R46" s="77">
        <f t="shared" si="27"/>
        <v>5819</v>
      </c>
      <c r="S46" s="77">
        <f t="shared" si="27"/>
        <v>5870</v>
      </c>
      <c r="T46" s="77">
        <f t="shared" si="27"/>
        <v>6715</v>
      </c>
      <c r="U46" s="77">
        <f t="shared" si="27"/>
        <v>2248</v>
      </c>
      <c r="V46" s="77">
        <f t="shared" si="27"/>
        <v>2152</v>
      </c>
      <c r="W46" s="77">
        <f t="shared" si="27"/>
        <v>2287</v>
      </c>
      <c r="X46" s="77">
        <f t="shared" si="27"/>
        <v>2360</v>
      </c>
      <c r="Y46" s="77">
        <f t="shared" si="27"/>
        <v>1283</v>
      </c>
      <c r="Z46" s="77">
        <f t="shared" si="27"/>
        <v>1757</v>
      </c>
      <c r="AA46" s="77">
        <f t="shared" si="27"/>
        <v>1193</v>
      </c>
      <c r="AB46" s="77">
        <f t="shared" si="27"/>
        <v>1156</v>
      </c>
      <c r="AC46" s="77">
        <f t="shared" si="27"/>
        <v>1258</v>
      </c>
      <c r="AD46" s="77">
        <f t="shared" si="27"/>
        <v>2629</v>
      </c>
      <c r="AE46" s="77">
        <f t="shared" si="27"/>
        <v>2519</v>
      </c>
      <c r="AF46" s="77">
        <f t="shared" si="27"/>
        <v>2450</v>
      </c>
      <c r="AG46" s="77">
        <f t="shared" si="27"/>
        <v>2456</v>
      </c>
      <c r="AH46" s="77">
        <f t="shared" si="27"/>
        <v>2484</v>
      </c>
      <c r="AI46" s="77">
        <f t="shared" si="27"/>
        <v>1574</v>
      </c>
      <c r="AJ46" s="77">
        <f t="shared" si="27"/>
        <v>1455</v>
      </c>
      <c r="AK46" s="77">
        <f>AK32</f>
        <v>1280</v>
      </c>
      <c r="AL46" s="77">
        <f>AL32</f>
        <v>1402</v>
      </c>
      <c r="AM46" s="77">
        <f>AM32</f>
        <v>1401</v>
      </c>
      <c r="AN46" s="78">
        <f>AN32</f>
        <v>1378</v>
      </c>
    </row>
    <row r="47" spans="1:40">
      <c r="A47" s="24"/>
      <c r="B47" s="24" t="s">
        <v>139</v>
      </c>
      <c r="C47" s="57"/>
      <c r="D47" s="57"/>
      <c r="E47" s="57"/>
      <c r="F47" s="39"/>
      <c r="G47" s="57"/>
      <c r="H47" s="57"/>
      <c r="I47" s="39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39"/>
      <c r="U47" s="39"/>
      <c r="V47" s="39"/>
      <c r="W47" s="39"/>
      <c r="X47" s="39"/>
      <c r="Y47" s="63"/>
      <c r="Z47" s="63"/>
      <c r="AA47" s="63"/>
      <c r="AB47" s="63"/>
      <c r="AC47" s="63"/>
      <c r="AD47" s="31"/>
      <c r="AE47" s="31"/>
      <c r="AF47" s="24"/>
      <c r="AG47" s="24"/>
      <c r="AH47" s="24"/>
      <c r="AI47" s="24"/>
      <c r="AJ47" s="122"/>
      <c r="AK47" s="122"/>
      <c r="AL47" s="122"/>
      <c r="AM47" s="122"/>
      <c r="AN47" s="122"/>
    </row>
    <row r="48" spans="1:40" ht="13.5" thickBot="1">
      <c r="A48" s="24"/>
      <c r="B48" s="62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39"/>
      <c r="U48" s="39"/>
      <c r="V48" s="39"/>
      <c r="W48" s="39"/>
      <c r="X48" s="39"/>
      <c r="Y48" s="31"/>
      <c r="Z48" s="31"/>
      <c r="AA48" s="31"/>
      <c r="AB48" s="31"/>
      <c r="AC48" s="31"/>
      <c r="AD48" s="31"/>
      <c r="AE48" s="31"/>
      <c r="AF48" s="24"/>
      <c r="AG48" s="24"/>
      <c r="AH48" s="24"/>
      <c r="AI48" s="24"/>
      <c r="AJ48" s="122"/>
      <c r="AK48" s="122"/>
      <c r="AL48" s="122"/>
      <c r="AM48" s="122"/>
      <c r="AN48" s="122"/>
    </row>
    <row r="49" spans="1:40" ht="13.5" thickBot="1">
      <c r="A49" s="24"/>
      <c r="B49" s="25" t="s">
        <v>134</v>
      </c>
      <c r="C49" s="26">
        <v>1994</v>
      </c>
      <c r="D49" s="26">
        <v>1995</v>
      </c>
      <c r="E49" s="26">
        <v>1996</v>
      </c>
      <c r="F49" s="26">
        <v>1997</v>
      </c>
      <c r="G49" s="26">
        <v>1998</v>
      </c>
      <c r="H49" s="26">
        <v>1999</v>
      </c>
      <c r="I49" s="26">
        <v>2000</v>
      </c>
      <c r="J49" s="26" t="s">
        <v>0</v>
      </c>
      <c r="K49" s="26">
        <v>2001</v>
      </c>
      <c r="L49" s="26" t="s">
        <v>1</v>
      </c>
      <c r="M49" s="26">
        <v>2002</v>
      </c>
      <c r="N49" s="26">
        <v>2003</v>
      </c>
      <c r="O49" s="26" t="s">
        <v>151</v>
      </c>
      <c r="P49" s="26">
        <v>2004</v>
      </c>
      <c r="Q49" s="26" t="s">
        <v>2</v>
      </c>
      <c r="R49" s="26">
        <v>2005</v>
      </c>
      <c r="S49" s="26" t="s">
        <v>3</v>
      </c>
      <c r="T49" s="26">
        <v>2006</v>
      </c>
      <c r="U49" s="26" t="s">
        <v>191</v>
      </c>
      <c r="V49" s="26">
        <v>2007</v>
      </c>
      <c r="W49" s="26">
        <v>2008</v>
      </c>
      <c r="X49" s="26">
        <v>2009</v>
      </c>
      <c r="Y49" s="26">
        <v>2010</v>
      </c>
      <c r="Z49" s="26">
        <v>2011</v>
      </c>
      <c r="AA49" s="26">
        <v>2012</v>
      </c>
      <c r="AB49" s="26">
        <v>2013</v>
      </c>
      <c r="AC49" s="26" t="s">
        <v>190</v>
      </c>
      <c r="AD49" s="26" t="s">
        <v>199</v>
      </c>
      <c r="AE49" s="26" t="s">
        <v>200</v>
      </c>
      <c r="AF49" s="26" t="s">
        <v>201</v>
      </c>
      <c r="AG49" s="120" t="s">
        <v>202</v>
      </c>
      <c r="AH49" s="120" t="s">
        <v>268</v>
      </c>
      <c r="AI49" s="120" t="s">
        <v>269</v>
      </c>
      <c r="AJ49" s="120" t="s">
        <v>270</v>
      </c>
      <c r="AK49" s="120">
        <v>2021</v>
      </c>
      <c r="AL49" s="120">
        <v>2022</v>
      </c>
      <c r="AM49" s="120">
        <v>2023</v>
      </c>
      <c r="AN49" s="121">
        <v>2024</v>
      </c>
    </row>
    <row r="50" spans="1:40">
      <c r="A50" s="627"/>
      <c r="B50" s="28" t="s">
        <v>140</v>
      </c>
      <c r="C50" s="34">
        <f t="shared" ref="C50:AK50" si="28">+C39-C41</f>
        <v>510296.76522154082</v>
      </c>
      <c r="D50" s="34">
        <f t="shared" si="28"/>
        <v>552635.69951698545</v>
      </c>
      <c r="E50" s="34">
        <f t="shared" si="28"/>
        <v>537742.49267456913</v>
      </c>
      <c r="F50" s="34">
        <f t="shared" si="28"/>
        <v>560277.79346474528</v>
      </c>
      <c r="G50" s="34">
        <f t="shared" si="28"/>
        <v>515897.00517034094</v>
      </c>
      <c r="H50" s="34">
        <f t="shared" si="28"/>
        <v>577969.4505117198</v>
      </c>
      <c r="I50" s="34">
        <f t="shared" si="28"/>
        <v>547464.99079297658</v>
      </c>
      <c r="J50" s="34">
        <f t="shared" si="28"/>
        <v>434041.01199999999</v>
      </c>
      <c r="K50" s="34">
        <f t="shared" si="28"/>
        <v>462445.52100000001</v>
      </c>
      <c r="L50" s="34">
        <f t="shared" si="28"/>
        <v>453202</v>
      </c>
      <c r="M50" s="34">
        <f t="shared" si="28"/>
        <v>417669</v>
      </c>
      <c r="N50" s="34">
        <f t="shared" si="28"/>
        <v>425613</v>
      </c>
      <c r="O50" s="34">
        <f t="shared" si="28"/>
        <v>425613.55000000005</v>
      </c>
      <c r="P50" s="34">
        <f t="shared" si="28"/>
        <v>473754.62400000001</v>
      </c>
      <c r="Q50" s="34">
        <f t="shared" si="28"/>
        <v>484112.38400000002</v>
      </c>
      <c r="R50" s="34">
        <f t="shared" si="28"/>
        <v>433423</v>
      </c>
      <c r="S50" s="34">
        <f t="shared" si="28"/>
        <v>457933.47</v>
      </c>
      <c r="T50" s="34">
        <f t="shared" si="28"/>
        <v>499035</v>
      </c>
      <c r="U50" s="34">
        <f t="shared" si="28"/>
        <v>228241</v>
      </c>
      <c r="V50" s="34">
        <f t="shared" si="28"/>
        <v>412098</v>
      </c>
      <c r="W50" s="34">
        <f t="shared" si="28"/>
        <v>207090</v>
      </c>
      <c r="X50" s="34">
        <f t="shared" si="28"/>
        <v>224710</v>
      </c>
      <c r="Y50" s="34">
        <f t="shared" si="28"/>
        <v>124011</v>
      </c>
      <c r="Z50" s="34">
        <f t="shared" si="28"/>
        <v>212685</v>
      </c>
      <c r="AA50" s="34">
        <f t="shared" si="28"/>
        <v>175867</v>
      </c>
      <c r="AB50" s="34">
        <f t="shared" si="28"/>
        <v>180161</v>
      </c>
      <c r="AC50" s="34">
        <f t="shared" si="28"/>
        <v>259468</v>
      </c>
      <c r="AD50" s="34">
        <f t="shared" si="28"/>
        <v>121630.61997403781</v>
      </c>
      <c r="AE50" s="34">
        <f t="shared" si="28"/>
        <v>98597.4437707631</v>
      </c>
      <c r="AF50" s="34">
        <f t="shared" si="28"/>
        <v>80205.381222360636</v>
      </c>
      <c r="AG50" s="115">
        <f t="shared" si="28"/>
        <v>83719.552909256861</v>
      </c>
      <c r="AH50" s="115">
        <f t="shared" si="28"/>
        <v>101203.62211457678</v>
      </c>
      <c r="AI50" s="115">
        <f t="shared" si="28"/>
        <v>200640.68526373775</v>
      </c>
      <c r="AJ50" s="115">
        <f t="shared" si="28"/>
        <v>78838.043322182755</v>
      </c>
      <c r="AK50" s="115">
        <f t="shared" si="28"/>
        <v>84743.914505023306</v>
      </c>
      <c r="AL50" s="115">
        <f>+AL39-AL41</f>
        <v>41853.897781251973</v>
      </c>
      <c r="AM50" s="115">
        <f>+AM39-AM41</f>
        <v>33828.114420699683</v>
      </c>
      <c r="AN50" s="116">
        <f>+AN39-AN41</f>
        <v>28744.367865572378</v>
      </c>
    </row>
    <row r="51" spans="1:40" ht="13.5" thickBot="1">
      <c r="A51" s="627"/>
      <c r="B51" s="79" t="s">
        <v>141</v>
      </c>
      <c r="C51" s="44"/>
      <c r="D51" s="44">
        <f t="shared" ref="D51:AK51" si="29">+D46*D43</f>
        <v>6136.2998082774611</v>
      </c>
      <c r="E51" s="44">
        <f t="shared" si="29"/>
        <v>4504.4097713668507</v>
      </c>
      <c r="F51" s="44">
        <f t="shared" si="29"/>
        <v>4676.8461214396175</v>
      </c>
      <c r="G51" s="44">
        <f t="shared" si="29"/>
        <v>4534.5355388453254</v>
      </c>
      <c r="H51" s="44">
        <f t="shared" si="29"/>
        <v>4643.2426901642311</v>
      </c>
      <c r="I51" s="44">
        <f t="shared" si="29"/>
        <v>4461.425297767777</v>
      </c>
      <c r="J51" s="44">
        <f t="shared" si="29"/>
        <v>3935.304697327254</v>
      </c>
      <c r="K51" s="44">
        <f t="shared" si="29"/>
        <v>3965.8530825713783</v>
      </c>
      <c r="L51" s="44">
        <f t="shared" si="29"/>
        <v>3805.160290328291</v>
      </c>
      <c r="M51" s="44">
        <f t="shared" si="29"/>
        <v>4314.4117116092084</v>
      </c>
      <c r="N51" s="44">
        <f t="shared" si="29"/>
        <v>4488.167746405682</v>
      </c>
      <c r="O51" s="44">
        <f t="shared" si="29"/>
        <v>4488.1736226878184</v>
      </c>
      <c r="P51" s="44">
        <f t="shared" si="29"/>
        <v>5014.1667800771193</v>
      </c>
      <c r="Q51" s="44">
        <f t="shared" si="29"/>
        <v>5102.2688423492409</v>
      </c>
      <c r="R51" s="44">
        <f t="shared" si="29"/>
        <v>5414.9321893283313</v>
      </c>
      <c r="S51" s="44">
        <f t="shared" si="29"/>
        <v>5489.0392767820413</v>
      </c>
      <c r="T51" s="44">
        <f t="shared" si="29"/>
        <v>6396.9218293299336</v>
      </c>
      <c r="U51" s="44">
        <f t="shared" si="29"/>
        <v>2126.3870999058317</v>
      </c>
      <c r="V51" s="44">
        <f t="shared" si="29"/>
        <v>2095.4691476262142</v>
      </c>
      <c r="W51" s="44">
        <f t="shared" si="29"/>
        <v>2137.0189288562924</v>
      </c>
      <c r="X51" s="44">
        <f t="shared" si="29"/>
        <v>2223.8950368400483</v>
      </c>
      <c r="Y51" s="44">
        <f t="shared" si="29"/>
        <v>1162.9018264840183</v>
      </c>
      <c r="Z51" s="44">
        <f t="shared" si="29"/>
        <v>1640.4126983292779</v>
      </c>
      <c r="AA51" s="44">
        <f t="shared" si="29"/>
        <v>1126.7015446501471</v>
      </c>
      <c r="AB51" s="44">
        <f t="shared" si="29"/>
        <v>1085.1209032460404</v>
      </c>
      <c r="AC51" s="44">
        <f t="shared" si="29"/>
        <v>1158.2196634750139</v>
      </c>
      <c r="AD51" s="44">
        <f t="shared" si="29"/>
        <v>2357.1007324512493</v>
      </c>
      <c r="AE51" s="44">
        <f t="shared" si="29"/>
        <v>2307.6427750111147</v>
      </c>
      <c r="AF51" s="44">
        <f t="shared" si="29"/>
        <v>2292.2957762057636</v>
      </c>
      <c r="AG51" s="118">
        <f t="shared" si="29"/>
        <v>2297.9095617801449</v>
      </c>
      <c r="AH51" s="118">
        <f t="shared" si="29"/>
        <v>2324.1072277939252</v>
      </c>
      <c r="AI51" s="118">
        <f t="shared" si="29"/>
        <v>1472.68308234607</v>
      </c>
      <c r="AJ51" s="118">
        <f t="shared" si="29"/>
        <v>1361.3430017875044</v>
      </c>
      <c r="AK51" s="118">
        <f t="shared" si="29"/>
        <v>1197.6075892013785</v>
      </c>
      <c r="AL51" s="118">
        <f>+AL46*AL43</f>
        <v>1311.7545625471348</v>
      </c>
      <c r="AM51" s="118">
        <f>+AM46*AM43</f>
        <v>1310.8189316180712</v>
      </c>
      <c r="AN51" s="119">
        <f>+AN46*AN43</f>
        <v>1289.2994202496091</v>
      </c>
    </row>
    <row r="52" spans="1:40">
      <c r="A52" s="24"/>
      <c r="B52" s="24" t="s">
        <v>142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122"/>
      <c r="AK52" s="122"/>
    </row>
    <row r="53" spans="1:40">
      <c r="A53" s="24"/>
      <c r="B53" s="24" t="s">
        <v>143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122"/>
      <c r="AK53" s="122"/>
    </row>
    <row r="54" spans="1:40">
      <c r="A54" s="24"/>
      <c r="B54" s="126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122"/>
      <c r="AK54" s="122"/>
    </row>
    <row r="55" spans="1:40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122"/>
      <c r="AK55" s="122"/>
    </row>
    <row r="56" spans="1:40">
      <c r="A56" s="24"/>
      <c r="B56" s="64" t="s">
        <v>204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122"/>
      <c r="AK56" s="122"/>
    </row>
    <row r="57" spans="1:40">
      <c r="A57" s="24"/>
      <c r="B57" s="24" t="s">
        <v>275</v>
      </c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122"/>
      <c r="AK57" s="122"/>
    </row>
    <row r="58" spans="1:40">
      <c r="A58" s="24"/>
      <c r="B58" s="24" t="s">
        <v>287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122"/>
      <c r="AK58" s="122"/>
    </row>
    <row r="59" spans="1:40">
      <c r="A59" s="24"/>
      <c r="B59" s="24" t="s">
        <v>276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122"/>
      <c r="AK59" s="122"/>
    </row>
    <row r="60" spans="1:40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122"/>
      <c r="AK60" s="122"/>
    </row>
    <row r="61" spans="1:40">
      <c r="AJ61" s="122"/>
      <c r="AK61" s="122"/>
    </row>
  </sheetData>
  <mergeCells count="3">
    <mergeCell ref="A41:A43"/>
    <mergeCell ref="A50:A51"/>
    <mergeCell ref="A37:A39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70C0"/>
  </sheetPr>
  <dimension ref="A1:AP55"/>
  <sheetViews>
    <sheetView showGridLines="0" zoomScale="85" zoomScaleNormal="8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M12" sqref="AM12"/>
    </sheetView>
  </sheetViews>
  <sheetFormatPr baseColWidth="10" defaultRowHeight="12.75"/>
  <cols>
    <col min="1" max="1" width="4" style="3" customWidth="1"/>
    <col min="2" max="2" width="46.85546875" style="3" customWidth="1"/>
    <col min="3" max="28" width="10" style="3" customWidth="1"/>
    <col min="29" max="29" width="11.5703125" style="3" bestFit="1" customWidth="1"/>
    <col min="30" max="33" width="10" style="3" customWidth="1"/>
    <col min="34" max="34" width="12.7109375" style="3" bestFit="1" customWidth="1"/>
    <col min="35" max="37" width="11.42578125" style="3"/>
    <col min="38" max="38" width="10.5703125" style="3" bestFit="1" customWidth="1"/>
    <col min="39" max="16384" width="11.42578125" style="3"/>
  </cols>
  <sheetData>
    <row r="1" spans="1:39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9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9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9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9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9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9" ht="13.5" thickBot="1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9" s="6" customFormat="1" ht="13.5" thickBot="1">
      <c r="A8" s="127"/>
      <c r="B8" s="128"/>
      <c r="C8" s="129">
        <v>1995</v>
      </c>
      <c r="D8" s="129">
        <v>1996</v>
      </c>
      <c r="E8" s="129">
        <v>1997</v>
      </c>
      <c r="F8" s="129">
        <v>1998</v>
      </c>
      <c r="G8" s="129">
        <v>1999</v>
      </c>
      <c r="H8" s="129">
        <v>2000</v>
      </c>
      <c r="I8" s="129" t="s">
        <v>295</v>
      </c>
      <c r="J8" s="129">
        <v>2001</v>
      </c>
      <c r="K8" s="129" t="s">
        <v>1</v>
      </c>
      <c r="L8" s="129">
        <v>2002</v>
      </c>
      <c r="M8" s="129">
        <v>2003</v>
      </c>
      <c r="N8" s="129" t="s">
        <v>151</v>
      </c>
      <c r="O8" s="129">
        <v>2004</v>
      </c>
      <c r="P8" s="129" t="s">
        <v>2</v>
      </c>
      <c r="Q8" s="129">
        <v>2005</v>
      </c>
      <c r="R8" s="129" t="s">
        <v>3</v>
      </c>
      <c r="S8" s="129">
        <v>2006</v>
      </c>
      <c r="T8" s="129" t="s">
        <v>191</v>
      </c>
      <c r="U8" s="106">
        <v>2007</v>
      </c>
      <c r="V8" s="106">
        <v>2008</v>
      </c>
      <c r="W8" s="106">
        <v>2009</v>
      </c>
      <c r="X8" s="106">
        <v>2010</v>
      </c>
      <c r="Y8" s="106">
        <v>2011</v>
      </c>
      <c r="Z8" s="106">
        <v>2012</v>
      </c>
      <c r="AA8" s="106">
        <v>2013</v>
      </c>
      <c r="AB8" s="106" t="s">
        <v>190</v>
      </c>
      <c r="AC8" s="106" t="s">
        <v>199</v>
      </c>
      <c r="AD8" s="106" t="s">
        <v>200</v>
      </c>
      <c r="AE8" s="106" t="s">
        <v>201</v>
      </c>
      <c r="AF8" s="106" t="s">
        <v>202</v>
      </c>
      <c r="AG8" s="106" t="s">
        <v>268</v>
      </c>
      <c r="AH8" s="106" t="s">
        <v>269</v>
      </c>
      <c r="AI8" s="106" t="s">
        <v>270</v>
      </c>
      <c r="AJ8" s="106" t="s">
        <v>302</v>
      </c>
      <c r="AK8" s="106" t="s">
        <v>303</v>
      </c>
      <c r="AL8" s="106" t="s">
        <v>304</v>
      </c>
      <c r="AM8" s="107">
        <v>2024</v>
      </c>
    </row>
    <row r="9" spans="1:39" ht="13.5" thickBot="1">
      <c r="A9" s="122"/>
      <c r="B9" s="130"/>
      <c r="C9" s="130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24"/>
      <c r="AF9" s="24"/>
      <c r="AG9" s="24"/>
      <c r="AH9" s="122"/>
      <c r="AI9" s="122"/>
      <c r="AJ9" s="122"/>
    </row>
    <row r="10" spans="1:39">
      <c r="A10" s="122"/>
      <c r="B10" s="132" t="s">
        <v>158</v>
      </c>
      <c r="C10" s="27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24"/>
      <c r="AF10" s="24"/>
      <c r="AG10" s="24"/>
      <c r="AH10" s="122"/>
      <c r="AI10" s="122"/>
      <c r="AJ10" s="122"/>
    </row>
    <row r="11" spans="1:39" ht="13.5" thickBot="1">
      <c r="A11" s="122"/>
      <c r="B11" s="133" t="s">
        <v>159</v>
      </c>
      <c r="C11" s="27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24"/>
      <c r="AF11" s="24"/>
      <c r="AG11" s="24"/>
      <c r="AH11" s="122"/>
      <c r="AI11" s="122"/>
      <c r="AJ11" s="134"/>
    </row>
    <row r="12" spans="1:39">
      <c r="A12" s="122"/>
      <c r="B12" s="33" t="s">
        <v>297</v>
      </c>
      <c r="C12" s="135">
        <v>1262179.901552577</v>
      </c>
      <c r="D12" s="135">
        <v>1526172.2295919727</v>
      </c>
      <c r="E12" s="135">
        <v>2024756.3328715814</v>
      </c>
      <c r="F12" s="135">
        <v>2596992.7795266327</v>
      </c>
      <c r="G12" s="135">
        <v>2762005.4632957969</v>
      </c>
      <c r="H12" s="135">
        <v>3057516.6382492511</v>
      </c>
      <c r="I12" s="135">
        <v>2536754</v>
      </c>
      <c r="J12" s="135">
        <v>2611838</v>
      </c>
      <c r="K12" s="135">
        <v>2563335.6926188068</v>
      </c>
      <c r="L12" s="135">
        <v>2619700.3968253969</v>
      </c>
      <c r="M12" s="135">
        <v>2766530.6930693071</v>
      </c>
      <c r="N12" s="135">
        <v>2766532</v>
      </c>
      <c r="O12" s="135">
        <v>2549234</v>
      </c>
      <c r="P12" s="135">
        <v>2571760</v>
      </c>
      <c r="Q12" s="135">
        <v>2755920</v>
      </c>
      <c r="R12" s="135">
        <v>3007393</v>
      </c>
      <c r="S12" s="135">
        <v>3132858</v>
      </c>
      <c r="T12" s="135">
        <v>1478459</v>
      </c>
      <c r="U12" s="135">
        <v>1673713</v>
      </c>
      <c r="V12" s="135">
        <v>1469651</v>
      </c>
      <c r="W12" s="135">
        <v>1366835</v>
      </c>
      <c r="X12" s="135">
        <v>925297</v>
      </c>
      <c r="Y12" s="135">
        <v>1259647</v>
      </c>
      <c r="Z12" s="135">
        <v>1195428</v>
      </c>
      <c r="AA12" s="135">
        <v>1240519</v>
      </c>
      <c r="AB12" s="135">
        <v>1142830</v>
      </c>
      <c r="AC12" s="135">
        <v>816777.78683114599</v>
      </c>
      <c r="AD12" s="135">
        <v>759563.33279289398</v>
      </c>
      <c r="AE12" s="135">
        <v>691312.73339749686</v>
      </c>
      <c r="AF12" s="136">
        <v>715250.35261669033</v>
      </c>
      <c r="AG12" s="137">
        <v>725271.90229425859</v>
      </c>
      <c r="AH12" s="137">
        <v>953577.69292798126</v>
      </c>
      <c r="AI12" s="137">
        <v>483967.41273213387</v>
      </c>
      <c r="AJ12" s="137">
        <v>518532.76007760363</v>
      </c>
      <c r="AK12" s="137">
        <v>410122.42745206697</v>
      </c>
      <c r="AL12" s="137">
        <v>371262.51819231402</v>
      </c>
      <c r="AM12" s="138">
        <v>457595.901460152</v>
      </c>
    </row>
    <row r="13" spans="1:39">
      <c r="A13" s="122"/>
      <c r="B13" s="46" t="s">
        <v>145</v>
      </c>
      <c r="C13" s="139">
        <f t="shared" ref="C13:R13" si="0">+C14+C15+C16-C17</f>
        <v>881961.80186267325</v>
      </c>
      <c r="D13" s="139">
        <f t="shared" si="0"/>
        <v>959707.50544778793</v>
      </c>
      <c r="E13" s="139">
        <f t="shared" si="0"/>
        <v>1236413.8653020589</v>
      </c>
      <c r="F13" s="139">
        <f t="shared" si="0"/>
        <v>1277590.7205060632</v>
      </c>
      <c r="G13" s="139">
        <f t="shared" si="0"/>
        <v>1570933.54233771</v>
      </c>
      <c r="H13" s="139">
        <f t="shared" si="0"/>
        <v>1720772.9641242889</v>
      </c>
      <c r="I13" s="139">
        <f t="shared" si="0"/>
        <v>1404060</v>
      </c>
      <c r="J13" s="139">
        <f t="shared" si="0"/>
        <v>1470754</v>
      </c>
      <c r="K13" s="139">
        <f t="shared" si="0"/>
        <v>1456635.9959555108</v>
      </c>
      <c r="L13" s="139">
        <f t="shared" si="0"/>
        <v>1541424.6031746033</v>
      </c>
      <c r="M13" s="139">
        <f t="shared" si="0"/>
        <v>1640624.7524752475</v>
      </c>
      <c r="N13" s="139">
        <f t="shared" si="0"/>
        <v>1640626</v>
      </c>
      <c r="O13" s="139">
        <f t="shared" si="0"/>
        <v>1461895</v>
      </c>
      <c r="P13" s="139">
        <f t="shared" si="0"/>
        <v>1481333</v>
      </c>
      <c r="Q13" s="139">
        <f t="shared" si="0"/>
        <v>1566622</v>
      </c>
      <c r="R13" s="139">
        <f t="shared" si="0"/>
        <v>1780533</v>
      </c>
      <c r="S13" s="139">
        <f t="shared" ref="S13:AI13" si="1">+S14+S15+S16-S17</f>
        <v>1828340</v>
      </c>
      <c r="T13" s="139">
        <f t="shared" si="1"/>
        <v>849004</v>
      </c>
      <c r="U13" s="139">
        <f t="shared" si="1"/>
        <v>1066783</v>
      </c>
      <c r="V13" s="139">
        <f t="shared" si="1"/>
        <v>727950</v>
      </c>
      <c r="W13" s="139">
        <f t="shared" si="1"/>
        <v>663183</v>
      </c>
      <c r="X13" s="139">
        <f t="shared" si="1"/>
        <v>501534</v>
      </c>
      <c r="Y13" s="139">
        <f t="shared" si="1"/>
        <v>540115</v>
      </c>
      <c r="Z13" s="139">
        <f t="shared" si="1"/>
        <v>443604</v>
      </c>
      <c r="AA13" s="139">
        <f t="shared" si="1"/>
        <v>400176</v>
      </c>
      <c r="AB13" s="139">
        <f t="shared" si="1"/>
        <v>447900</v>
      </c>
      <c r="AC13" s="139">
        <f t="shared" si="1"/>
        <v>409517.50121089333</v>
      </c>
      <c r="AD13" s="139">
        <f>+AD14+AD15+AD16-AD17</f>
        <v>377873.48480561719</v>
      </c>
      <c r="AE13" s="139">
        <f t="shared" si="1"/>
        <v>360967.25254472811</v>
      </c>
      <c r="AF13" s="139">
        <f t="shared" si="1"/>
        <v>364754.76688699127</v>
      </c>
      <c r="AG13" s="139">
        <f t="shared" si="1"/>
        <v>423741.6274007379</v>
      </c>
      <c r="AH13" s="139">
        <f t="shared" si="1"/>
        <v>550271.9137540689</v>
      </c>
      <c r="AI13" s="139">
        <f t="shared" si="1"/>
        <v>249514.34862995625</v>
      </c>
      <c r="AJ13" s="139">
        <f>+AJ14+AJ15+AJ16-AJ17</f>
        <v>278183.18471817055</v>
      </c>
      <c r="AK13" s="139">
        <f>+AK14+AK15+AK16-AK17</f>
        <v>208300.41906380423</v>
      </c>
      <c r="AL13" s="139">
        <f>+AL14+AL15+AL16-AL17</f>
        <v>181783.60145522622</v>
      </c>
      <c r="AM13" s="140">
        <f>+AM14+AM15+AM16-AM17</f>
        <v>223950.39719120611</v>
      </c>
    </row>
    <row r="14" spans="1:39">
      <c r="A14" s="122"/>
      <c r="B14" s="141" t="s">
        <v>298</v>
      </c>
      <c r="C14" s="37">
        <v>611559.66668840835</v>
      </c>
      <c r="D14" s="37">
        <v>554671.50945067336</v>
      </c>
      <c r="E14" s="37">
        <v>507768.12602482981</v>
      </c>
      <c r="F14" s="37">
        <v>513622.19485094131</v>
      </c>
      <c r="G14" s="37">
        <v>592221.87793209881</v>
      </c>
      <c r="H14" s="37">
        <v>574432.54233097262</v>
      </c>
      <c r="I14" s="37">
        <v>468245</v>
      </c>
      <c r="J14" s="37">
        <v>470938</v>
      </c>
      <c r="K14" s="37">
        <v>462640.04044489382</v>
      </c>
      <c r="L14" s="37">
        <v>392366.07142857142</v>
      </c>
      <c r="M14" s="37">
        <v>400108.91089108912</v>
      </c>
      <c r="N14" s="37">
        <v>400109</v>
      </c>
      <c r="O14" s="37">
        <v>374745</v>
      </c>
      <c r="P14" s="37">
        <v>386576</v>
      </c>
      <c r="Q14" s="37">
        <v>392947</v>
      </c>
      <c r="R14" s="37">
        <v>432622</v>
      </c>
      <c r="S14" s="37">
        <v>455030</v>
      </c>
      <c r="T14" s="37">
        <v>206014</v>
      </c>
      <c r="U14" s="37">
        <v>416613</v>
      </c>
      <c r="V14" s="37">
        <v>205612</v>
      </c>
      <c r="W14" s="37">
        <v>209826</v>
      </c>
      <c r="X14" s="37">
        <v>134904</v>
      </c>
      <c r="Y14" s="37">
        <v>190277</v>
      </c>
      <c r="Z14" s="37">
        <v>150649</v>
      </c>
      <c r="AA14" s="37">
        <v>153048</v>
      </c>
      <c r="AB14" s="37">
        <v>221202</v>
      </c>
      <c r="AC14" s="37">
        <f>+Trabajo!AD39</f>
        <v>132940.42324844201</v>
      </c>
      <c r="AD14" s="37">
        <f>+Trabajo!AE39</f>
        <v>105575.10695772471</v>
      </c>
      <c r="AE14" s="37">
        <f>+Trabajo!AF39</f>
        <v>87147.787338699767</v>
      </c>
      <c r="AF14" s="37">
        <f>+Trabajo!AG39</f>
        <v>92486.331511818091</v>
      </c>
      <c r="AG14" s="37">
        <f>+Trabajo!AH39</f>
        <v>109197.93393816087</v>
      </c>
      <c r="AH14" s="37">
        <f>+Trabajo!AI39</f>
        <v>210107.26138531856</v>
      </c>
      <c r="AI14" s="37">
        <f>+Trabajo!AJ39</f>
        <v>83968.02855559111</v>
      </c>
      <c r="AJ14" s="37">
        <f>+Trabajo!AK39</f>
        <v>88880.510031655853</v>
      </c>
      <c r="AK14" s="37">
        <f>+Trabajo!AL39</f>
        <v>48183.426172952721</v>
      </c>
      <c r="AL14" s="37">
        <f>+Trabajo!AM39</f>
        <v>43478.205999460683</v>
      </c>
      <c r="AM14" s="117">
        <v>38349.130847876768</v>
      </c>
    </row>
    <row r="15" spans="1:39">
      <c r="A15" s="122"/>
      <c r="B15" s="141" t="s">
        <v>184</v>
      </c>
      <c r="C15" s="37">
        <v>253588.3452062585</v>
      </c>
      <c r="D15" s="37">
        <v>347153.43813425372</v>
      </c>
      <c r="E15" s="37">
        <v>447346.44563999004</v>
      </c>
      <c r="F15" s="37">
        <v>543914.79525397578</v>
      </c>
      <c r="G15" s="37">
        <v>713752.51722997986</v>
      </c>
      <c r="H15" s="37">
        <v>1000999.3394276951</v>
      </c>
      <c r="I15" s="37">
        <v>826454</v>
      </c>
      <c r="J15" s="37">
        <v>956513</v>
      </c>
      <c r="K15" s="37">
        <v>954424.6713852376</v>
      </c>
      <c r="L15" s="37">
        <v>967049.60317460319</v>
      </c>
      <c r="M15" s="37">
        <v>992666.33663366339</v>
      </c>
      <c r="N15" s="37">
        <v>992667</v>
      </c>
      <c r="O15" s="37">
        <v>970402</v>
      </c>
      <c r="P15" s="37">
        <v>981394</v>
      </c>
      <c r="Q15" s="37">
        <v>1155625</v>
      </c>
      <c r="R15" s="37">
        <v>1329641</v>
      </c>
      <c r="S15" s="37">
        <v>1342911</v>
      </c>
      <c r="T15" s="37">
        <v>629826</v>
      </c>
      <c r="U15" s="37">
        <v>644485</v>
      </c>
      <c r="V15" s="37">
        <v>519962</v>
      </c>
      <c r="W15" s="37">
        <v>450839</v>
      </c>
      <c r="X15" s="37">
        <v>361182</v>
      </c>
      <c r="Y15" s="37">
        <v>338854</v>
      </c>
      <c r="Z15" s="37">
        <v>277177</v>
      </c>
      <c r="AA15" s="37">
        <v>232362</v>
      </c>
      <c r="AB15" s="37">
        <v>235136</v>
      </c>
      <c r="AC15" s="37">
        <v>274585.73730362102</v>
      </c>
      <c r="AD15" s="37">
        <v>268876.1709974393</v>
      </c>
      <c r="AE15" s="37">
        <v>270700.6600847462</v>
      </c>
      <c r="AF15" s="37">
        <v>272171.50375662197</v>
      </c>
      <c r="AG15" s="37">
        <v>313364.97599489667</v>
      </c>
      <c r="AH15" s="37">
        <v>349346.09331426106</v>
      </c>
      <c r="AI15" s="37">
        <v>168831.97438848732</v>
      </c>
      <c r="AJ15" s="37">
        <v>191364.953882926</v>
      </c>
      <c r="AK15" s="37">
        <v>163201.77744886288</v>
      </c>
      <c r="AL15" s="37">
        <v>144990.30929881125</v>
      </c>
      <c r="AM15" s="117">
        <v>192473.67054575818</v>
      </c>
    </row>
    <row r="16" spans="1:39">
      <c r="A16" s="122"/>
      <c r="B16" s="527" t="s">
        <v>76</v>
      </c>
      <c r="C16" s="37">
        <v>196729.39575805867</v>
      </c>
      <c r="D16" s="37">
        <v>241255.54345138313</v>
      </c>
      <c r="E16" s="37">
        <v>401225.938233049</v>
      </c>
      <c r="F16" s="37">
        <v>343290.72644361772</v>
      </c>
      <c r="G16" s="37">
        <v>408448.99089370423</v>
      </c>
      <c r="H16" s="37">
        <v>303669.08236562117</v>
      </c>
      <c r="I16" s="37">
        <v>258028</v>
      </c>
      <c r="J16" s="37">
        <v>166638</v>
      </c>
      <c r="K16" s="37">
        <v>163408.49342770476</v>
      </c>
      <c r="L16" s="37">
        <v>228476.19047619047</v>
      </c>
      <c r="M16" s="37">
        <v>292503.96039603959</v>
      </c>
      <c r="N16" s="37">
        <v>292504</v>
      </c>
      <c r="O16" s="37">
        <v>154144</v>
      </c>
      <c r="P16" s="37">
        <v>154144</v>
      </c>
      <c r="Q16" s="37">
        <v>45336</v>
      </c>
      <c r="R16" s="37">
        <v>46347</v>
      </c>
      <c r="S16" s="37">
        <v>51953</v>
      </c>
      <c r="T16" s="37">
        <v>24309</v>
      </c>
      <c r="U16" s="37">
        <v>16629</v>
      </c>
      <c r="V16" s="37">
        <v>15860</v>
      </c>
      <c r="W16" s="37">
        <v>14619</v>
      </c>
      <c r="X16" s="37">
        <v>18076</v>
      </c>
      <c r="Y16" s="37">
        <v>23610</v>
      </c>
      <c r="Z16" s="37">
        <v>24150</v>
      </c>
      <c r="AA16" s="37">
        <v>24150</v>
      </c>
      <c r="AB16" s="37">
        <v>9107</v>
      </c>
      <c r="AC16" s="37">
        <v>13301.1439332345</v>
      </c>
      <c r="AD16" s="37">
        <v>10399.870037414777</v>
      </c>
      <c r="AE16" s="37">
        <v>10061.211237621286</v>
      </c>
      <c r="AF16" s="37">
        <v>8863.7102211123965</v>
      </c>
      <c r="AG16" s="37">
        <v>9173.0292912644491</v>
      </c>
      <c r="AH16" s="37">
        <v>285.13517607000432</v>
      </c>
      <c r="AI16" s="37">
        <v>1844.3309192861968</v>
      </c>
      <c r="AJ16" s="37">
        <v>2074.316330221262</v>
      </c>
      <c r="AK16" s="37">
        <v>3244.7438336893842</v>
      </c>
      <c r="AL16" s="37">
        <v>2965.1777357153005</v>
      </c>
      <c r="AM16" s="117">
        <v>2732.3587798755389</v>
      </c>
    </row>
    <row r="17" spans="1:42" ht="13.5" thickBot="1">
      <c r="A17" s="122"/>
      <c r="B17" s="528" t="s">
        <v>72</v>
      </c>
      <c r="C17" s="44">
        <v>179915.60579005218</v>
      </c>
      <c r="D17" s="44">
        <v>183372.9855885224</v>
      </c>
      <c r="E17" s="44">
        <v>119926.64459581001</v>
      </c>
      <c r="F17" s="44">
        <v>123236.99604247135</v>
      </c>
      <c r="G17" s="44">
        <v>143489.84371807284</v>
      </c>
      <c r="H17" s="44">
        <v>158328</v>
      </c>
      <c r="I17" s="44">
        <v>148667</v>
      </c>
      <c r="J17" s="44">
        <v>123335</v>
      </c>
      <c r="K17" s="44">
        <v>123837.20930232559</v>
      </c>
      <c r="L17" s="44">
        <v>46467.261904761901</v>
      </c>
      <c r="M17" s="44">
        <v>44654.455445544554</v>
      </c>
      <c r="N17" s="44">
        <v>44654</v>
      </c>
      <c r="O17" s="44">
        <v>37396</v>
      </c>
      <c r="P17" s="44">
        <v>40781</v>
      </c>
      <c r="Q17" s="44">
        <v>27286</v>
      </c>
      <c r="R17" s="44">
        <v>28077</v>
      </c>
      <c r="S17" s="44">
        <v>21554</v>
      </c>
      <c r="T17" s="44">
        <v>11145</v>
      </c>
      <c r="U17" s="44">
        <v>10944</v>
      </c>
      <c r="V17" s="44">
        <v>13484</v>
      </c>
      <c r="W17" s="44">
        <v>12101</v>
      </c>
      <c r="X17" s="44">
        <v>12628</v>
      </c>
      <c r="Y17" s="44">
        <v>12626</v>
      </c>
      <c r="Z17" s="44">
        <v>8372</v>
      </c>
      <c r="AA17" s="44">
        <v>9384</v>
      </c>
      <c r="AB17" s="44">
        <v>17545</v>
      </c>
      <c r="AC17" s="44">
        <v>11309.803274404199</v>
      </c>
      <c r="AD17" s="44">
        <v>6977.6631869616094</v>
      </c>
      <c r="AE17" s="44">
        <v>6942.4061163391243</v>
      </c>
      <c r="AF17" s="118">
        <v>8766.7786025612295</v>
      </c>
      <c r="AG17" s="118">
        <v>7994.3118235841002</v>
      </c>
      <c r="AH17" s="118">
        <v>9466.5761215808252</v>
      </c>
      <c r="AI17" s="118">
        <v>5129.9852334083616</v>
      </c>
      <c r="AJ17" s="118">
        <v>4136.5955266325436</v>
      </c>
      <c r="AK17" s="118">
        <f>Trabajo!AL19</f>
        <v>6329.52839170075</v>
      </c>
      <c r="AL17" s="118">
        <f>Trabajo!AM19</f>
        <v>9650.0915787609993</v>
      </c>
      <c r="AM17" s="119">
        <f>Trabajo!AN19</f>
        <v>9604.7629823043899</v>
      </c>
    </row>
    <row r="18" spans="1:42" ht="13.5" thickBot="1">
      <c r="A18" s="122"/>
      <c r="B18" s="70" t="s">
        <v>147</v>
      </c>
      <c r="C18" s="71">
        <f t="shared" ref="C18:S18" si="2">C12-C13</f>
        <v>380218.09968990379</v>
      </c>
      <c r="D18" s="71">
        <f t="shared" si="2"/>
        <v>566464.72414418473</v>
      </c>
      <c r="E18" s="71">
        <f t="shared" si="2"/>
        <v>788342.46756952256</v>
      </c>
      <c r="F18" s="71">
        <f t="shared" si="2"/>
        <v>1319402.0590205695</v>
      </c>
      <c r="G18" s="71">
        <f t="shared" si="2"/>
        <v>1191071.9209580868</v>
      </c>
      <c r="H18" s="71">
        <f t="shared" si="2"/>
        <v>1336743.6741249622</v>
      </c>
      <c r="I18" s="71">
        <f t="shared" si="2"/>
        <v>1132694</v>
      </c>
      <c r="J18" s="71">
        <f t="shared" si="2"/>
        <v>1141084</v>
      </c>
      <c r="K18" s="71">
        <f t="shared" si="2"/>
        <v>1106699.6966632961</v>
      </c>
      <c r="L18" s="71">
        <f t="shared" si="2"/>
        <v>1078275.7936507936</v>
      </c>
      <c r="M18" s="71">
        <f t="shared" si="2"/>
        <v>1125905.9405940596</v>
      </c>
      <c r="N18" s="71">
        <f t="shared" si="2"/>
        <v>1125906</v>
      </c>
      <c r="O18" s="71">
        <f t="shared" si="2"/>
        <v>1087339</v>
      </c>
      <c r="P18" s="71">
        <f t="shared" si="2"/>
        <v>1090427</v>
      </c>
      <c r="Q18" s="71">
        <f t="shared" si="2"/>
        <v>1189298</v>
      </c>
      <c r="R18" s="71">
        <f t="shared" si="2"/>
        <v>1226860</v>
      </c>
      <c r="S18" s="71">
        <f t="shared" si="2"/>
        <v>1304518</v>
      </c>
      <c r="T18" s="71">
        <f>T12-T13</f>
        <v>629455</v>
      </c>
      <c r="U18" s="71">
        <f t="shared" ref="U18:AB18" si="3">U12-U13</f>
        <v>606930</v>
      </c>
      <c r="V18" s="71">
        <f t="shared" si="3"/>
        <v>741701</v>
      </c>
      <c r="W18" s="71">
        <f t="shared" si="3"/>
        <v>703652</v>
      </c>
      <c r="X18" s="71">
        <f t="shared" si="3"/>
        <v>423763</v>
      </c>
      <c r="Y18" s="71">
        <f t="shared" si="3"/>
        <v>719532</v>
      </c>
      <c r="Z18" s="71">
        <f t="shared" si="3"/>
        <v>751824</v>
      </c>
      <c r="AA18" s="71">
        <f t="shared" si="3"/>
        <v>840343</v>
      </c>
      <c r="AB18" s="71">
        <f t="shared" si="3"/>
        <v>694930</v>
      </c>
      <c r="AC18" s="71">
        <f t="shared" ref="AC18:AL18" si="4">AC12-AC13</f>
        <v>407260.28562025266</v>
      </c>
      <c r="AD18" s="71">
        <f t="shared" si="4"/>
        <v>381689.84798727679</v>
      </c>
      <c r="AE18" s="71">
        <f t="shared" si="4"/>
        <v>330345.48085276876</v>
      </c>
      <c r="AF18" s="143">
        <f t="shared" si="4"/>
        <v>350495.58572969906</v>
      </c>
      <c r="AG18" s="143">
        <f t="shared" si="4"/>
        <v>301530.27489352069</v>
      </c>
      <c r="AH18" s="143">
        <f t="shared" si="4"/>
        <v>403305.77917391236</v>
      </c>
      <c r="AI18" s="143">
        <f t="shared" si="4"/>
        <v>234453.06410217762</v>
      </c>
      <c r="AJ18" s="143">
        <f t="shared" si="4"/>
        <v>240349.57535943307</v>
      </c>
      <c r="AK18" s="143">
        <f>AK12-AK13</f>
        <v>201822.00838826274</v>
      </c>
      <c r="AL18" s="143">
        <f t="shared" si="4"/>
        <v>189478.9167370878</v>
      </c>
      <c r="AM18" s="144">
        <f t="shared" ref="AM18" si="5">AM12-AM13</f>
        <v>233645.50426894589</v>
      </c>
    </row>
    <row r="19" spans="1:42">
      <c r="A19" s="122"/>
      <c r="B19" s="347"/>
      <c r="C19" s="139"/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  <c r="O19" s="517"/>
      <c r="P19" s="517"/>
      <c r="Q19" s="517"/>
      <c r="R19" s="517"/>
      <c r="S19" s="517"/>
      <c r="T19" s="517"/>
      <c r="U19" s="517"/>
      <c r="V19" s="517"/>
      <c r="W19" s="517"/>
      <c r="X19" s="517"/>
      <c r="Y19" s="517"/>
      <c r="Z19" s="517"/>
      <c r="AA19" s="517"/>
      <c r="AB19" s="517"/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</row>
    <row r="20" spans="1:42" ht="13.5" thickBot="1">
      <c r="A20" s="122"/>
      <c r="B20" s="24"/>
      <c r="C20" s="24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58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122"/>
      <c r="AI20" s="122"/>
      <c r="AJ20" s="122"/>
      <c r="AK20" s="122"/>
    </row>
    <row r="21" spans="1:42" ht="13.5" thickBot="1">
      <c r="A21" s="122"/>
      <c r="B21" s="49" t="s">
        <v>77</v>
      </c>
      <c r="C21" s="145">
        <v>1.0429999999999999</v>
      </c>
      <c r="D21" s="146">
        <v>1.0549999999999999</v>
      </c>
      <c r="E21" s="147">
        <v>1.0249999999999999</v>
      </c>
      <c r="F21" s="147">
        <v>1.032</v>
      </c>
      <c r="G21" s="147">
        <v>1.0269999999999999</v>
      </c>
      <c r="H21" s="147">
        <v>1.0189999999999999</v>
      </c>
      <c r="I21" s="147">
        <v>1.0189999999999999</v>
      </c>
      <c r="J21" s="147">
        <v>0.98899999999999999</v>
      </c>
      <c r="K21" s="147">
        <v>0.98899999999999999</v>
      </c>
      <c r="L21" s="147">
        <v>1.008</v>
      </c>
      <c r="M21" s="147">
        <v>1.01</v>
      </c>
      <c r="N21" s="147">
        <v>1.01</v>
      </c>
      <c r="O21" s="147">
        <v>1.024</v>
      </c>
      <c r="P21" s="147">
        <v>1.024</v>
      </c>
      <c r="Q21" s="147">
        <v>1</v>
      </c>
      <c r="R21" s="147">
        <v>1</v>
      </c>
      <c r="S21" s="147">
        <v>1</v>
      </c>
      <c r="T21" s="147">
        <v>1</v>
      </c>
      <c r="U21" s="147">
        <v>1</v>
      </c>
      <c r="V21" s="147">
        <v>1</v>
      </c>
      <c r="W21" s="147">
        <v>1</v>
      </c>
      <c r="X21" s="147">
        <v>1</v>
      </c>
      <c r="Y21" s="147">
        <v>1</v>
      </c>
      <c r="Z21" s="147">
        <v>1</v>
      </c>
      <c r="AA21" s="147">
        <v>1</v>
      </c>
      <c r="AB21" s="147">
        <v>1</v>
      </c>
      <c r="AC21" s="148">
        <f>+AB21</f>
        <v>1</v>
      </c>
      <c r="AD21" s="148">
        <f>AB21</f>
        <v>1</v>
      </c>
      <c r="AE21" s="149">
        <v>1</v>
      </c>
      <c r="AF21" s="149">
        <v>1</v>
      </c>
      <c r="AG21" s="149">
        <v>1</v>
      </c>
      <c r="AH21" s="149">
        <v>1</v>
      </c>
      <c r="AI21" s="149">
        <v>1</v>
      </c>
      <c r="AJ21" s="149">
        <v>1</v>
      </c>
      <c r="AK21" s="149">
        <v>1</v>
      </c>
      <c r="AL21" s="149">
        <v>1</v>
      </c>
      <c r="AM21" s="150">
        <v>1</v>
      </c>
    </row>
    <row r="22" spans="1:42" ht="13.5" thickBot="1">
      <c r="A22" s="122"/>
      <c r="B22" s="151"/>
      <c r="C22" s="151"/>
      <c r="D22" s="152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122"/>
      <c r="AI22" s="122"/>
      <c r="AJ22" s="122"/>
      <c r="AK22" s="122"/>
      <c r="AL22" s="122"/>
      <c r="AM22" s="122"/>
    </row>
    <row r="23" spans="1:42">
      <c r="A23" s="154"/>
      <c r="B23" s="132" t="s">
        <v>158</v>
      </c>
      <c r="C23" s="155"/>
      <c r="D23" s="54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122"/>
      <c r="AI23" s="122"/>
      <c r="AJ23" s="122"/>
      <c r="AK23" s="122"/>
      <c r="AL23" s="122"/>
      <c r="AM23" s="122"/>
    </row>
    <row r="24" spans="1:42" ht="13.5" thickBot="1">
      <c r="A24" s="154"/>
      <c r="B24" s="133" t="s">
        <v>157</v>
      </c>
      <c r="C24" s="155"/>
      <c r="D24" s="54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122"/>
      <c r="AI24" s="122"/>
      <c r="AJ24" s="122"/>
      <c r="AK24" s="122"/>
      <c r="AL24" s="122"/>
      <c r="AM24" s="122"/>
    </row>
    <row r="25" spans="1:42">
      <c r="A25" s="154"/>
      <c r="B25" s="33" t="s">
        <v>144</v>
      </c>
      <c r="C25" s="135">
        <f>C12*$C$21</f>
        <v>1316453.6373193378</v>
      </c>
      <c r="D25" s="135">
        <f t="shared" ref="D25:AJ25" si="6">D12*D$21</f>
        <v>1610111.7022195312</v>
      </c>
      <c r="E25" s="135">
        <f t="shared" si="6"/>
        <v>2075375.2411933709</v>
      </c>
      <c r="F25" s="135">
        <f t="shared" si="6"/>
        <v>2680096.5484714853</v>
      </c>
      <c r="G25" s="135">
        <f t="shared" si="6"/>
        <v>2836579.6108047832</v>
      </c>
      <c r="H25" s="135">
        <f t="shared" si="6"/>
        <v>3115609.4543759865</v>
      </c>
      <c r="I25" s="135">
        <f t="shared" si="6"/>
        <v>2584952.3259999999</v>
      </c>
      <c r="J25" s="135">
        <f t="shared" si="6"/>
        <v>2583107.7820000001</v>
      </c>
      <c r="K25" s="135">
        <f t="shared" si="6"/>
        <v>2535139</v>
      </c>
      <c r="L25" s="135">
        <f t="shared" si="6"/>
        <v>2640658</v>
      </c>
      <c r="M25" s="135">
        <f t="shared" si="6"/>
        <v>2794196</v>
      </c>
      <c r="N25" s="135">
        <f t="shared" si="6"/>
        <v>2794197.32</v>
      </c>
      <c r="O25" s="135">
        <f t="shared" si="6"/>
        <v>2610415.6159999999</v>
      </c>
      <c r="P25" s="135">
        <f t="shared" si="6"/>
        <v>2633482.2400000002</v>
      </c>
      <c r="Q25" s="135">
        <f t="shared" si="6"/>
        <v>2755920</v>
      </c>
      <c r="R25" s="135">
        <f t="shared" si="6"/>
        <v>3007393</v>
      </c>
      <c r="S25" s="135">
        <f t="shared" si="6"/>
        <v>3132858</v>
      </c>
      <c r="T25" s="135">
        <f t="shared" si="6"/>
        <v>1478459</v>
      </c>
      <c r="U25" s="135">
        <f t="shared" si="6"/>
        <v>1673713</v>
      </c>
      <c r="V25" s="135">
        <f t="shared" si="6"/>
        <v>1469651</v>
      </c>
      <c r="W25" s="135">
        <f t="shared" si="6"/>
        <v>1366835</v>
      </c>
      <c r="X25" s="135">
        <f t="shared" si="6"/>
        <v>925297</v>
      </c>
      <c r="Y25" s="135">
        <f t="shared" si="6"/>
        <v>1259647</v>
      </c>
      <c r="Z25" s="135">
        <f t="shared" si="6"/>
        <v>1195428</v>
      </c>
      <c r="AA25" s="135">
        <f t="shared" si="6"/>
        <v>1240519</v>
      </c>
      <c r="AB25" s="135">
        <f t="shared" si="6"/>
        <v>1142830</v>
      </c>
      <c r="AC25" s="135">
        <f t="shared" si="6"/>
        <v>816777.78683114599</v>
      </c>
      <c r="AD25" s="135">
        <f t="shared" si="6"/>
        <v>759563.33279289398</v>
      </c>
      <c r="AE25" s="135">
        <f t="shared" si="6"/>
        <v>691312.73339749686</v>
      </c>
      <c r="AF25" s="135">
        <f t="shared" si="6"/>
        <v>715250.35261669033</v>
      </c>
      <c r="AG25" s="136">
        <f t="shared" si="6"/>
        <v>725271.90229425859</v>
      </c>
      <c r="AH25" s="136">
        <f t="shared" si="6"/>
        <v>953577.69292798126</v>
      </c>
      <c r="AI25" s="136">
        <f t="shared" si="6"/>
        <v>483967.41273213387</v>
      </c>
      <c r="AJ25" s="136">
        <f t="shared" si="6"/>
        <v>518532.76007760363</v>
      </c>
      <c r="AK25" s="136">
        <f>AK12*AK$21</f>
        <v>410122.42745206697</v>
      </c>
      <c r="AL25" s="136">
        <f>AL12*AL$21</f>
        <v>371262.51819231402</v>
      </c>
      <c r="AM25" s="156">
        <f>AM12*AM$21</f>
        <v>457595.901460152</v>
      </c>
    </row>
    <row r="26" spans="1:42">
      <c r="A26" s="154"/>
      <c r="B26" s="46" t="s">
        <v>145</v>
      </c>
      <c r="C26" s="139">
        <f t="shared" ref="C26:S26" si="7">+C27+C28+C29-C30</f>
        <v>919886.15934276825</v>
      </c>
      <c r="D26" s="139">
        <f t="shared" si="7"/>
        <v>1012491.4182474159</v>
      </c>
      <c r="E26" s="139">
        <f t="shared" si="7"/>
        <v>1267324.21193461</v>
      </c>
      <c r="F26" s="139">
        <f t="shared" si="7"/>
        <v>1318473.6235622575</v>
      </c>
      <c r="G26" s="139">
        <f t="shared" si="7"/>
        <v>1613348.7479808282</v>
      </c>
      <c r="H26" s="139">
        <f t="shared" si="7"/>
        <v>1753467.6504426503</v>
      </c>
      <c r="I26" s="139">
        <f t="shared" si="7"/>
        <v>1430737.14</v>
      </c>
      <c r="J26" s="139">
        <f t="shared" si="7"/>
        <v>1454575.706</v>
      </c>
      <c r="K26" s="139">
        <f t="shared" si="7"/>
        <v>1440613</v>
      </c>
      <c r="L26" s="139">
        <f t="shared" si="7"/>
        <v>1553756</v>
      </c>
      <c r="M26" s="139">
        <f t="shared" si="7"/>
        <v>1657031</v>
      </c>
      <c r="N26" s="139">
        <f t="shared" si="7"/>
        <v>1657032.26</v>
      </c>
      <c r="O26" s="139">
        <f t="shared" si="7"/>
        <v>1496980.48</v>
      </c>
      <c r="P26" s="139">
        <f t="shared" si="7"/>
        <v>1516884.9920000001</v>
      </c>
      <c r="Q26" s="139">
        <f t="shared" si="7"/>
        <v>1566622</v>
      </c>
      <c r="R26" s="139">
        <f t="shared" si="7"/>
        <v>1780533</v>
      </c>
      <c r="S26" s="139">
        <f t="shared" si="7"/>
        <v>1828340</v>
      </c>
      <c r="T26" s="139">
        <f t="shared" ref="T26:AB26" si="8">+T27+T28+T29-T30</f>
        <v>849004</v>
      </c>
      <c r="U26" s="139">
        <f t="shared" si="8"/>
        <v>1066783</v>
      </c>
      <c r="V26" s="139">
        <f t="shared" si="8"/>
        <v>727950</v>
      </c>
      <c r="W26" s="139">
        <f t="shared" si="8"/>
        <v>663183</v>
      </c>
      <c r="X26" s="139">
        <f t="shared" si="8"/>
        <v>501534</v>
      </c>
      <c r="Y26" s="139">
        <f t="shared" si="8"/>
        <v>540115</v>
      </c>
      <c r="Z26" s="139">
        <f t="shared" si="8"/>
        <v>443604</v>
      </c>
      <c r="AA26" s="139">
        <f t="shared" si="8"/>
        <v>400176</v>
      </c>
      <c r="AB26" s="139">
        <f t="shared" si="8"/>
        <v>447900</v>
      </c>
      <c r="AC26" s="139">
        <f t="shared" ref="AC26:AK26" si="9">+AC27+AC28+AC29-AC30</f>
        <v>409517.50121089333</v>
      </c>
      <c r="AD26" s="139">
        <f t="shared" si="9"/>
        <v>377873.48480561719</v>
      </c>
      <c r="AE26" s="139">
        <f t="shared" si="9"/>
        <v>360967.25254472811</v>
      </c>
      <c r="AF26" s="139">
        <f t="shared" si="9"/>
        <v>364754.76688699127</v>
      </c>
      <c r="AG26" s="139">
        <f t="shared" si="9"/>
        <v>423741.6274007379</v>
      </c>
      <c r="AH26" s="139">
        <f t="shared" si="9"/>
        <v>550271.9137540689</v>
      </c>
      <c r="AI26" s="139">
        <f t="shared" si="9"/>
        <v>249514.34862995625</v>
      </c>
      <c r="AJ26" s="139">
        <f>+AJ27+AJ28+AJ29-AJ30</f>
        <v>278183.18471817055</v>
      </c>
      <c r="AK26" s="139">
        <f t="shared" si="9"/>
        <v>208300.41906380423</v>
      </c>
      <c r="AL26" s="139">
        <f>+AL27+AL28+AL29-AL30</f>
        <v>181783.60145522622</v>
      </c>
      <c r="AM26" s="140">
        <f>+AM27+AM28+AM29-AM30</f>
        <v>223950.39719120611</v>
      </c>
      <c r="AN26"/>
      <c r="AO26"/>
      <c r="AP26"/>
    </row>
    <row r="27" spans="1:42">
      <c r="A27" s="154"/>
      <c r="B27" s="141" t="s">
        <v>146</v>
      </c>
      <c r="C27" s="37">
        <f>C14*$C$21</f>
        <v>637856.73235600989</v>
      </c>
      <c r="D27" s="37">
        <f t="shared" ref="D27:AJ27" si="10">D14*D$21</f>
        <v>585178.44247046032</v>
      </c>
      <c r="E27" s="37">
        <f t="shared" si="10"/>
        <v>520462.32917545049</v>
      </c>
      <c r="F27" s="37">
        <f t="shared" si="10"/>
        <v>530058.10508617142</v>
      </c>
      <c r="G27" s="37">
        <f t="shared" si="10"/>
        <v>608211.8686362654</v>
      </c>
      <c r="H27" s="37">
        <f t="shared" si="10"/>
        <v>585346.76063526107</v>
      </c>
      <c r="I27" s="37">
        <f t="shared" si="10"/>
        <v>477141.65499999997</v>
      </c>
      <c r="J27" s="37">
        <f t="shared" si="10"/>
        <v>465757.68199999997</v>
      </c>
      <c r="K27" s="37">
        <f t="shared" si="10"/>
        <v>457551</v>
      </c>
      <c r="L27" s="37">
        <f t="shared" si="10"/>
        <v>395505</v>
      </c>
      <c r="M27" s="37">
        <f t="shared" si="10"/>
        <v>404110</v>
      </c>
      <c r="N27" s="37">
        <f t="shared" si="10"/>
        <v>404110.09</v>
      </c>
      <c r="O27" s="37">
        <f t="shared" si="10"/>
        <v>383738.88</v>
      </c>
      <c r="P27" s="37">
        <f t="shared" si="10"/>
        <v>395853.82400000002</v>
      </c>
      <c r="Q27" s="37">
        <f t="shared" si="10"/>
        <v>392947</v>
      </c>
      <c r="R27" s="37">
        <f t="shared" si="10"/>
        <v>432622</v>
      </c>
      <c r="S27" s="37">
        <f t="shared" si="10"/>
        <v>455030</v>
      </c>
      <c r="T27" s="37">
        <f t="shared" si="10"/>
        <v>206014</v>
      </c>
      <c r="U27" s="37">
        <f t="shared" si="10"/>
        <v>416613</v>
      </c>
      <c r="V27" s="37">
        <f t="shared" si="10"/>
        <v>205612</v>
      </c>
      <c r="W27" s="37">
        <f t="shared" si="10"/>
        <v>209826</v>
      </c>
      <c r="X27" s="37">
        <f t="shared" si="10"/>
        <v>134904</v>
      </c>
      <c r="Y27" s="37">
        <f t="shared" si="10"/>
        <v>190277</v>
      </c>
      <c r="Z27" s="37">
        <f t="shared" si="10"/>
        <v>150649</v>
      </c>
      <c r="AA27" s="37">
        <f t="shared" si="10"/>
        <v>153048</v>
      </c>
      <c r="AB27" s="37">
        <f t="shared" si="10"/>
        <v>221202</v>
      </c>
      <c r="AC27" s="37">
        <f t="shared" si="10"/>
        <v>132940.42324844201</v>
      </c>
      <c r="AD27" s="37">
        <f t="shared" si="10"/>
        <v>105575.10695772471</v>
      </c>
      <c r="AE27" s="37">
        <f t="shared" si="10"/>
        <v>87147.787338699767</v>
      </c>
      <c r="AF27" s="37">
        <f t="shared" si="10"/>
        <v>92486.331511818091</v>
      </c>
      <c r="AG27" s="37">
        <f t="shared" si="10"/>
        <v>109197.93393816087</v>
      </c>
      <c r="AH27" s="37">
        <f t="shared" si="10"/>
        <v>210107.26138531856</v>
      </c>
      <c r="AI27" s="37">
        <f t="shared" si="10"/>
        <v>83968.02855559111</v>
      </c>
      <c r="AJ27" s="37">
        <f t="shared" si="10"/>
        <v>88880.510031655853</v>
      </c>
      <c r="AK27" s="37">
        <f t="shared" ref="AK27:AL30" si="11">AK14*AK$21</f>
        <v>48183.426172952721</v>
      </c>
      <c r="AL27" s="37">
        <f t="shared" si="11"/>
        <v>43478.205999460683</v>
      </c>
      <c r="AM27" s="117">
        <f t="shared" ref="AM27" si="12">AM14*AM$21</f>
        <v>38349.130847876768</v>
      </c>
      <c r="AN27"/>
      <c r="AO27"/>
      <c r="AP27"/>
    </row>
    <row r="28" spans="1:42">
      <c r="A28" s="154"/>
      <c r="B28" s="141" t="s">
        <v>184</v>
      </c>
      <c r="C28" s="37">
        <f>C15*$C$21</f>
        <v>264492.64405012759</v>
      </c>
      <c r="D28" s="37">
        <f t="shared" ref="D28:AJ28" si="13">D15*D$21</f>
        <v>366246.87723163766</v>
      </c>
      <c r="E28" s="37">
        <f t="shared" si="13"/>
        <v>458530.10678098974</v>
      </c>
      <c r="F28" s="37">
        <f t="shared" si="13"/>
        <v>561320.06870210299</v>
      </c>
      <c r="G28" s="37">
        <f t="shared" si="13"/>
        <v>733023.83519518923</v>
      </c>
      <c r="H28" s="37">
        <f t="shared" si="13"/>
        <v>1020018.3268768212</v>
      </c>
      <c r="I28" s="37">
        <f t="shared" si="13"/>
        <v>842156.62599999993</v>
      </c>
      <c r="J28" s="37">
        <f t="shared" si="13"/>
        <v>945991.35699999996</v>
      </c>
      <c r="K28" s="37">
        <f t="shared" si="13"/>
        <v>943926</v>
      </c>
      <c r="L28" s="37">
        <f t="shared" si="13"/>
        <v>974786</v>
      </c>
      <c r="M28" s="37">
        <f t="shared" si="13"/>
        <v>1002593</v>
      </c>
      <c r="N28" s="37">
        <f t="shared" si="13"/>
        <v>1002593.67</v>
      </c>
      <c r="O28" s="37">
        <f t="shared" si="13"/>
        <v>993691.64800000004</v>
      </c>
      <c r="P28" s="37">
        <f t="shared" si="13"/>
        <v>1004947.456</v>
      </c>
      <c r="Q28" s="37">
        <f t="shared" si="13"/>
        <v>1155625</v>
      </c>
      <c r="R28" s="37">
        <f t="shared" si="13"/>
        <v>1329641</v>
      </c>
      <c r="S28" s="37">
        <f t="shared" si="13"/>
        <v>1342911</v>
      </c>
      <c r="T28" s="37">
        <f t="shared" si="13"/>
        <v>629826</v>
      </c>
      <c r="U28" s="37">
        <f t="shared" si="13"/>
        <v>644485</v>
      </c>
      <c r="V28" s="37">
        <f t="shared" si="13"/>
        <v>519962</v>
      </c>
      <c r="W28" s="37">
        <f t="shared" si="13"/>
        <v>450839</v>
      </c>
      <c r="X28" s="37">
        <f t="shared" si="13"/>
        <v>361182</v>
      </c>
      <c r="Y28" s="37">
        <f t="shared" si="13"/>
        <v>338854</v>
      </c>
      <c r="Z28" s="37">
        <f t="shared" si="13"/>
        <v>277177</v>
      </c>
      <c r="AA28" s="37">
        <f t="shared" si="13"/>
        <v>232362</v>
      </c>
      <c r="AB28" s="37">
        <f t="shared" si="13"/>
        <v>235136</v>
      </c>
      <c r="AC28" s="37">
        <f t="shared" si="13"/>
        <v>274585.73730362102</v>
      </c>
      <c r="AD28" s="37">
        <f t="shared" si="13"/>
        <v>268876.1709974393</v>
      </c>
      <c r="AE28" s="37">
        <f t="shared" si="13"/>
        <v>270700.6600847462</v>
      </c>
      <c r="AF28" s="37">
        <f t="shared" si="13"/>
        <v>272171.50375662197</v>
      </c>
      <c r="AG28" s="37">
        <f t="shared" si="13"/>
        <v>313364.97599489667</v>
      </c>
      <c r="AH28" s="37">
        <f t="shared" si="13"/>
        <v>349346.09331426106</v>
      </c>
      <c r="AI28" s="37">
        <f t="shared" si="13"/>
        <v>168831.97438848732</v>
      </c>
      <c r="AJ28" s="37">
        <f t="shared" si="13"/>
        <v>191364.953882926</v>
      </c>
      <c r="AK28" s="37">
        <f t="shared" si="11"/>
        <v>163201.77744886288</v>
      </c>
      <c r="AL28" s="37">
        <f t="shared" si="11"/>
        <v>144990.30929881125</v>
      </c>
      <c r="AM28" s="117">
        <f t="shared" ref="AM28" si="14">AM15*AM$21</f>
        <v>192473.67054575818</v>
      </c>
      <c r="AN28"/>
      <c r="AO28"/>
      <c r="AP28"/>
    </row>
    <row r="29" spans="1:42">
      <c r="A29" s="154"/>
      <c r="B29" s="141" t="s">
        <v>76</v>
      </c>
      <c r="C29" s="37">
        <f>C16*$C$21</f>
        <v>205188.75977565517</v>
      </c>
      <c r="D29" s="37">
        <f t="shared" ref="D29:AJ29" si="15">D16*D$21</f>
        <v>254524.59834120917</v>
      </c>
      <c r="E29" s="37">
        <f t="shared" si="15"/>
        <v>411256.58668887522</v>
      </c>
      <c r="F29" s="37">
        <f t="shared" si="15"/>
        <v>354276.0296898135</v>
      </c>
      <c r="G29" s="37">
        <f t="shared" si="15"/>
        <v>419477.11364783422</v>
      </c>
      <c r="H29" s="37">
        <f t="shared" si="15"/>
        <v>309438.79493056796</v>
      </c>
      <c r="I29" s="37">
        <f t="shared" si="15"/>
        <v>262930.53199999995</v>
      </c>
      <c r="J29" s="37">
        <f t="shared" si="15"/>
        <v>164804.98199999999</v>
      </c>
      <c r="K29" s="37">
        <f t="shared" si="15"/>
        <v>161611</v>
      </c>
      <c r="L29" s="37">
        <f t="shared" si="15"/>
        <v>230304</v>
      </c>
      <c r="M29" s="37">
        <f t="shared" si="15"/>
        <v>295429</v>
      </c>
      <c r="N29" s="37">
        <f t="shared" si="15"/>
        <v>295429.03999999998</v>
      </c>
      <c r="O29" s="37">
        <f t="shared" si="15"/>
        <v>157843.45600000001</v>
      </c>
      <c r="P29" s="37">
        <f t="shared" si="15"/>
        <v>157843.45600000001</v>
      </c>
      <c r="Q29" s="37">
        <f t="shared" si="15"/>
        <v>45336</v>
      </c>
      <c r="R29" s="37">
        <f t="shared" si="15"/>
        <v>46347</v>
      </c>
      <c r="S29" s="37">
        <f t="shared" si="15"/>
        <v>51953</v>
      </c>
      <c r="T29" s="37">
        <f t="shared" si="15"/>
        <v>24309</v>
      </c>
      <c r="U29" s="37">
        <f t="shared" si="15"/>
        <v>16629</v>
      </c>
      <c r="V29" s="37">
        <f t="shared" si="15"/>
        <v>15860</v>
      </c>
      <c r="W29" s="37">
        <f t="shared" si="15"/>
        <v>14619</v>
      </c>
      <c r="X29" s="37">
        <f t="shared" si="15"/>
        <v>18076</v>
      </c>
      <c r="Y29" s="37">
        <f t="shared" si="15"/>
        <v>23610</v>
      </c>
      <c r="Z29" s="37">
        <f t="shared" si="15"/>
        <v>24150</v>
      </c>
      <c r="AA29" s="37">
        <f t="shared" si="15"/>
        <v>24150</v>
      </c>
      <c r="AB29" s="37">
        <f t="shared" si="15"/>
        <v>9107</v>
      </c>
      <c r="AC29" s="37">
        <f t="shared" si="15"/>
        <v>13301.1439332345</v>
      </c>
      <c r="AD29" s="37">
        <f t="shared" si="15"/>
        <v>10399.870037414777</v>
      </c>
      <c r="AE29" s="37">
        <f t="shared" si="15"/>
        <v>10061.211237621286</v>
      </c>
      <c r="AF29" s="37">
        <f t="shared" si="15"/>
        <v>8863.7102211123965</v>
      </c>
      <c r="AG29" s="37">
        <f t="shared" si="15"/>
        <v>9173.0292912644491</v>
      </c>
      <c r="AH29" s="37">
        <f t="shared" si="15"/>
        <v>285.13517607000432</v>
      </c>
      <c r="AI29" s="37">
        <f t="shared" si="15"/>
        <v>1844.3309192861968</v>
      </c>
      <c r="AJ29" s="37">
        <f t="shared" si="15"/>
        <v>2074.316330221262</v>
      </c>
      <c r="AK29" s="37">
        <f t="shared" si="11"/>
        <v>3244.7438336893842</v>
      </c>
      <c r="AL29" s="37">
        <f t="shared" si="11"/>
        <v>2965.1777357153005</v>
      </c>
      <c r="AM29" s="117">
        <f t="shared" ref="AM29" si="16">AM16*AM$21</f>
        <v>2732.3587798755389</v>
      </c>
      <c r="AN29"/>
      <c r="AO29"/>
      <c r="AP29"/>
    </row>
    <row r="30" spans="1:42" ht="13.5" thickBot="1">
      <c r="A30" s="154"/>
      <c r="B30" s="142" t="s">
        <v>72</v>
      </c>
      <c r="C30" s="44">
        <f>C17*$C$21</f>
        <v>187651.97683902443</v>
      </c>
      <c r="D30" s="44">
        <f t="shared" ref="D30:AJ30" si="17">D17*D$21</f>
        <v>193458.49979589111</v>
      </c>
      <c r="E30" s="44">
        <f t="shared" si="17"/>
        <v>122924.81071070525</v>
      </c>
      <c r="F30" s="44">
        <f t="shared" si="17"/>
        <v>127180.57991583044</v>
      </c>
      <c r="G30" s="44">
        <f t="shared" si="17"/>
        <v>147364.0694984608</v>
      </c>
      <c r="H30" s="44">
        <f t="shared" si="17"/>
        <v>161336.23199999999</v>
      </c>
      <c r="I30" s="44">
        <f t="shared" si="17"/>
        <v>151491.67299999998</v>
      </c>
      <c r="J30" s="44">
        <f t="shared" si="17"/>
        <v>121978.315</v>
      </c>
      <c r="K30" s="44">
        <f t="shared" si="17"/>
        <v>122475</v>
      </c>
      <c r="L30" s="44">
        <f t="shared" si="17"/>
        <v>46839</v>
      </c>
      <c r="M30" s="44">
        <f t="shared" si="17"/>
        <v>45101</v>
      </c>
      <c r="N30" s="44">
        <f t="shared" si="17"/>
        <v>45100.54</v>
      </c>
      <c r="O30" s="44">
        <f t="shared" si="17"/>
        <v>38293.504000000001</v>
      </c>
      <c r="P30" s="44">
        <f t="shared" si="17"/>
        <v>41759.743999999999</v>
      </c>
      <c r="Q30" s="44">
        <f t="shared" si="17"/>
        <v>27286</v>
      </c>
      <c r="R30" s="44">
        <f t="shared" si="17"/>
        <v>28077</v>
      </c>
      <c r="S30" s="44">
        <f t="shared" si="17"/>
        <v>21554</v>
      </c>
      <c r="T30" s="44">
        <f t="shared" si="17"/>
        <v>11145</v>
      </c>
      <c r="U30" s="44">
        <f t="shared" si="17"/>
        <v>10944</v>
      </c>
      <c r="V30" s="44">
        <f t="shared" si="17"/>
        <v>13484</v>
      </c>
      <c r="W30" s="44">
        <f t="shared" si="17"/>
        <v>12101</v>
      </c>
      <c r="X30" s="44">
        <f t="shared" si="17"/>
        <v>12628</v>
      </c>
      <c r="Y30" s="44">
        <f t="shared" si="17"/>
        <v>12626</v>
      </c>
      <c r="Z30" s="44">
        <f t="shared" si="17"/>
        <v>8372</v>
      </c>
      <c r="AA30" s="44">
        <f t="shared" si="17"/>
        <v>9384</v>
      </c>
      <c r="AB30" s="44">
        <f t="shared" si="17"/>
        <v>17545</v>
      </c>
      <c r="AC30" s="44">
        <f t="shared" si="17"/>
        <v>11309.803274404199</v>
      </c>
      <c r="AD30" s="44">
        <f t="shared" si="17"/>
        <v>6977.6631869616094</v>
      </c>
      <c r="AE30" s="44">
        <f t="shared" si="17"/>
        <v>6942.4061163391243</v>
      </c>
      <c r="AF30" s="44">
        <f t="shared" si="17"/>
        <v>8766.7786025612295</v>
      </c>
      <c r="AG30" s="37">
        <f t="shared" si="17"/>
        <v>7994.3118235841002</v>
      </c>
      <c r="AH30" s="37">
        <f t="shared" si="17"/>
        <v>9466.5761215808252</v>
      </c>
      <c r="AI30" s="37">
        <f t="shared" si="17"/>
        <v>5129.9852334083616</v>
      </c>
      <c r="AJ30" s="37">
        <f t="shared" si="17"/>
        <v>4136.5955266325436</v>
      </c>
      <c r="AK30" s="37">
        <f t="shared" si="11"/>
        <v>6329.52839170075</v>
      </c>
      <c r="AL30" s="37">
        <f t="shared" si="11"/>
        <v>9650.0915787609993</v>
      </c>
      <c r="AM30" s="117">
        <f t="shared" ref="AM30" si="18">AM17*AM$21</f>
        <v>9604.7629823043899</v>
      </c>
      <c r="AN30"/>
      <c r="AO30"/>
      <c r="AP30"/>
    </row>
    <row r="31" spans="1:42" ht="13.5" thickBot="1">
      <c r="A31" s="154"/>
      <c r="B31" s="68" t="s">
        <v>147</v>
      </c>
      <c r="C31" s="157">
        <f>C25-C26</f>
        <v>396567.47797656956</v>
      </c>
      <c r="D31" s="157">
        <f>D25-D26</f>
        <v>597620.28397211526</v>
      </c>
      <c r="E31" s="157">
        <f t="shared" ref="E31:S31" si="19">E25-E26</f>
        <v>808051.02925876086</v>
      </c>
      <c r="F31" s="157">
        <f t="shared" si="19"/>
        <v>1361622.9249092278</v>
      </c>
      <c r="G31" s="157">
        <f t="shared" si="19"/>
        <v>1223230.862823955</v>
      </c>
      <c r="H31" s="157">
        <f t="shared" si="19"/>
        <v>1362141.8039333362</v>
      </c>
      <c r="I31" s="157">
        <f t="shared" si="19"/>
        <v>1154215.186</v>
      </c>
      <c r="J31" s="157">
        <f t="shared" si="19"/>
        <v>1128532.0760000001</v>
      </c>
      <c r="K31" s="157">
        <f t="shared" si="19"/>
        <v>1094526</v>
      </c>
      <c r="L31" s="157">
        <f t="shared" si="19"/>
        <v>1086902</v>
      </c>
      <c r="M31" s="157">
        <f t="shared" si="19"/>
        <v>1137165</v>
      </c>
      <c r="N31" s="157">
        <f t="shared" si="19"/>
        <v>1137165.0599999998</v>
      </c>
      <c r="O31" s="157">
        <f>O25-O26</f>
        <v>1113435.1359999999</v>
      </c>
      <c r="P31" s="157">
        <f t="shared" si="19"/>
        <v>1116597.2480000001</v>
      </c>
      <c r="Q31" s="157">
        <f t="shared" si="19"/>
        <v>1189298</v>
      </c>
      <c r="R31" s="157">
        <f t="shared" si="19"/>
        <v>1226860</v>
      </c>
      <c r="S31" s="157">
        <f t="shared" si="19"/>
        <v>1304518</v>
      </c>
      <c r="T31" s="157">
        <f t="shared" ref="T31:AB31" si="20">T25-T26</f>
        <v>629455</v>
      </c>
      <c r="U31" s="157">
        <f t="shared" si="20"/>
        <v>606930</v>
      </c>
      <c r="V31" s="157">
        <f t="shared" si="20"/>
        <v>741701</v>
      </c>
      <c r="W31" s="157">
        <f t="shared" si="20"/>
        <v>703652</v>
      </c>
      <c r="X31" s="157">
        <f t="shared" si="20"/>
        <v>423763</v>
      </c>
      <c r="Y31" s="157">
        <f t="shared" si="20"/>
        <v>719532</v>
      </c>
      <c r="Z31" s="157">
        <f t="shared" si="20"/>
        <v>751824</v>
      </c>
      <c r="AA31" s="157">
        <f t="shared" si="20"/>
        <v>840343</v>
      </c>
      <c r="AB31" s="157">
        <f t="shared" si="20"/>
        <v>694930</v>
      </c>
      <c r="AC31" s="157">
        <f t="shared" ref="AC31:AK31" si="21">AC25-AC26</f>
        <v>407260.28562025266</v>
      </c>
      <c r="AD31" s="157">
        <f t="shared" si="21"/>
        <v>381689.84798727679</v>
      </c>
      <c r="AE31" s="157">
        <f t="shared" si="21"/>
        <v>330345.48085276876</v>
      </c>
      <c r="AF31" s="157">
        <f t="shared" si="21"/>
        <v>350495.58572969906</v>
      </c>
      <c r="AG31" s="158">
        <f t="shared" si="21"/>
        <v>301530.27489352069</v>
      </c>
      <c r="AH31" s="158">
        <f t="shared" si="21"/>
        <v>403305.77917391236</v>
      </c>
      <c r="AI31" s="158">
        <f t="shared" si="21"/>
        <v>234453.06410217762</v>
      </c>
      <c r="AJ31" s="158">
        <f>AJ25-AJ26</f>
        <v>240349.57535943307</v>
      </c>
      <c r="AK31" s="158">
        <f t="shared" si="21"/>
        <v>201822.00838826274</v>
      </c>
      <c r="AL31" s="158">
        <f t="shared" ref="AL31" si="22">AL25-AL26</f>
        <v>189478.9167370878</v>
      </c>
      <c r="AM31" s="144">
        <f>AM25-AM26</f>
        <v>233645.50426894589</v>
      </c>
      <c r="AN31"/>
      <c r="AO31"/>
      <c r="AP31"/>
    </row>
    <row r="32" spans="1:42">
      <c r="A32" s="122"/>
      <c r="B32" s="24"/>
      <c r="C32" s="24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58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122"/>
      <c r="AI32" s="122"/>
      <c r="AJ32" s="122"/>
      <c r="AK32" s="122"/>
      <c r="AL32" s="122"/>
      <c r="AM32" s="122"/>
    </row>
    <row r="33" spans="1:39" ht="13.5" thickBot="1">
      <c r="A33" s="122"/>
      <c r="B33" s="24"/>
      <c r="C33" s="24"/>
      <c r="D33" s="159"/>
      <c r="E33" s="159"/>
      <c r="F33" s="159"/>
      <c r="G33" s="159"/>
      <c r="H33" s="159"/>
      <c r="I33" s="32"/>
      <c r="J33" s="159"/>
      <c r="K33" s="32"/>
      <c r="L33" s="159"/>
      <c r="M33" s="159"/>
      <c r="N33" s="32"/>
      <c r="O33" s="159"/>
      <c r="P33" s="32"/>
      <c r="Q33" s="159"/>
      <c r="R33" s="32"/>
      <c r="S33" s="159"/>
      <c r="T33" s="160"/>
      <c r="U33" s="160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122"/>
      <c r="AI33" s="122"/>
      <c r="AJ33" s="122"/>
      <c r="AK33" s="122"/>
      <c r="AL33" s="122"/>
      <c r="AM33" s="122"/>
    </row>
    <row r="34" spans="1:39" s="6" customFormat="1" ht="13.5" thickBot="1">
      <c r="A34" s="161"/>
      <c r="B34" s="128" t="s">
        <v>134</v>
      </c>
      <c r="C34" s="162">
        <v>1995</v>
      </c>
      <c r="D34" s="162">
        <v>1996</v>
      </c>
      <c r="E34" s="162">
        <v>1997</v>
      </c>
      <c r="F34" s="162">
        <v>1998</v>
      </c>
      <c r="G34" s="162">
        <v>1999</v>
      </c>
      <c r="H34" s="162">
        <v>2000</v>
      </c>
      <c r="I34" s="162" t="s">
        <v>183</v>
      </c>
      <c r="J34" s="162">
        <v>2001</v>
      </c>
      <c r="K34" s="162" t="s">
        <v>1</v>
      </c>
      <c r="L34" s="162">
        <v>2002</v>
      </c>
      <c r="M34" s="162">
        <v>2003</v>
      </c>
      <c r="N34" s="162" t="s">
        <v>151</v>
      </c>
      <c r="O34" s="162">
        <v>2004</v>
      </c>
      <c r="P34" s="162" t="s">
        <v>2</v>
      </c>
      <c r="Q34" s="162">
        <v>2005</v>
      </c>
      <c r="R34" s="162" t="s">
        <v>3</v>
      </c>
      <c r="S34" s="162">
        <v>2006</v>
      </c>
      <c r="T34" s="162" t="s">
        <v>191</v>
      </c>
      <c r="U34" s="26">
        <v>2007</v>
      </c>
      <c r="V34" s="26">
        <v>2008</v>
      </c>
      <c r="W34" s="26">
        <v>2009</v>
      </c>
      <c r="X34" s="26">
        <v>2010</v>
      </c>
      <c r="Y34" s="26">
        <v>2011</v>
      </c>
      <c r="Z34" s="26">
        <v>2012</v>
      </c>
      <c r="AA34" s="26">
        <v>2013</v>
      </c>
      <c r="AB34" s="26" t="s">
        <v>190</v>
      </c>
      <c r="AC34" s="26" t="s">
        <v>199</v>
      </c>
      <c r="AD34" s="26" t="s">
        <v>200</v>
      </c>
      <c r="AE34" s="26" t="s">
        <v>201</v>
      </c>
      <c r="AF34" s="163" t="s">
        <v>202</v>
      </c>
      <c r="AG34" s="120" t="s">
        <v>268</v>
      </c>
      <c r="AH34" s="120" t="s">
        <v>269</v>
      </c>
      <c r="AI34" s="120" t="s">
        <v>270</v>
      </c>
      <c r="AJ34" s="120">
        <v>2021</v>
      </c>
      <c r="AK34" s="120">
        <v>2022</v>
      </c>
      <c r="AL34" s="120">
        <v>2023</v>
      </c>
      <c r="AM34" s="121">
        <v>2024</v>
      </c>
    </row>
    <row r="35" spans="1:39" ht="14.25">
      <c r="A35" s="154"/>
      <c r="B35" s="525" t="s">
        <v>215</v>
      </c>
      <c r="C35" s="164">
        <v>1.1291058059760544</v>
      </c>
      <c r="D35" s="164">
        <v>1.2481149044969171</v>
      </c>
      <c r="E35" s="164">
        <v>1.3417723988775572</v>
      </c>
      <c r="F35" s="164">
        <v>1.425526008096601</v>
      </c>
      <c r="G35" s="164">
        <v>1.4808950237714573</v>
      </c>
      <c r="H35" s="164">
        <v>1.5344293429461995</v>
      </c>
      <c r="I35" s="164">
        <v>1.5344293429461995</v>
      </c>
      <c r="J35" s="164">
        <v>1.553781678115852</v>
      </c>
      <c r="K35" s="164">
        <v>1.553781678115852</v>
      </c>
      <c r="L35" s="164">
        <v>1.5624046517043817</v>
      </c>
      <c r="M35" s="164">
        <v>1.6069131857147185</v>
      </c>
      <c r="N35" s="164">
        <v>1.6069131857147185</v>
      </c>
      <c r="O35" s="164">
        <v>1.6973201316948301</v>
      </c>
      <c r="P35" s="164">
        <v>1.6973201316948301</v>
      </c>
      <c r="Q35" s="164">
        <v>1.754511193117563</v>
      </c>
      <c r="R35" s="164">
        <v>1.754511193117563</v>
      </c>
      <c r="S35" s="164">
        <v>1.8983681275703741</v>
      </c>
      <c r="T35" s="164">
        <v>0.98531218813433896</v>
      </c>
      <c r="U35" s="164">
        <v>1</v>
      </c>
      <c r="V35" s="164">
        <v>1.0110327629202855</v>
      </c>
      <c r="W35" s="164">
        <v>1.0318974292089722</v>
      </c>
      <c r="X35" s="164">
        <v>1.0908262907603361</v>
      </c>
      <c r="Y35" s="164">
        <v>1.1644111102359103</v>
      </c>
      <c r="Z35" s="164">
        <v>1.1784141428899417</v>
      </c>
      <c r="AA35" s="164">
        <v>1.1890531035252754</v>
      </c>
      <c r="AB35" s="164">
        <v>1.2280953652287621</v>
      </c>
      <c r="AC35" s="164">
        <v>1.2280953652287621</v>
      </c>
      <c r="AD35" s="618">
        <v>1.2637847003197538</v>
      </c>
      <c r="AE35" s="164">
        <v>1.307173979181212</v>
      </c>
      <c r="AF35" s="619">
        <v>1.3568223427913595</v>
      </c>
      <c r="AG35" s="619">
        <v>1.3832381304607</v>
      </c>
      <c r="AH35" s="619">
        <v>1.4108156427160545</v>
      </c>
      <c r="AI35" s="619">
        <v>1.4761683175910392</v>
      </c>
      <c r="AJ35" s="619">
        <v>1.5836546471222059</v>
      </c>
      <c r="AK35" s="619">
        <v>1.6632082072467267</v>
      </c>
      <c r="AL35" s="526">
        <v>1.7685790275573203</v>
      </c>
      <c r="AM35" s="617">
        <v>1.8597769037863319</v>
      </c>
    </row>
    <row r="36" spans="1:39" ht="13.5" thickBot="1">
      <c r="A36" s="154"/>
      <c r="B36" s="68" t="s">
        <v>148</v>
      </c>
      <c r="C36" s="44">
        <f t="shared" ref="C36:AJ36" si="23">+C31/C35</f>
        <v>351222.60099774902</v>
      </c>
      <c r="D36" s="44">
        <f t="shared" si="23"/>
        <v>478818.32178985199</v>
      </c>
      <c r="E36" s="44">
        <f t="shared" si="23"/>
        <v>602226.59963398101</v>
      </c>
      <c r="F36" s="44">
        <f t="shared" si="23"/>
        <v>955172.27828575484</v>
      </c>
      <c r="G36" s="44">
        <f t="shared" si="23"/>
        <v>826007.81499602972</v>
      </c>
      <c r="H36" s="44">
        <f t="shared" si="23"/>
        <v>887718.81885283778</v>
      </c>
      <c r="I36" s="44">
        <f t="shared" si="23"/>
        <v>752211.36203237309</v>
      </c>
      <c r="J36" s="44">
        <f t="shared" si="23"/>
        <v>726313.15705079085</v>
      </c>
      <c r="K36" s="44">
        <f t="shared" si="23"/>
        <v>704427.15049082378</v>
      </c>
      <c r="L36" s="44">
        <f t="shared" si="23"/>
        <v>695659.73118060699</v>
      </c>
      <c r="M36" s="44">
        <f t="shared" si="23"/>
        <v>707670.46416027436</v>
      </c>
      <c r="N36" s="44">
        <f t="shared" si="23"/>
        <v>707670.50149894354</v>
      </c>
      <c r="O36" s="44">
        <f t="shared" si="23"/>
        <v>655995.95221214881</v>
      </c>
      <c r="P36" s="44">
        <f t="shared" si="23"/>
        <v>657858.95491915301</v>
      </c>
      <c r="Q36" s="44">
        <f t="shared" si="23"/>
        <v>677851.47490951896</v>
      </c>
      <c r="R36" s="44">
        <f t="shared" si="23"/>
        <v>699260.28674688132</v>
      </c>
      <c r="S36" s="44">
        <f t="shared" si="23"/>
        <v>687178.62518561503</v>
      </c>
      <c r="T36" s="44">
        <f t="shared" si="23"/>
        <v>638838.13432964368</v>
      </c>
      <c r="U36" s="44">
        <f t="shared" si="23"/>
        <v>606930</v>
      </c>
      <c r="V36" s="44">
        <f t="shared" si="23"/>
        <v>733607.28475075052</v>
      </c>
      <c r="W36" s="44">
        <f t="shared" si="23"/>
        <v>681901.10768994037</v>
      </c>
      <c r="X36" s="44">
        <f t="shared" si="23"/>
        <v>388478.90226832125</v>
      </c>
      <c r="Y36" s="44">
        <f t="shared" si="23"/>
        <v>617936.39177336812</v>
      </c>
      <c r="Z36" s="44">
        <f t="shared" si="23"/>
        <v>637996.41623124748</v>
      </c>
      <c r="AA36" s="44">
        <f t="shared" si="23"/>
        <v>706732.94364109705</v>
      </c>
      <c r="AB36" s="44">
        <f t="shared" si="23"/>
        <v>565859.96468649863</v>
      </c>
      <c r="AC36" s="44">
        <f t="shared" si="23"/>
        <v>331619.43050276942</v>
      </c>
      <c r="AD36" s="44">
        <f t="shared" si="23"/>
        <v>302021.26033865131</v>
      </c>
      <c r="AE36" s="44">
        <f t="shared" si="23"/>
        <v>252717.30168595511</v>
      </c>
      <c r="AF36" s="118">
        <f t="shared" si="23"/>
        <v>258320.91252907328</v>
      </c>
      <c r="AG36" s="118">
        <f t="shared" si="23"/>
        <v>217988.69497119292</v>
      </c>
      <c r="AH36" s="118">
        <f t="shared" si="23"/>
        <v>285867.10195350664</v>
      </c>
      <c r="AI36" s="118">
        <f t="shared" si="23"/>
        <v>158825.42749920406</v>
      </c>
      <c r="AJ36" s="118">
        <f t="shared" si="23"/>
        <v>151768.93257389974</v>
      </c>
      <c r="AK36" s="118">
        <f>+AK31/AK35</f>
        <v>121345.00509852504</v>
      </c>
      <c r="AL36" s="118">
        <f>+AL31/AL35</f>
        <v>107136.24541776192</v>
      </c>
      <c r="AM36" s="119">
        <f>+AM31/AM35</f>
        <v>125630.93121183809</v>
      </c>
    </row>
    <row r="37" spans="1:39">
      <c r="A37" s="122"/>
      <c r="B37" s="60" t="s">
        <v>149</v>
      </c>
      <c r="C37" s="6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22"/>
      <c r="AI37" s="122"/>
      <c r="AJ37" s="122"/>
    </row>
    <row r="38" spans="1:39" ht="18">
      <c r="A38" s="122"/>
      <c r="B38" s="60"/>
      <c r="C38" s="60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122"/>
      <c r="AI38" s="122"/>
      <c r="AJ38" s="519"/>
    </row>
    <row r="39" spans="1:39">
      <c r="A39" s="122"/>
      <c r="B39" s="64" t="s">
        <v>204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32"/>
      <c r="AD39" s="32"/>
      <c r="AE39" s="32"/>
      <c r="AF39" s="32"/>
      <c r="AG39" s="32"/>
      <c r="AH39" s="122"/>
      <c r="AI39" s="122"/>
      <c r="AJ39" s="122"/>
    </row>
    <row r="40" spans="1:39">
      <c r="A40" s="122"/>
      <c r="B40" s="24" t="s">
        <v>275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122"/>
      <c r="AI40" s="122"/>
      <c r="AJ40" s="122"/>
    </row>
    <row r="41" spans="1:39">
      <c r="A41" s="122"/>
      <c r="B41" s="24" t="s">
        <v>287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122"/>
      <c r="AI41" s="122"/>
      <c r="AJ41" s="122"/>
    </row>
    <row r="42" spans="1:39">
      <c r="A42" s="122"/>
      <c r="B42" s="24" t="s">
        <v>276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24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9">
      <c r="T43" s="24"/>
    </row>
    <row r="44" spans="1:39">
      <c r="T44" s="24"/>
    </row>
    <row r="45" spans="1:39">
      <c r="T45" s="24"/>
    </row>
    <row r="46" spans="1:39">
      <c r="T46" s="24"/>
    </row>
    <row r="47" spans="1:39">
      <c r="T47" s="24"/>
    </row>
    <row r="48" spans="1:39">
      <c r="T48" s="24"/>
    </row>
    <row r="49" spans="20:20">
      <c r="T49" s="24"/>
    </row>
    <row r="50" spans="20:20">
      <c r="T50" s="24"/>
    </row>
    <row r="51" spans="20:20">
      <c r="T51" s="24"/>
    </row>
    <row r="52" spans="20:20">
      <c r="T52" s="24"/>
    </row>
    <row r="53" spans="20:20">
      <c r="T53" s="24"/>
    </row>
    <row r="54" spans="20:20">
      <c r="T54" s="24"/>
    </row>
    <row r="55" spans="20:20">
      <c r="T55" s="24"/>
    </row>
  </sheetData>
  <phoneticPr fontId="0" type="noConversion"/>
  <pageMargins left="0.75" right="0.75" top="1" bottom="1" header="0" footer="0"/>
  <pageSetup paperSize="9" orientation="portrait" r:id="rId1"/>
  <headerFooter alignWithMargins="0"/>
  <ignoredErrors>
    <ignoredError sqref="C26:AB26 AC26:AG2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70C0"/>
  </sheetPr>
  <dimension ref="A1:AU57"/>
  <sheetViews>
    <sheetView showGridLines="0" zoomScale="85" zoomScaleNormal="85" workbookViewId="0">
      <pane xSplit="2" ySplit="10" topLeftCell="Y11" activePane="bottomRight" state="frozen"/>
      <selection pane="topRight" activeCell="C1" sqref="C1"/>
      <selection pane="bottomLeft" activeCell="A11" sqref="A11"/>
      <selection pane="bottomRight" activeCell="AO20" sqref="AO20"/>
    </sheetView>
  </sheetViews>
  <sheetFormatPr baseColWidth="10" defaultRowHeight="12.75"/>
  <cols>
    <col min="1" max="1" width="4.140625" style="3" customWidth="1"/>
    <col min="2" max="2" width="45" style="3" customWidth="1"/>
    <col min="3" max="23" width="12.7109375" style="3" customWidth="1"/>
    <col min="24" max="26" width="12.7109375" style="6" customWidth="1"/>
    <col min="27" max="35" width="12.7109375" style="3" customWidth="1"/>
    <col min="36" max="36" width="10.5703125" style="3" bestFit="1" customWidth="1"/>
    <col min="37" max="37" width="11.42578125" style="3"/>
    <col min="38" max="38" width="12.7109375" style="3" bestFit="1" customWidth="1"/>
    <col min="39" max="39" width="15" style="3" customWidth="1"/>
    <col min="40" max="41" width="11.28515625" style="3" bestFit="1" customWidth="1"/>
    <col min="42" max="16384" width="11.42578125" style="3"/>
  </cols>
  <sheetData>
    <row r="1" spans="1:47" s="8" customForma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</row>
    <row r="2" spans="1:47" s="8" customFormat="1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</row>
    <row r="3" spans="1:47" s="8" customForma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</row>
    <row r="4" spans="1:47" s="8" customForma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</row>
    <row r="5" spans="1:47" s="8" customFormat="1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</row>
    <row r="6" spans="1:47" s="8" customFormat="1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</row>
    <row r="7" spans="1:47" s="8" customFormat="1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</row>
    <row r="8" spans="1:47" s="8" customFormat="1" ht="13.5" thickBot="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</row>
    <row r="9" spans="1:47" ht="13.5" thickBot="1">
      <c r="A9" s="122"/>
      <c r="B9" s="25"/>
      <c r="C9" s="106">
        <v>1994</v>
      </c>
      <c r="D9" s="106">
        <v>1995</v>
      </c>
      <c r="E9" s="106">
        <v>1996</v>
      </c>
      <c r="F9" s="106">
        <v>1997</v>
      </c>
      <c r="G9" s="106">
        <v>1998</v>
      </c>
      <c r="H9" s="106">
        <v>1999</v>
      </c>
      <c r="I9" s="106">
        <v>2000</v>
      </c>
      <c r="J9" s="106" t="s">
        <v>183</v>
      </c>
      <c r="K9" s="106">
        <v>2001</v>
      </c>
      <c r="L9" s="106" t="s">
        <v>182</v>
      </c>
      <c r="M9" s="106" t="s">
        <v>1</v>
      </c>
      <c r="N9" s="106">
        <v>2002</v>
      </c>
      <c r="O9" s="106" t="s">
        <v>185</v>
      </c>
      <c r="P9" s="106">
        <v>2003</v>
      </c>
      <c r="Q9" s="106">
        <v>2004</v>
      </c>
      <c r="R9" s="106" t="s">
        <v>2</v>
      </c>
      <c r="S9" s="106" t="s">
        <v>189</v>
      </c>
      <c r="T9" s="106">
        <v>2005</v>
      </c>
      <c r="U9" s="106" t="s">
        <v>196</v>
      </c>
      <c r="V9" s="106" t="s">
        <v>197</v>
      </c>
      <c r="W9" s="106" t="s">
        <v>191</v>
      </c>
      <c r="X9" s="106">
        <v>2007</v>
      </c>
      <c r="Y9" s="106">
        <v>2008</v>
      </c>
      <c r="Z9" s="106">
        <v>2009</v>
      </c>
      <c r="AA9" s="106">
        <v>2010</v>
      </c>
      <c r="AB9" s="106">
        <v>2011</v>
      </c>
      <c r="AC9" s="106">
        <v>2012</v>
      </c>
      <c r="AD9" s="106">
        <v>2013</v>
      </c>
      <c r="AE9" s="106" t="s">
        <v>190</v>
      </c>
      <c r="AF9" s="106" t="s">
        <v>199</v>
      </c>
      <c r="AG9" s="106" t="s">
        <v>200</v>
      </c>
      <c r="AH9" s="106" t="s">
        <v>201</v>
      </c>
      <c r="AI9" s="106" t="s">
        <v>202</v>
      </c>
      <c r="AJ9" s="106" t="s">
        <v>268</v>
      </c>
      <c r="AK9" s="106" t="s">
        <v>269</v>
      </c>
      <c r="AL9" s="106" t="s">
        <v>270</v>
      </c>
      <c r="AM9" s="106" t="s">
        <v>302</v>
      </c>
      <c r="AN9" s="106" t="s">
        <v>303</v>
      </c>
      <c r="AO9" s="106" t="s">
        <v>304</v>
      </c>
      <c r="AP9" s="107">
        <v>2024</v>
      </c>
    </row>
    <row r="10" spans="1:47" ht="13.5" thickBot="1">
      <c r="A10" s="122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31"/>
      <c r="W10" s="31"/>
      <c r="X10" s="39"/>
      <c r="Y10" s="39"/>
      <c r="Z10" s="39"/>
      <c r="AA10" s="31"/>
      <c r="AB10" s="31"/>
      <c r="AC10" s="31"/>
      <c r="AD10" s="31"/>
      <c r="AE10" s="31"/>
      <c r="AF10" s="31"/>
      <c r="AG10" s="31"/>
      <c r="AH10" s="24"/>
      <c r="AI10" s="24"/>
      <c r="AJ10" s="24"/>
      <c r="AK10" s="122"/>
      <c r="AL10" s="122"/>
      <c r="AM10" s="122"/>
    </row>
    <row r="11" spans="1:47" ht="13.5" thickBot="1">
      <c r="A11" s="122"/>
      <c r="B11" s="166" t="s">
        <v>69</v>
      </c>
      <c r="C11" s="167"/>
      <c r="D11" s="167"/>
      <c r="E11" s="167"/>
      <c r="F11" s="168"/>
      <c r="G11" s="168"/>
      <c r="H11" s="169"/>
      <c r="I11" s="170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67"/>
      <c r="W11" s="167"/>
      <c r="X11" s="39"/>
      <c r="Y11" s="39"/>
      <c r="Z11" s="39"/>
      <c r="AA11" s="31"/>
      <c r="AB11" s="31"/>
      <c r="AC11" s="31"/>
      <c r="AD11" s="31"/>
      <c r="AE11" s="31"/>
      <c r="AF11" s="31"/>
      <c r="AG11" s="31"/>
      <c r="AH11" s="24"/>
      <c r="AI11" s="24"/>
      <c r="AJ11" s="24"/>
      <c r="AK11" s="122"/>
      <c r="AL11" s="122"/>
      <c r="AM11" s="134"/>
    </row>
    <row r="12" spans="1:47">
      <c r="A12" s="122"/>
      <c r="B12" s="172" t="s">
        <v>57</v>
      </c>
      <c r="C12" s="173">
        <v>88166</v>
      </c>
      <c r="D12" s="173">
        <v>101308</v>
      </c>
      <c r="E12" s="173">
        <v>117108</v>
      </c>
      <c r="F12" s="173">
        <v>125404</v>
      </c>
      <c r="G12" s="173">
        <v>139561</v>
      </c>
      <c r="H12" s="173">
        <v>153376</v>
      </c>
      <c r="I12" s="173">
        <v>158650</v>
      </c>
      <c r="J12" s="173">
        <v>143298</v>
      </c>
      <c r="K12" s="173">
        <v>149289</v>
      </c>
      <c r="L12" s="173">
        <v>143298.28718840447</v>
      </c>
      <c r="M12" s="173">
        <v>149290</v>
      </c>
      <c r="N12" s="173">
        <v>151819</v>
      </c>
      <c r="O12" s="173">
        <f>+N12</f>
        <v>151819</v>
      </c>
      <c r="P12" s="173">
        <v>148852</v>
      </c>
      <c r="Q12" s="174">
        <v>147007</v>
      </c>
      <c r="R12" s="174">
        <v>147007</v>
      </c>
      <c r="S12" s="174">
        <v>152207.12962956922</v>
      </c>
      <c r="T12" s="174">
        <v>146922</v>
      </c>
      <c r="U12" s="174">
        <v>152207.12962956922</v>
      </c>
      <c r="V12" s="174">
        <v>148981.98916231364</v>
      </c>
      <c r="W12" s="174">
        <v>52899</v>
      </c>
      <c r="X12" s="174">
        <v>59571</v>
      </c>
      <c r="Y12" s="173">
        <v>74199</v>
      </c>
      <c r="Z12" s="173">
        <v>67448</v>
      </c>
      <c r="AA12" s="173">
        <v>59757</v>
      </c>
      <c r="AB12" s="173">
        <v>66339</v>
      </c>
      <c r="AC12" s="173">
        <v>69679</v>
      </c>
      <c r="AD12" s="173">
        <v>77898</v>
      </c>
      <c r="AE12" s="173">
        <v>83792</v>
      </c>
      <c r="AF12" s="173">
        <v>45376.576353886536</v>
      </c>
      <c r="AG12" s="173">
        <v>45233.41453824089</v>
      </c>
      <c r="AH12" s="173">
        <v>60626.083887827204</v>
      </c>
      <c r="AI12" s="173">
        <v>47349.680917364974</v>
      </c>
      <c r="AJ12" s="173">
        <v>41164.047808698946</v>
      </c>
      <c r="AK12" s="173">
        <v>62787.544268466147</v>
      </c>
      <c r="AL12" s="173">
        <v>34559.825006285464</v>
      </c>
      <c r="AM12" s="173">
        <v>30097.596401481413</v>
      </c>
      <c r="AN12" s="173">
        <v>22142.709956619306</v>
      </c>
      <c r="AO12" s="173">
        <v>16332.523364078264</v>
      </c>
      <c r="AP12" s="175">
        <v>15715.618</v>
      </c>
    </row>
    <row r="13" spans="1:47" ht="13.5" customHeight="1">
      <c r="A13" s="122"/>
      <c r="B13" s="176" t="s">
        <v>58</v>
      </c>
      <c r="C13" s="177">
        <v>128707</v>
      </c>
      <c r="D13" s="177">
        <v>192437</v>
      </c>
      <c r="E13" s="177">
        <v>280476</v>
      </c>
      <c r="F13" s="177">
        <v>337203</v>
      </c>
      <c r="G13" s="177">
        <v>445140</v>
      </c>
      <c r="H13" s="177">
        <v>546002</v>
      </c>
      <c r="I13" s="177">
        <v>626064</v>
      </c>
      <c r="J13" s="177">
        <v>579750.17374023516</v>
      </c>
      <c r="K13" s="177">
        <v>576801</v>
      </c>
      <c r="L13" s="177">
        <v>579750.17374023516</v>
      </c>
      <c r="M13" s="177">
        <v>576801</v>
      </c>
      <c r="N13" s="177">
        <v>580325</v>
      </c>
      <c r="O13" s="177">
        <f t="shared" ref="O13:O22" si="0">+N13</f>
        <v>580325</v>
      </c>
      <c r="P13" s="177">
        <v>502536</v>
      </c>
      <c r="Q13" s="177">
        <v>513647</v>
      </c>
      <c r="R13" s="177">
        <v>514131</v>
      </c>
      <c r="S13" s="177">
        <v>520387.10996706237</v>
      </c>
      <c r="T13" s="177">
        <v>488534</v>
      </c>
      <c r="U13" s="177">
        <v>520404.91262813483</v>
      </c>
      <c r="V13" s="177">
        <v>497132.40112758114</v>
      </c>
      <c r="W13" s="177">
        <v>167110</v>
      </c>
      <c r="X13" s="177">
        <v>167184</v>
      </c>
      <c r="Y13" s="177">
        <v>207256</v>
      </c>
      <c r="Z13" s="177">
        <v>194485</v>
      </c>
      <c r="AA13" s="177">
        <v>175726</v>
      </c>
      <c r="AB13" s="177">
        <v>142191</v>
      </c>
      <c r="AC13" s="177">
        <v>139247</v>
      </c>
      <c r="AD13" s="177">
        <v>147500</v>
      </c>
      <c r="AE13" s="177">
        <v>166186</v>
      </c>
      <c r="AF13" s="177">
        <v>145107.5598289505</v>
      </c>
      <c r="AG13" s="178">
        <v>145084.3733183156</v>
      </c>
      <c r="AH13" s="178">
        <v>156508.7874427487</v>
      </c>
      <c r="AI13" s="178">
        <v>129112.29676444488</v>
      </c>
      <c r="AJ13" s="179">
        <v>112285.13071458557</v>
      </c>
      <c r="AK13" s="178">
        <v>134838.67011770888</v>
      </c>
      <c r="AL13" s="178">
        <v>68363.474102695182</v>
      </c>
      <c r="AM13" s="178">
        <v>62415.097734508694</v>
      </c>
      <c r="AN13" s="178">
        <v>44619.738469824217</v>
      </c>
      <c r="AO13" s="178">
        <v>29335.612567811964</v>
      </c>
      <c r="AP13" s="180">
        <v>25983.202000000001</v>
      </c>
    </row>
    <row r="14" spans="1:47">
      <c r="A14" s="122"/>
      <c r="B14" s="176" t="s">
        <v>59</v>
      </c>
      <c r="C14" s="177">
        <v>1239003.6801101316</v>
      </c>
      <c r="D14" s="177">
        <f>SUM(D15:D18)</f>
        <v>2272612</v>
      </c>
      <c r="E14" s="177">
        <f t="shared" ref="E14:V14" si="1">SUM(E15:E18)</f>
        <v>3328287.4760300005</v>
      </c>
      <c r="F14" s="177">
        <f t="shared" si="1"/>
        <v>4055758.2042499995</v>
      </c>
      <c r="G14" s="177">
        <f t="shared" si="1"/>
        <v>5526054</v>
      </c>
      <c r="H14" s="177">
        <f t="shared" si="1"/>
        <v>6411842</v>
      </c>
      <c r="I14" s="177">
        <f t="shared" si="1"/>
        <v>6916166</v>
      </c>
      <c r="J14" s="177">
        <f t="shared" si="1"/>
        <v>5732430.0842222655</v>
      </c>
      <c r="K14" s="177">
        <f t="shared" si="1"/>
        <v>5160896</v>
      </c>
      <c r="L14" s="177">
        <f t="shared" si="1"/>
        <v>5732430</v>
      </c>
      <c r="M14" s="177">
        <f t="shared" si="1"/>
        <v>5222486</v>
      </c>
      <c r="N14" s="177">
        <f t="shared" si="1"/>
        <v>5049078</v>
      </c>
      <c r="O14" s="177">
        <f>+N14</f>
        <v>5049078</v>
      </c>
      <c r="P14" s="177">
        <f t="shared" si="1"/>
        <v>4953720</v>
      </c>
      <c r="Q14" s="177">
        <f t="shared" si="1"/>
        <v>4722126</v>
      </c>
      <c r="R14" s="177">
        <f t="shared" si="1"/>
        <v>4771503</v>
      </c>
      <c r="S14" s="177">
        <v>4745666.1429313235</v>
      </c>
      <c r="T14" s="177">
        <f t="shared" si="1"/>
        <v>4270441</v>
      </c>
      <c r="U14" s="177">
        <f t="shared" si="1"/>
        <v>4748949.1666479688</v>
      </c>
      <c r="V14" s="177">
        <f t="shared" si="1"/>
        <v>4275708.6507176086</v>
      </c>
      <c r="W14" s="177">
        <v>1986598</v>
      </c>
      <c r="X14" s="177">
        <v>1706203</v>
      </c>
      <c r="Y14" s="177">
        <v>1419513</v>
      </c>
      <c r="Z14" s="177">
        <v>1196509</v>
      </c>
      <c r="AA14" s="177">
        <v>1136539</v>
      </c>
      <c r="AB14" s="177">
        <v>985349</v>
      </c>
      <c r="AC14" s="177">
        <v>989423</v>
      </c>
      <c r="AD14" s="177">
        <v>995296</v>
      </c>
      <c r="AE14" s="177">
        <v>1015861</v>
      </c>
      <c r="AF14" s="178">
        <f>SUM(AF15:AF18)</f>
        <v>1038552.6214006667</v>
      </c>
      <c r="AG14" s="178">
        <f>SUM(AG15:AG18)</f>
        <v>1001406.2701401435</v>
      </c>
      <c r="AH14" s="178">
        <f>SUM(AH15:AH18)</f>
        <v>1014447.4597602487</v>
      </c>
      <c r="AI14" s="178">
        <f>SUM(AI15:AI18)</f>
        <v>961678.46739916224</v>
      </c>
      <c r="AJ14" s="179">
        <v>957774.34690032119</v>
      </c>
      <c r="AK14" s="178">
        <v>1026395.4196101861</v>
      </c>
      <c r="AL14" s="178">
        <v>939517.48351166397</v>
      </c>
      <c r="AM14" s="178">
        <f>SUM(AM15:AM18)</f>
        <v>1076190.2012350555</v>
      </c>
      <c r="AN14" s="178">
        <v>875027.65729485534</v>
      </c>
      <c r="AO14" s="178">
        <v>774267.8813854421</v>
      </c>
      <c r="AP14" s="180">
        <f t="shared" ref="AP14" si="2">SUM(AP15:AP18)</f>
        <v>630538.49700000009</v>
      </c>
      <c r="AQ14" s="9"/>
      <c r="AR14" s="9"/>
      <c r="AS14" s="9"/>
      <c r="AT14" s="9"/>
      <c r="AU14" s="9"/>
    </row>
    <row r="15" spans="1:47">
      <c r="A15" s="122"/>
      <c r="B15" s="181" t="s">
        <v>60</v>
      </c>
      <c r="C15" s="177">
        <v>459441.95549050061</v>
      </c>
      <c r="D15" s="177">
        <v>842720</v>
      </c>
      <c r="E15" s="177">
        <v>1410854.5008700001</v>
      </c>
      <c r="F15" s="177">
        <v>1420186.5287599994</v>
      </c>
      <c r="G15" s="177">
        <v>2008342.2621299999</v>
      </c>
      <c r="H15" s="177">
        <v>2233694.67606</v>
      </c>
      <c r="I15" s="177">
        <v>2596678.90398402</v>
      </c>
      <c r="J15" s="177">
        <v>1497430.21355</v>
      </c>
      <c r="K15" s="177">
        <v>1244763</v>
      </c>
      <c r="L15" s="177">
        <v>1496317</v>
      </c>
      <c r="M15" s="177">
        <v>1244763</v>
      </c>
      <c r="N15" s="177">
        <v>1254348</v>
      </c>
      <c r="O15" s="177">
        <f t="shared" si="0"/>
        <v>1254348</v>
      </c>
      <c r="P15" s="177">
        <v>1295605</v>
      </c>
      <c r="Q15" s="177">
        <v>1278919</v>
      </c>
      <c r="R15" s="177">
        <v>1289677</v>
      </c>
      <c r="S15" s="177">
        <v>1347926.9269059412</v>
      </c>
      <c r="T15" s="177">
        <v>1223758</v>
      </c>
      <c r="U15" s="177">
        <v>1348637.7969200592</v>
      </c>
      <c r="V15" s="177">
        <v>1187323.5229637679</v>
      </c>
      <c r="W15" s="177">
        <v>758971</v>
      </c>
      <c r="X15" s="177">
        <v>575467</v>
      </c>
      <c r="Y15" s="177">
        <v>401877</v>
      </c>
      <c r="Z15" s="177">
        <v>260766</v>
      </c>
      <c r="AA15" s="177">
        <v>177247</v>
      </c>
      <c r="AB15" s="177">
        <v>130656</v>
      </c>
      <c r="AC15" s="177">
        <v>104982</v>
      </c>
      <c r="AD15" s="177">
        <v>98554</v>
      </c>
      <c r="AE15" s="177">
        <v>97108</v>
      </c>
      <c r="AF15" s="178">
        <v>127962.83968172106</v>
      </c>
      <c r="AG15" s="178">
        <v>94132.919876614425</v>
      </c>
      <c r="AH15" s="178">
        <v>106621.25776580005</v>
      </c>
      <c r="AI15" s="178">
        <v>100074.64685994148</v>
      </c>
      <c r="AJ15" s="179">
        <v>87410.520251749316</v>
      </c>
      <c r="AK15" s="178">
        <v>114616.11274738346</v>
      </c>
      <c r="AL15" s="178">
        <v>83223.45985589044</v>
      </c>
      <c r="AM15" s="178">
        <v>79889.727840882711</v>
      </c>
      <c r="AN15" s="178">
        <v>68894.019280415581</v>
      </c>
      <c r="AO15" s="178">
        <v>76997.797706421174</v>
      </c>
      <c r="AP15" s="180">
        <v>71529.623999999996</v>
      </c>
      <c r="AQ15" s="9"/>
      <c r="AR15" s="9"/>
      <c r="AS15" s="9"/>
      <c r="AT15" s="9"/>
      <c r="AU15" s="9"/>
    </row>
    <row r="16" spans="1:47">
      <c r="A16" s="122"/>
      <c r="B16" s="181" t="s">
        <v>61</v>
      </c>
      <c r="C16" s="177">
        <v>145943.40336438699</v>
      </c>
      <c r="D16" s="177">
        <v>267693</v>
      </c>
      <c r="E16" s="177">
        <v>398186.98561999993</v>
      </c>
      <c r="F16" s="177">
        <v>558303.11966000008</v>
      </c>
      <c r="G16" s="177">
        <v>808008.4330800001</v>
      </c>
      <c r="H16" s="177">
        <v>1061233.2007899999</v>
      </c>
      <c r="I16" s="177">
        <v>1123604.3927000002</v>
      </c>
      <c r="J16" s="177">
        <v>1123604.3927000002</v>
      </c>
      <c r="K16" s="177">
        <v>1030209</v>
      </c>
      <c r="L16" s="177">
        <v>1090570</v>
      </c>
      <c r="M16" s="177">
        <v>1030209</v>
      </c>
      <c r="N16" s="177">
        <v>1015184</v>
      </c>
      <c r="O16" s="177">
        <f t="shared" si="0"/>
        <v>1015184</v>
      </c>
      <c r="P16" s="177">
        <v>989898</v>
      </c>
      <c r="Q16" s="177">
        <v>923339</v>
      </c>
      <c r="R16" s="177">
        <v>959977</v>
      </c>
      <c r="S16" s="177">
        <v>824758.71872680914</v>
      </c>
      <c r="T16" s="177">
        <v>748606</v>
      </c>
      <c r="U16" s="177">
        <v>827201.55470108194</v>
      </c>
      <c r="V16" s="177">
        <v>691767.35605782829</v>
      </c>
      <c r="W16" s="177">
        <v>38495</v>
      </c>
      <c r="X16" s="177">
        <v>27393</v>
      </c>
      <c r="Y16" s="177">
        <v>24709</v>
      </c>
      <c r="Z16" s="177">
        <v>34174</v>
      </c>
      <c r="AA16" s="177">
        <v>38450</v>
      </c>
      <c r="AB16" s="177">
        <v>37487</v>
      </c>
      <c r="AC16" s="177">
        <v>40673</v>
      </c>
      <c r="AD16" s="177">
        <v>39783</v>
      </c>
      <c r="AE16" s="177">
        <v>35640</v>
      </c>
      <c r="AF16" s="178">
        <v>40587.689917869502</v>
      </c>
      <c r="AG16" s="178">
        <v>43106.056617689595</v>
      </c>
      <c r="AH16" s="178">
        <v>53188.533214563511</v>
      </c>
      <c r="AI16" s="178">
        <v>47733.006849903803</v>
      </c>
      <c r="AJ16" s="179">
        <v>62270.423641585563</v>
      </c>
      <c r="AK16" s="178">
        <v>58125.3495526189</v>
      </c>
      <c r="AL16" s="178">
        <v>68141.861074226836</v>
      </c>
      <c r="AM16" s="178">
        <v>76531.677956087282</v>
      </c>
      <c r="AN16" s="178">
        <v>52801.719245998109</v>
      </c>
      <c r="AO16" s="178">
        <v>69872.401093424007</v>
      </c>
      <c r="AP16" s="180">
        <v>36824.586000000003</v>
      </c>
    </row>
    <row r="17" spans="1:42">
      <c r="A17" s="122"/>
      <c r="B17" s="181" t="s">
        <v>62</v>
      </c>
      <c r="C17" s="177">
        <v>499534.86972357088</v>
      </c>
      <c r="D17" s="177">
        <v>916260</v>
      </c>
      <c r="E17" s="177">
        <v>1192570.7260000003</v>
      </c>
      <c r="F17" s="177">
        <v>1711014.4781200001</v>
      </c>
      <c r="G17" s="177">
        <v>2107185.3565800004</v>
      </c>
      <c r="H17" s="177">
        <v>2275744.8881299999</v>
      </c>
      <c r="I17" s="177">
        <v>2289000.6808399991</v>
      </c>
      <c r="J17" s="177">
        <v>2289000.6808399991</v>
      </c>
      <c r="K17" s="177">
        <v>2082102</v>
      </c>
      <c r="L17" s="177">
        <v>2297679</v>
      </c>
      <c r="M17" s="177">
        <v>2082102</v>
      </c>
      <c r="N17" s="177">
        <v>1904253</v>
      </c>
      <c r="O17" s="177">
        <f t="shared" si="0"/>
        <v>1904253</v>
      </c>
      <c r="P17" s="177">
        <v>1850420</v>
      </c>
      <c r="Q17" s="177">
        <v>1592102</v>
      </c>
      <c r="R17" s="177">
        <v>1592232</v>
      </c>
      <c r="S17" s="177">
        <v>1640483.2638688963</v>
      </c>
      <c r="T17" s="177">
        <v>1453624</v>
      </c>
      <c r="U17" s="177">
        <v>1640489.483487186</v>
      </c>
      <c r="V17" s="177">
        <v>1510079.8107235888</v>
      </c>
      <c r="W17" s="177">
        <v>35279</v>
      </c>
      <c r="X17" s="177">
        <v>29335</v>
      </c>
      <c r="Y17" s="177">
        <v>28671</v>
      </c>
      <c r="Z17" s="177">
        <v>17835</v>
      </c>
      <c r="AA17" s="177">
        <v>14075</v>
      </c>
      <c r="AB17" s="177">
        <v>10446</v>
      </c>
      <c r="AC17" s="177">
        <v>9199</v>
      </c>
      <c r="AD17" s="177">
        <v>7304</v>
      </c>
      <c r="AE17" s="177">
        <v>9646</v>
      </c>
      <c r="AF17" s="178">
        <v>99.071707236933904</v>
      </c>
      <c r="AG17" s="178">
        <v>0</v>
      </c>
      <c r="AH17" s="178">
        <v>0</v>
      </c>
      <c r="AI17" s="178">
        <v>47.572374300504698</v>
      </c>
      <c r="AJ17" s="179">
        <v>15.722264318820409</v>
      </c>
      <c r="AK17" s="178">
        <v>14.86497687563979</v>
      </c>
      <c r="AL17" s="178">
        <v>10.563188618552442</v>
      </c>
      <c r="AM17" s="178">
        <v>11.660215688708821</v>
      </c>
      <c r="AN17" s="178">
        <v>6.2745376927330021</v>
      </c>
      <c r="AO17" s="178">
        <v>1.9634341510352051</v>
      </c>
      <c r="AP17" s="180">
        <v>1.417</v>
      </c>
    </row>
    <row r="18" spans="1:42">
      <c r="A18" s="122"/>
      <c r="B18" s="181" t="s">
        <v>63</v>
      </c>
      <c r="C18" s="177">
        <v>134083.45153167302</v>
      </c>
      <c r="D18" s="177">
        <v>245939</v>
      </c>
      <c r="E18" s="177">
        <v>326675.26354000001</v>
      </c>
      <c r="F18" s="177">
        <v>366254.0777100001</v>
      </c>
      <c r="G18" s="177">
        <v>602517.94820999913</v>
      </c>
      <c r="H18" s="177">
        <v>841169.23502000049</v>
      </c>
      <c r="I18" s="177">
        <v>906882.02247598022</v>
      </c>
      <c r="J18" s="177">
        <v>822394.79713226575</v>
      </c>
      <c r="K18" s="177">
        <v>803822</v>
      </c>
      <c r="L18" s="177">
        <v>847864</v>
      </c>
      <c r="M18" s="177">
        <v>865412</v>
      </c>
      <c r="N18" s="177">
        <v>875293</v>
      </c>
      <c r="O18" s="177">
        <f t="shared" si="0"/>
        <v>875293</v>
      </c>
      <c r="P18" s="177">
        <v>817797</v>
      </c>
      <c r="Q18" s="177">
        <v>927766</v>
      </c>
      <c r="R18" s="177">
        <v>929617</v>
      </c>
      <c r="S18" s="177">
        <v>932497.23342967639</v>
      </c>
      <c r="T18" s="177">
        <v>844453</v>
      </c>
      <c r="U18" s="177">
        <v>932620.3315396416</v>
      </c>
      <c r="V18" s="177">
        <v>886537.9609724232</v>
      </c>
      <c r="W18" s="177">
        <v>1153853</v>
      </c>
      <c r="X18" s="177">
        <v>1074008</v>
      </c>
      <c r="Y18" s="177">
        <v>964256</v>
      </c>
      <c r="Z18" s="177">
        <v>883734</v>
      </c>
      <c r="AA18" s="177">
        <v>906767</v>
      </c>
      <c r="AB18" s="177">
        <v>806760</v>
      </c>
      <c r="AC18" s="177">
        <v>834569</v>
      </c>
      <c r="AD18" s="177">
        <v>849655</v>
      </c>
      <c r="AE18" s="177">
        <v>873467</v>
      </c>
      <c r="AF18" s="178">
        <v>869903.02009383915</v>
      </c>
      <c r="AG18" s="178">
        <v>864167.29364583944</v>
      </c>
      <c r="AH18" s="178">
        <v>854637.66877988505</v>
      </c>
      <c r="AI18" s="178">
        <v>813823.24131501641</v>
      </c>
      <c r="AJ18" s="179">
        <v>808077.68074266752</v>
      </c>
      <c r="AK18" s="178">
        <v>853639.09233330796</v>
      </c>
      <c r="AL18" s="178">
        <v>788141.59939292853</v>
      </c>
      <c r="AM18" s="178">
        <v>919757.1352223967</v>
      </c>
      <c r="AN18" s="178">
        <f>AN14-SUM(AN15:AN17)</f>
        <v>753325.64423074888</v>
      </c>
      <c r="AO18" s="178">
        <f>AO14-SUM(AO15:AO17)</f>
        <v>627395.7191514459</v>
      </c>
      <c r="AP18" s="180">
        <v>522182.87000000005</v>
      </c>
    </row>
    <row r="19" spans="1:42">
      <c r="A19" s="122"/>
      <c r="B19" s="176" t="s">
        <v>64</v>
      </c>
      <c r="C19" s="177">
        <v>3630</v>
      </c>
      <c r="D19" s="177">
        <v>3333</v>
      </c>
      <c r="E19" s="177">
        <v>5643.5501499999991</v>
      </c>
      <c r="F19" s="177">
        <v>4734.8804299999974</v>
      </c>
      <c r="G19" s="177">
        <v>17214</v>
      </c>
      <c r="H19" s="177">
        <v>22981</v>
      </c>
      <c r="I19" s="177">
        <v>24600</v>
      </c>
      <c r="J19" s="177">
        <v>24179.639911384293</v>
      </c>
      <c r="K19" s="177">
        <v>25049</v>
      </c>
      <c r="L19" s="177">
        <v>24180</v>
      </c>
      <c r="M19" s="177">
        <v>24954</v>
      </c>
      <c r="N19" s="177">
        <v>8891</v>
      </c>
      <c r="O19" s="177">
        <f t="shared" si="0"/>
        <v>8891</v>
      </c>
      <c r="P19" s="177">
        <v>18397</v>
      </c>
      <c r="Q19" s="177">
        <v>15659</v>
      </c>
      <c r="R19" s="177">
        <v>16525</v>
      </c>
      <c r="S19" s="177">
        <v>24410.807070005016</v>
      </c>
      <c r="T19" s="177">
        <v>21902</v>
      </c>
      <c r="U19" s="177">
        <v>24416.734396216387</v>
      </c>
      <c r="V19" s="177">
        <v>20284.997022786847</v>
      </c>
      <c r="W19" s="177">
        <v>13020</v>
      </c>
      <c r="X19" s="177">
        <v>8987</v>
      </c>
      <c r="Y19" s="177">
        <v>1233</v>
      </c>
      <c r="Z19" s="177">
        <v>721</v>
      </c>
      <c r="AA19" s="177">
        <v>1141</v>
      </c>
      <c r="AB19" s="177">
        <v>997</v>
      </c>
      <c r="AC19" s="177">
        <v>1344</v>
      </c>
      <c r="AD19" s="177">
        <v>1601</v>
      </c>
      <c r="AE19" s="177">
        <v>2425</v>
      </c>
      <c r="AF19" s="177">
        <v>3316.4904673805681</v>
      </c>
      <c r="AG19" s="178">
        <v>3151.3083684398398</v>
      </c>
      <c r="AH19" s="178">
        <v>2043.7175601884408</v>
      </c>
      <c r="AI19" s="178">
        <v>1346.9086656686595</v>
      </c>
      <c r="AJ19" s="179">
        <v>1037.3195706983211</v>
      </c>
      <c r="AK19" s="178">
        <v>1286.227841545506</v>
      </c>
      <c r="AL19" s="178">
        <v>593.56250096519716</v>
      </c>
      <c r="AM19" s="178">
        <v>559</v>
      </c>
      <c r="AN19" s="178">
        <v>345.55891234284798</v>
      </c>
      <c r="AO19" s="178">
        <v>202.16051621779636</v>
      </c>
      <c r="AP19" s="180">
        <v>141.25700000000001</v>
      </c>
    </row>
    <row r="20" spans="1:42">
      <c r="A20" s="122"/>
      <c r="B20" s="176" t="s">
        <v>65</v>
      </c>
      <c r="C20" s="177">
        <v>13063</v>
      </c>
      <c r="D20" s="177">
        <v>10980</v>
      </c>
      <c r="E20" s="177">
        <v>8725.6713300000119</v>
      </c>
      <c r="F20" s="177">
        <v>5059.0392099999881</v>
      </c>
      <c r="G20" s="177">
        <v>4958</v>
      </c>
      <c r="H20" s="177">
        <v>4597</v>
      </c>
      <c r="I20" s="177">
        <v>5361</v>
      </c>
      <c r="J20" s="177">
        <v>5276.9044261902745</v>
      </c>
      <c r="K20" s="177">
        <v>6274</v>
      </c>
      <c r="L20" s="177">
        <v>5276.9044261902745</v>
      </c>
      <c r="M20" s="177">
        <v>6273</v>
      </c>
      <c r="N20" s="177">
        <v>5134</v>
      </c>
      <c r="O20" s="177">
        <f t="shared" si="0"/>
        <v>5134</v>
      </c>
      <c r="P20" s="177">
        <v>2813</v>
      </c>
      <c r="Q20" s="177">
        <v>1066</v>
      </c>
      <c r="R20" s="177">
        <v>1444</v>
      </c>
      <c r="S20" s="177">
        <v>6047.5034768535406</v>
      </c>
      <c r="T20" s="177">
        <v>1393</v>
      </c>
      <c r="U20" s="177">
        <v>6041.3913278727268</v>
      </c>
      <c r="V20" s="177">
        <v>7138.6481734091358</v>
      </c>
      <c r="W20" s="177">
        <v>185</v>
      </c>
      <c r="X20" s="177">
        <v>38</v>
      </c>
      <c r="Y20" s="177">
        <v>18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/>
      <c r="AG20" s="177">
        <v>0</v>
      </c>
      <c r="AH20" s="178">
        <v>83.886840356578091</v>
      </c>
      <c r="AI20" s="178">
        <v>53.123438707095524</v>
      </c>
      <c r="AJ20" s="179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80">
        <v>0</v>
      </c>
    </row>
    <row r="21" spans="1:42">
      <c r="A21" s="122"/>
      <c r="B21" s="176" t="s">
        <v>63</v>
      </c>
      <c r="C21" s="177">
        <v>50251.319889868377</v>
      </c>
      <c r="D21" s="177">
        <v>92172</v>
      </c>
      <c r="E21" s="177">
        <v>68871</v>
      </c>
      <c r="F21" s="177">
        <v>51932.721590000001</v>
      </c>
      <c r="G21" s="177">
        <v>105855</v>
      </c>
      <c r="H21" s="177">
        <v>169214</v>
      </c>
      <c r="I21" s="177">
        <v>306952</v>
      </c>
      <c r="J21" s="177">
        <v>291920.21001666063</v>
      </c>
      <c r="K21" s="177">
        <v>285187</v>
      </c>
      <c r="L21" s="177">
        <v>291920</v>
      </c>
      <c r="M21" s="177">
        <v>283685</v>
      </c>
      <c r="N21" s="177">
        <v>174089</v>
      </c>
      <c r="O21" s="177">
        <f t="shared" si="0"/>
        <v>174089</v>
      </c>
      <c r="P21" s="177">
        <v>130938</v>
      </c>
      <c r="Q21" s="177">
        <v>97975</v>
      </c>
      <c r="R21" s="177">
        <v>132694</v>
      </c>
      <c r="S21" s="177">
        <v>149171.78693757404</v>
      </c>
      <c r="T21" s="177">
        <v>126313</v>
      </c>
      <c r="U21" s="177">
        <v>151985.54014506086</v>
      </c>
      <c r="V21" s="177">
        <v>124121.18768710946</v>
      </c>
      <c r="W21" s="177">
        <v>8407</v>
      </c>
      <c r="X21" s="177">
        <v>4752</v>
      </c>
      <c r="Y21" s="177">
        <v>16857</v>
      </c>
      <c r="Z21" s="177">
        <v>17810</v>
      </c>
      <c r="AA21" s="177">
        <v>8983</v>
      </c>
      <c r="AB21" s="177">
        <v>8880</v>
      </c>
      <c r="AC21" s="177">
        <v>6799</v>
      </c>
      <c r="AD21" s="177">
        <v>5008</v>
      </c>
      <c r="AE21" s="177">
        <v>4101</v>
      </c>
      <c r="AF21" s="177">
        <v>6338.1628863964988</v>
      </c>
      <c r="AG21" s="178">
        <v>5235.0449704610537</v>
      </c>
      <c r="AH21" s="178">
        <v>5976.5679149710722</v>
      </c>
      <c r="AI21" s="178">
        <v>5126.7750363605028</v>
      </c>
      <c r="AJ21" s="179">
        <v>3412.3088840679043</v>
      </c>
      <c r="AK21" s="178">
        <v>6926.5848945730741</v>
      </c>
      <c r="AL21" s="178">
        <v>2086.2224058624829</v>
      </c>
      <c r="AM21" s="178">
        <v>936.61213293852359</v>
      </c>
      <c r="AN21" s="178">
        <v>446.01866022999138</v>
      </c>
      <c r="AO21" s="178">
        <v>305.39346288042645</v>
      </c>
      <c r="AP21" s="180">
        <v>281.93700000000001</v>
      </c>
    </row>
    <row r="22" spans="1:42">
      <c r="A22" s="122"/>
      <c r="B22" s="176" t="s">
        <v>166</v>
      </c>
      <c r="C22" s="177"/>
      <c r="D22" s="177">
        <v>806492</v>
      </c>
      <c r="E22" s="177">
        <v>1774030</v>
      </c>
      <c r="F22" s="177">
        <v>2272672</v>
      </c>
      <c r="G22" s="177">
        <v>1631944</v>
      </c>
      <c r="H22" s="177">
        <v>1482103</v>
      </c>
      <c r="I22" s="177">
        <v>780658</v>
      </c>
      <c r="J22" s="177">
        <v>684169</v>
      </c>
      <c r="K22" s="177">
        <v>545868</v>
      </c>
      <c r="L22" s="177">
        <v>676933</v>
      </c>
      <c r="M22" s="177">
        <v>544950</v>
      </c>
      <c r="N22" s="177">
        <v>263598</v>
      </c>
      <c r="O22" s="177">
        <f t="shared" si="0"/>
        <v>263598</v>
      </c>
      <c r="P22" s="177">
        <v>243223</v>
      </c>
      <c r="Q22" s="177">
        <v>330862</v>
      </c>
      <c r="R22" s="177">
        <v>337840</v>
      </c>
      <c r="S22" s="177">
        <v>263300.00200329593</v>
      </c>
      <c r="T22" s="177">
        <v>251405</v>
      </c>
      <c r="U22" s="177">
        <v>263550.87192483118</v>
      </c>
      <c r="V22" s="177">
        <v>336784.14439249539</v>
      </c>
      <c r="W22" s="177">
        <v>67417</v>
      </c>
      <c r="X22" s="177">
        <v>173361</v>
      </c>
      <c r="Y22" s="177">
        <v>217107</v>
      </c>
      <c r="Z22" s="177">
        <v>215164</v>
      </c>
      <c r="AA22" s="177">
        <v>286687</v>
      </c>
      <c r="AB22" s="177">
        <v>439121</v>
      </c>
      <c r="AC22" s="177">
        <v>313039</v>
      </c>
      <c r="AD22" s="177">
        <v>284386</v>
      </c>
      <c r="AE22" s="177">
        <v>237286</v>
      </c>
      <c r="AF22" s="177"/>
      <c r="AG22" s="178">
        <v>0</v>
      </c>
      <c r="AH22" s="178">
        <v>0</v>
      </c>
      <c r="AI22" s="178">
        <v>0</v>
      </c>
      <c r="AJ22" s="178">
        <v>0</v>
      </c>
      <c r="AK22" s="178"/>
      <c r="AL22" s="178"/>
      <c r="AM22" s="178"/>
      <c r="AN22" s="178"/>
      <c r="AO22" s="178"/>
      <c r="AP22" s="180"/>
    </row>
    <row r="23" spans="1:42" s="2" customFormat="1" ht="13.5" thickBot="1">
      <c r="A23" s="182"/>
      <c r="B23" s="183" t="s">
        <v>167</v>
      </c>
      <c r="C23" s="184"/>
      <c r="D23" s="184"/>
      <c r="E23" s="184"/>
      <c r="F23" s="184"/>
      <c r="G23" s="184"/>
      <c r="H23" s="184"/>
      <c r="I23" s="184"/>
      <c r="J23" s="184">
        <v>83293</v>
      </c>
      <c r="K23" s="184"/>
      <c r="L23" s="184">
        <v>83293</v>
      </c>
      <c r="M23" s="184">
        <v>61590</v>
      </c>
      <c r="N23" s="184"/>
      <c r="O23" s="184"/>
      <c r="P23" s="184"/>
      <c r="Q23" s="184">
        <v>13851</v>
      </c>
      <c r="R23" s="184">
        <v>13851</v>
      </c>
      <c r="S23" s="184">
        <v>17744</v>
      </c>
      <c r="T23" s="184">
        <v>17744</v>
      </c>
      <c r="U23" s="184"/>
      <c r="V23" s="184"/>
      <c r="W23" s="184"/>
      <c r="X23" s="54"/>
      <c r="Y23" s="54"/>
      <c r="Z23" s="54"/>
      <c r="AA23" s="185"/>
      <c r="AB23" s="185"/>
      <c r="AC23" s="185"/>
      <c r="AD23" s="185"/>
      <c r="AE23" s="185"/>
      <c r="AF23" s="185"/>
      <c r="AG23" s="185"/>
      <c r="AH23" s="186"/>
      <c r="AI23" s="186"/>
      <c r="AJ23" s="185"/>
      <c r="AK23" s="186"/>
      <c r="AL23" s="186"/>
      <c r="AM23" s="186"/>
      <c r="AN23" s="186"/>
      <c r="AO23" s="186"/>
      <c r="AP23" s="187"/>
    </row>
    <row r="24" spans="1:42" ht="13.5" thickBot="1">
      <c r="A24" s="122"/>
      <c r="B24" s="188" t="s">
        <v>67</v>
      </c>
      <c r="C24" s="189">
        <f>SUM(C12:C14,C19:C21)</f>
        <v>1522821</v>
      </c>
      <c r="D24" s="189">
        <f>SUM(D12:D14,D19:D21)</f>
        <v>2672842</v>
      </c>
      <c r="E24" s="189">
        <f t="shared" ref="E24:U24" si="3">SUM(E12:E14,E19:E21)</f>
        <v>3809111.6975100003</v>
      </c>
      <c r="F24" s="189">
        <f>SUM(F12:F14,F19:F21)</f>
        <v>4580091.8454799997</v>
      </c>
      <c r="G24" s="189">
        <f t="shared" si="3"/>
        <v>6238782</v>
      </c>
      <c r="H24" s="189">
        <f t="shared" si="3"/>
        <v>7308012</v>
      </c>
      <c r="I24" s="189">
        <f t="shared" si="3"/>
        <v>8037793</v>
      </c>
      <c r="J24" s="189">
        <f t="shared" si="3"/>
        <v>6776855.0123167355</v>
      </c>
      <c r="K24" s="189">
        <f t="shared" si="3"/>
        <v>6203496</v>
      </c>
      <c r="L24" s="189">
        <f t="shared" si="3"/>
        <v>6776855.3653548295</v>
      </c>
      <c r="M24" s="189">
        <f t="shared" si="3"/>
        <v>6263489</v>
      </c>
      <c r="N24" s="189">
        <f t="shared" si="3"/>
        <v>5969336</v>
      </c>
      <c r="O24" s="189">
        <f t="shared" si="3"/>
        <v>5969336</v>
      </c>
      <c r="P24" s="189">
        <f t="shared" si="3"/>
        <v>5757256</v>
      </c>
      <c r="Q24" s="189">
        <f t="shared" si="3"/>
        <v>5497480</v>
      </c>
      <c r="R24" s="189">
        <f t="shared" si="3"/>
        <v>5583304</v>
      </c>
      <c r="S24" s="189">
        <f t="shared" si="3"/>
        <v>5597890.480012387</v>
      </c>
      <c r="T24" s="189">
        <f t="shared" si="3"/>
        <v>5055505</v>
      </c>
      <c r="U24" s="189">
        <f t="shared" si="3"/>
        <v>5604004.874774823</v>
      </c>
      <c r="V24" s="189">
        <f>SUM(V12:V14,V19:V21)</f>
        <v>5073367.8738908097</v>
      </c>
      <c r="W24" s="189">
        <f>SUM(W12:W14,W19:W21)</f>
        <v>2228219</v>
      </c>
      <c r="X24" s="189">
        <f>SUM(X12:X14,X19:X21)</f>
        <v>1946735</v>
      </c>
      <c r="Y24" s="189">
        <f>SUM(Y12:Y14,Y19:Y21)</f>
        <v>1719076</v>
      </c>
      <c r="Z24" s="189">
        <f>SUM(Z12:Z14,Z19:Z21)</f>
        <v>1476973</v>
      </c>
      <c r="AA24" s="189">
        <f t="shared" ref="AA24:AI24" si="4">SUM(AA12:AA14,AA19:AA21)</f>
        <v>1382146</v>
      </c>
      <c r="AB24" s="189">
        <f t="shared" si="4"/>
        <v>1203756</v>
      </c>
      <c r="AC24" s="189">
        <f t="shared" si="4"/>
        <v>1206492</v>
      </c>
      <c r="AD24" s="189">
        <f t="shared" si="4"/>
        <v>1227303</v>
      </c>
      <c r="AE24" s="189">
        <f t="shared" si="4"/>
        <v>1272365</v>
      </c>
      <c r="AF24" s="189">
        <f t="shared" si="4"/>
        <v>1238691.4109372806</v>
      </c>
      <c r="AG24" s="189">
        <f t="shared" si="4"/>
        <v>1200110.411335601</v>
      </c>
      <c r="AH24" s="189">
        <f t="shared" si="4"/>
        <v>1239686.5034063407</v>
      </c>
      <c r="AI24" s="189">
        <f t="shared" si="4"/>
        <v>1144667.2522217084</v>
      </c>
      <c r="AJ24" s="189">
        <f>SUM(AJ12:AJ14,AJ19:AJ21)</f>
        <v>1115673.1538783719</v>
      </c>
      <c r="AK24" s="189">
        <f>SUM(AK12:AK14,AK19:AK21)</f>
        <v>1232234.4467324798</v>
      </c>
      <c r="AL24" s="189">
        <f>SUM(AL12:AL14,AL19:AL21)</f>
        <v>1045120.5675274724</v>
      </c>
      <c r="AM24" s="189">
        <f>SUM(AM12:AM14,AM19:AM21)</f>
        <v>1170198.507503984</v>
      </c>
      <c r="AN24" s="189">
        <f t="shared" ref="AN24:AP24" si="5">SUM(AN12:AN14,AN19:AN21)</f>
        <v>942581.6832938717</v>
      </c>
      <c r="AO24" s="189">
        <f t="shared" si="5"/>
        <v>820443.57129643054</v>
      </c>
      <c r="AP24" s="190">
        <f t="shared" si="5"/>
        <v>672660.51100000006</v>
      </c>
    </row>
    <row r="25" spans="1:42">
      <c r="A25" s="122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57"/>
      <c r="Y25" s="57"/>
      <c r="Z25" s="57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122"/>
      <c r="AL25" s="122"/>
      <c r="AM25" s="122"/>
    </row>
    <row r="26" spans="1:42">
      <c r="A26" s="122"/>
      <c r="B26" s="64" t="s">
        <v>204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122"/>
      <c r="AL26" s="122"/>
      <c r="AM26" s="122"/>
    </row>
    <row r="27" spans="1:42">
      <c r="A27" s="122"/>
      <c r="B27" s="24" t="s">
        <v>280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122"/>
      <c r="AL27" s="122"/>
      <c r="AM27" s="122"/>
    </row>
    <row r="28" spans="1:42">
      <c r="A28" s="122"/>
      <c r="B28" s="24" t="s">
        <v>286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122"/>
      <c r="AL28" s="122"/>
      <c r="AM28" s="122"/>
    </row>
    <row r="29" spans="1:42">
      <c r="A29" s="122"/>
      <c r="B29" s="24" t="s">
        <v>276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122"/>
      <c r="AL29" s="122"/>
      <c r="AM29" s="122"/>
    </row>
    <row r="30" spans="1:42">
      <c r="S30" s="10"/>
      <c r="X30" s="3"/>
      <c r="Y30" s="3"/>
      <c r="Z30" s="3"/>
    </row>
    <row r="31" spans="1:42">
      <c r="S31" s="10"/>
      <c r="X31" s="3"/>
      <c r="Y31" s="3"/>
      <c r="Z31" s="3"/>
    </row>
    <row r="32" spans="1:42">
      <c r="S32" s="10"/>
      <c r="X32" s="3"/>
      <c r="Y32" s="3"/>
      <c r="Z32" s="3"/>
    </row>
    <row r="33" spans="24:26">
      <c r="X33" s="3"/>
      <c r="Y33" s="3"/>
      <c r="Z33" s="3"/>
    </row>
    <row r="34" spans="24:26">
      <c r="X34" s="3"/>
      <c r="Y34" s="3"/>
      <c r="Z34" s="3"/>
    </row>
    <row r="35" spans="24:26">
      <c r="X35" s="3"/>
      <c r="Y35" s="3"/>
      <c r="Z35" s="3"/>
    </row>
    <row r="36" spans="24:26">
      <c r="X36" s="3"/>
      <c r="Y36" s="3"/>
      <c r="Z36" s="3"/>
    </row>
    <row r="37" spans="24:26">
      <c r="X37" s="3"/>
      <c r="Y37" s="3"/>
      <c r="Z37" s="3"/>
    </row>
    <row r="38" spans="24:26">
      <c r="X38" s="3"/>
      <c r="Y38" s="3"/>
      <c r="Z38" s="3"/>
    </row>
    <row r="39" spans="24:26">
      <c r="X39" s="3"/>
      <c r="Y39" s="3"/>
      <c r="Z39" s="3"/>
    </row>
    <row r="40" spans="24:26">
      <c r="X40" s="3"/>
      <c r="Y40" s="3"/>
      <c r="Z40" s="3"/>
    </row>
    <row r="41" spans="24:26">
      <c r="X41" s="3"/>
      <c r="Y41" s="3"/>
      <c r="Z41" s="3"/>
    </row>
    <row r="42" spans="24:26">
      <c r="X42" s="3"/>
      <c r="Y42" s="3"/>
      <c r="Z42" s="3"/>
    </row>
    <row r="43" spans="24:26">
      <c r="X43" s="3"/>
      <c r="Y43" s="3"/>
      <c r="Z43" s="3"/>
    </row>
    <row r="44" spans="24:26">
      <c r="X44" s="3"/>
      <c r="Y44" s="3"/>
      <c r="Z44" s="3"/>
    </row>
    <row r="45" spans="24:26">
      <c r="X45" s="3"/>
      <c r="Y45" s="3"/>
      <c r="Z45" s="3"/>
    </row>
    <row r="46" spans="24:26">
      <c r="X46" s="3"/>
      <c r="Y46" s="3"/>
      <c r="Z46" s="3"/>
    </row>
    <row r="47" spans="24:26">
      <c r="X47" s="3"/>
      <c r="Y47" s="3"/>
      <c r="Z47" s="3"/>
    </row>
    <row r="48" spans="24:26">
      <c r="X48" s="3"/>
      <c r="Y48" s="3"/>
      <c r="Z48" s="3"/>
    </row>
    <row r="49" spans="24:26">
      <c r="X49" s="3"/>
      <c r="Y49" s="3"/>
      <c r="Z49" s="3"/>
    </row>
    <row r="50" spans="24:26">
      <c r="X50" s="3"/>
      <c r="Y50" s="3"/>
      <c r="Z50" s="3"/>
    </row>
    <row r="51" spans="24:26">
      <c r="X51" s="3"/>
      <c r="Y51" s="3"/>
      <c r="Z51" s="3"/>
    </row>
    <row r="52" spans="24:26">
      <c r="X52" s="3"/>
      <c r="Y52" s="3"/>
      <c r="Z52" s="3"/>
    </row>
    <row r="53" spans="24:26">
      <c r="X53" s="3"/>
      <c r="Y53" s="3"/>
      <c r="Z53" s="3"/>
    </row>
    <row r="54" spans="24:26">
      <c r="X54" s="3"/>
      <c r="Y54" s="3"/>
      <c r="Z54" s="3"/>
    </row>
    <row r="55" spans="24:26">
      <c r="X55" s="3"/>
      <c r="Y55" s="3"/>
      <c r="Z55" s="3"/>
    </row>
    <row r="56" spans="24:26">
      <c r="X56" s="3"/>
      <c r="Y56" s="3"/>
      <c r="Z56" s="3"/>
    </row>
    <row r="57" spans="24:26">
      <c r="X57" s="3"/>
      <c r="Y57" s="3"/>
      <c r="Z57" s="3"/>
    </row>
  </sheetData>
  <phoneticPr fontId="0" type="noConversion"/>
  <pageMargins left="0.75" right="0.75" top="1" bottom="1" header="0" footer="0"/>
  <pageSetup paperSize="9" orientation="landscape" horizontalDpi="300" verticalDpi="300" r:id="rId1"/>
  <headerFooter alignWithMargins="0"/>
  <ignoredErrors>
    <ignoredError sqref="D14:N14 D24:AE24 AH14:AI14 AF24:AI24 AF14:AG14 P14:T1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70C0"/>
  </sheetPr>
  <dimension ref="A1:AJ58"/>
  <sheetViews>
    <sheetView showGridLines="0" topLeftCell="A3" zoomScaleNormal="100" workbookViewId="0">
      <pane xSplit="2" ySplit="7" topLeftCell="C10" activePane="bottomRight" state="frozen"/>
      <selection activeCell="A3" sqref="A3"/>
      <selection pane="topRight" activeCell="C3" sqref="C3"/>
      <selection pane="bottomLeft" activeCell="A10" sqref="A10"/>
      <selection pane="bottomRight" activeCell="AH33" sqref="AH33"/>
    </sheetView>
  </sheetViews>
  <sheetFormatPr baseColWidth="10" defaultRowHeight="12.75"/>
  <cols>
    <col min="1" max="1" width="4" style="3" customWidth="1"/>
    <col min="2" max="2" width="65.5703125" style="3" customWidth="1"/>
    <col min="3" max="3" width="13.5703125" style="3" bestFit="1" customWidth="1"/>
    <col min="4" max="4" width="13.5703125" style="3" customWidth="1"/>
    <col min="5" max="5" width="15" style="3" customWidth="1"/>
    <col min="6" max="23" width="11.42578125" style="3" customWidth="1"/>
    <col min="24" max="24" width="11" style="3" customWidth="1"/>
    <col min="25" max="25" width="10.5703125" style="3" customWidth="1"/>
    <col min="26" max="27" width="12.140625" style="3" customWidth="1"/>
    <col min="28" max="28" width="16.140625" style="3" customWidth="1"/>
    <col min="29" max="29" width="11.42578125" style="3"/>
    <col min="30" max="30" width="12.28515625" style="3" bestFit="1" customWidth="1"/>
    <col min="31" max="32" width="12.28515625" style="3" customWidth="1"/>
    <col min="34" max="34" width="12.5703125" style="3" customWidth="1"/>
    <col min="35" max="16384" width="11.42578125" style="3"/>
  </cols>
  <sheetData>
    <row r="1" spans="1:36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H1" s="122"/>
    </row>
    <row r="2" spans="1:36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H2" s="122"/>
    </row>
    <row r="3" spans="1:36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H3" s="122"/>
    </row>
    <row r="4" spans="1:36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H4" s="122"/>
    </row>
    <row r="5" spans="1:36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H5" s="122"/>
    </row>
    <row r="6" spans="1:36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H6" s="122"/>
    </row>
    <row r="7" spans="1:36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H7" s="122"/>
    </row>
    <row r="8" spans="1:36" ht="13.5" thickBot="1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H8" s="122"/>
    </row>
    <row r="9" spans="1:36" ht="13.5" thickBot="1">
      <c r="A9" s="122"/>
      <c r="B9" s="122"/>
      <c r="C9" s="191">
        <v>1995</v>
      </c>
      <c r="D9" s="192">
        <v>1996</v>
      </c>
      <c r="E9" s="192">
        <v>1997</v>
      </c>
      <c r="F9" s="192">
        <v>1998</v>
      </c>
      <c r="G9" s="192">
        <v>1999</v>
      </c>
      <c r="H9" s="192">
        <v>2000</v>
      </c>
      <c r="I9" s="192">
        <v>2001</v>
      </c>
      <c r="J9" s="192">
        <v>2002</v>
      </c>
      <c r="K9" s="192">
        <v>2003</v>
      </c>
      <c r="L9" s="192">
        <v>2004</v>
      </c>
      <c r="M9" s="192">
        <v>2005</v>
      </c>
      <c r="N9" s="192">
        <v>2006</v>
      </c>
      <c r="O9" s="192" t="s">
        <v>191</v>
      </c>
      <c r="P9" s="192">
        <v>2007</v>
      </c>
      <c r="Q9" s="192">
        <v>2008</v>
      </c>
      <c r="R9" s="192">
        <v>2009</v>
      </c>
      <c r="S9" s="192">
        <v>2010</v>
      </c>
      <c r="T9" s="192">
        <v>2011</v>
      </c>
      <c r="U9" s="192">
        <v>2012</v>
      </c>
      <c r="V9" s="192">
        <v>2013</v>
      </c>
      <c r="W9" s="192" t="s">
        <v>199</v>
      </c>
      <c r="X9" s="192" t="s">
        <v>200</v>
      </c>
      <c r="Y9" s="192" t="s">
        <v>201</v>
      </c>
      <c r="Z9" s="106" t="s">
        <v>202</v>
      </c>
      <c r="AA9" s="106" t="s">
        <v>268</v>
      </c>
      <c r="AB9" s="106" t="s">
        <v>269</v>
      </c>
      <c r="AC9" s="106" t="s">
        <v>270</v>
      </c>
      <c r="AD9" s="106" t="s">
        <v>302</v>
      </c>
      <c r="AE9" s="106" t="s">
        <v>303</v>
      </c>
      <c r="AF9" s="106" t="s">
        <v>304</v>
      </c>
      <c r="AG9" s="107">
        <v>2024</v>
      </c>
      <c r="AH9" s="193" t="s">
        <v>132</v>
      </c>
    </row>
    <row r="10" spans="1:36" ht="13.5" thickBot="1">
      <c r="A10" s="122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24"/>
      <c r="Z10" s="24"/>
      <c r="AA10" s="24"/>
      <c r="AB10" s="122"/>
      <c r="AC10" s="122"/>
      <c r="AD10" s="122"/>
      <c r="AE10" s="122"/>
      <c r="AF10" s="122"/>
      <c r="AH10" s="24"/>
    </row>
    <row r="11" spans="1:36">
      <c r="A11" s="122"/>
      <c r="B11" s="194" t="s">
        <v>104</v>
      </c>
      <c r="C11" s="64"/>
      <c r="D11" s="64"/>
      <c r="E11" s="24"/>
      <c r="F11" s="24"/>
      <c r="G11" s="24"/>
      <c r="H11" s="24"/>
      <c r="I11" s="24"/>
      <c r="J11" s="24"/>
      <c r="K11" s="24"/>
      <c r="L11" s="24"/>
      <c r="M11" s="24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24"/>
      <c r="Z11" s="24"/>
      <c r="AA11" s="24"/>
      <c r="AB11" s="122"/>
      <c r="AC11" s="122"/>
      <c r="AD11" s="122"/>
      <c r="AE11" s="122"/>
      <c r="AF11" s="122"/>
      <c r="AH11" s="24"/>
    </row>
    <row r="12" spans="1:36" ht="13.5" thickBot="1">
      <c r="A12" s="122"/>
      <c r="B12" s="195" t="s">
        <v>69</v>
      </c>
      <c r="C12" s="64"/>
      <c r="D12" s="64"/>
      <c r="E12" s="196"/>
      <c r="F12" s="196"/>
      <c r="G12" s="196"/>
      <c r="H12" s="196"/>
      <c r="I12" s="197"/>
      <c r="J12" s="196"/>
      <c r="K12" s="196"/>
      <c r="L12" s="196"/>
      <c r="M12" s="196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24"/>
      <c r="Z12" s="24"/>
      <c r="AA12" s="24"/>
      <c r="AB12" s="122"/>
      <c r="AC12" s="122"/>
      <c r="AD12" s="122"/>
      <c r="AE12" s="122"/>
      <c r="AF12" s="122"/>
      <c r="AH12" s="24"/>
    </row>
    <row r="13" spans="1:36">
      <c r="A13" s="122"/>
      <c r="B13" s="172" t="s">
        <v>57</v>
      </c>
      <c r="C13" s="198">
        <f>('Activos fijos'!C12+'Activos fijos'!D12)/2</f>
        <v>94737</v>
      </c>
      <c r="D13" s="198">
        <f>('Activos fijos'!D12+'Activos fijos'!E12)/2</f>
        <v>109208</v>
      </c>
      <c r="E13" s="198">
        <f>('Activos fijos'!E12+'Activos fijos'!F12)/2</f>
        <v>121256</v>
      </c>
      <c r="F13" s="198">
        <f>('Activos fijos'!F12+'Activos fijos'!G12)/2</f>
        <v>132482.5</v>
      </c>
      <c r="G13" s="198">
        <f>('Activos fijos'!G12+'Activos fijos'!H12)/2</f>
        <v>146468.5</v>
      </c>
      <c r="H13" s="198">
        <f>('Activos fijos'!H12+'Activos fijos'!I12)/2</f>
        <v>156013</v>
      </c>
      <c r="I13" s="198">
        <f>('Activos fijos'!J12+'Activos fijos'!K12)/2</f>
        <v>146293.5</v>
      </c>
      <c r="J13" s="198">
        <f>('Activos fijos'!M12+'Activos fijos'!N12)/2</f>
        <v>150554.5</v>
      </c>
      <c r="K13" s="198">
        <f>('Activos fijos'!N12+'Activos fijos'!P12)/2</f>
        <v>150335.5</v>
      </c>
      <c r="L13" s="198">
        <f>('Activos fijos'!P12+'Activos fijos'!Q12)/2</f>
        <v>147929.5</v>
      </c>
      <c r="M13" s="198">
        <f>+('Activos fijos'!R12+'Activos fijos'!S12)/2</f>
        <v>149607.06481478462</v>
      </c>
      <c r="N13" s="198">
        <f>('Activos fijos'!U12+'Activos fijos'!V12)/2</f>
        <v>150594.55939594144</v>
      </c>
      <c r="O13" s="198">
        <f>'Activos fijos'!W12</f>
        <v>52899</v>
      </c>
      <c r="P13" s="198">
        <f>('Activos fijos'!X12+'Activos fijos'!W12)/2</f>
        <v>56235</v>
      </c>
      <c r="Q13" s="198">
        <f>('Activos fijos'!Y12+'Activos fijos'!X12)/2</f>
        <v>66885</v>
      </c>
      <c r="R13" s="198">
        <f>('Activos fijos'!Z12+'Activos fijos'!Y12)/2</f>
        <v>70823.5</v>
      </c>
      <c r="S13" s="198">
        <f>('Activos fijos'!AA12+'Activos fijos'!Z12)/2</f>
        <v>63602.5</v>
      </c>
      <c r="T13" s="198">
        <f>('Activos fijos'!AB12+'Activos fijos'!AA12)/2</f>
        <v>63048</v>
      </c>
      <c r="U13" s="198">
        <f>('Activos fijos'!AC12+'Activos fijos'!AB12)/2</f>
        <v>68009</v>
      </c>
      <c r="V13" s="198">
        <f>('Activos fijos'!AD12+'Activos fijos'!AC12)/2</f>
        <v>73788.5</v>
      </c>
      <c r="W13" s="198">
        <f>('Activos fijos'!AE12+'Activos fijos'!AD12)/2</f>
        <v>80845</v>
      </c>
      <c r="X13" s="198">
        <f>('Activos fijos'!AG12+'Activos fijos'!AF12)/2</f>
        <v>45304.995446063709</v>
      </c>
      <c r="Y13" s="198">
        <f>('Activos fijos'!AH12+'Activos fijos'!AG12)/2</f>
        <v>52929.749213034047</v>
      </c>
      <c r="Z13" s="198">
        <f>('Activos fijos'!AI12+'Activos fijos'!AH12)/2</f>
        <v>53987.882402596093</v>
      </c>
      <c r="AA13" s="198">
        <f>+('Activos fijos'!AI12+'Activos fijos'!AJ12)/2</f>
        <v>44256.864363031957</v>
      </c>
      <c r="AB13" s="198">
        <f>+('Activos fijos'!AJ12+'Activos fijos'!AK12)/2</f>
        <v>51975.796038582543</v>
      </c>
      <c r="AC13" s="198">
        <f>+('Activos fijos'!AK12+'Activos fijos'!AL12)/2</f>
        <v>48673.684637375802</v>
      </c>
      <c r="AD13" s="198">
        <f>+('Activos fijos'!AL12+'Activos fijos'!AM12)/2</f>
        <v>32328.710703883437</v>
      </c>
      <c r="AE13" s="198">
        <f>+('Activos fijos'!AM12+'Activos fijos'!AN12)/2</f>
        <v>26120.153179050358</v>
      </c>
      <c r="AF13" s="198">
        <f>+('Activos fijos'!AN12+'Activos fijos'!AO12)/2</f>
        <v>19237.616660348787</v>
      </c>
      <c r="AG13" s="198">
        <f>+('Activos fijos'!AO12+'Activos fijos'!AP12)/2</f>
        <v>16024.070682039131</v>
      </c>
      <c r="AH13" s="199">
        <f>SUM(C13:N13,P13:W13,X13:AG13)</f>
        <v>2589555.6475367309</v>
      </c>
      <c r="AI13" s="7"/>
      <c r="AJ13" s="7"/>
    </row>
    <row r="14" spans="1:36">
      <c r="A14" s="122"/>
      <c r="B14" s="176" t="s">
        <v>58</v>
      </c>
      <c r="C14" s="200">
        <f>('Activos fijos'!C13+'Activos fijos'!D13)/2</f>
        <v>160572</v>
      </c>
      <c r="D14" s="200">
        <f>('Activos fijos'!D13+'Activos fijos'!E13)/2</f>
        <v>236456.5</v>
      </c>
      <c r="E14" s="200">
        <f>('Activos fijos'!E13+'Activos fijos'!F13)/2</f>
        <v>308839.5</v>
      </c>
      <c r="F14" s="200">
        <f>('Activos fijos'!F13+'Activos fijos'!G13)/2</f>
        <v>391171.5</v>
      </c>
      <c r="G14" s="200">
        <f>('Activos fijos'!G13+'Activos fijos'!H13)/2</f>
        <v>495571</v>
      </c>
      <c r="H14" s="200">
        <f>('Activos fijos'!H13+'Activos fijos'!I13)/2</f>
        <v>586033</v>
      </c>
      <c r="I14" s="200">
        <f>('Activos fijos'!J13+'Activos fijos'!K13)/2</f>
        <v>578275.58687011758</v>
      </c>
      <c r="J14" s="200">
        <f>('Activos fijos'!M13+'Activos fijos'!N13)/2</f>
        <v>578563</v>
      </c>
      <c r="K14" s="200">
        <f>('Activos fijos'!N13+'Activos fijos'!P13)/2</f>
        <v>541430.5</v>
      </c>
      <c r="L14" s="200">
        <f>('Activos fijos'!P13+'Activos fijos'!Q13)/2</f>
        <v>508091.5</v>
      </c>
      <c r="M14" s="200">
        <f>+('Activos fijos'!R13+'Activos fijos'!S13)/2</f>
        <v>517259.05498353118</v>
      </c>
      <c r="N14" s="200">
        <f>('Activos fijos'!U13+'Activos fijos'!V13)/2</f>
        <v>508768.65687785798</v>
      </c>
      <c r="O14" s="200">
        <f>'Activos fijos'!W13</f>
        <v>167110</v>
      </c>
      <c r="P14" s="200">
        <f>('Activos fijos'!X13+'Activos fijos'!W13)/2</f>
        <v>167147</v>
      </c>
      <c r="Q14" s="200">
        <f>('Activos fijos'!Y13+'Activos fijos'!X13)/2</f>
        <v>187220</v>
      </c>
      <c r="R14" s="200">
        <f>('Activos fijos'!Z13+'Activos fijos'!Y13)/2</f>
        <v>200870.5</v>
      </c>
      <c r="S14" s="200">
        <f>('Activos fijos'!AA13+'Activos fijos'!Z13)/2</f>
        <v>185105.5</v>
      </c>
      <c r="T14" s="200">
        <f>('Activos fijos'!AB13+'Activos fijos'!AA13)/2</f>
        <v>158958.5</v>
      </c>
      <c r="U14" s="200">
        <f>('Activos fijos'!AC13+'Activos fijos'!AB13)/2</f>
        <v>140719</v>
      </c>
      <c r="V14" s="200">
        <f>('Activos fijos'!AD13+'Activos fijos'!AC13)/2</f>
        <v>143373.5</v>
      </c>
      <c r="W14" s="200">
        <f>('Activos fijos'!AE13+'Activos fijos'!AD13)/2</f>
        <v>156843</v>
      </c>
      <c r="X14" s="200">
        <f>('Activos fijos'!AG13+'Activos fijos'!AF13)/2</f>
        <v>145095.96657363305</v>
      </c>
      <c r="Y14" s="200">
        <f>('Activos fijos'!AH13+'Activos fijos'!AG13)/2</f>
        <v>150796.58038053213</v>
      </c>
      <c r="Z14" s="200">
        <f>('Activos fijos'!AI13+'Activos fijos'!AH13)/2</f>
        <v>142810.54210359679</v>
      </c>
      <c r="AA14" s="200">
        <f>+('Activos fijos'!AI13+'Activos fijos'!AJ13)/2</f>
        <v>120698.71373951522</v>
      </c>
      <c r="AB14" s="200">
        <f>+('Activos fijos'!AJ13+'Activos fijos'!AK13)/2</f>
        <v>123561.90041614723</v>
      </c>
      <c r="AC14" s="200">
        <f>+('Activos fijos'!AK13+'Activos fijos'!AL13)/2</f>
        <v>101601.07211020203</v>
      </c>
      <c r="AD14" s="200">
        <f>+('Activos fijos'!AL13+'Activos fijos'!AM13)/2</f>
        <v>65389.285918601934</v>
      </c>
      <c r="AE14" s="200">
        <f>+('Activos fijos'!AM13+'Activos fijos'!AN13)/2</f>
        <v>53517.418102166455</v>
      </c>
      <c r="AF14" s="200">
        <f>+('Activos fijos'!AN13+'Activos fijos'!AO13)/2</f>
        <v>36977.67551881809</v>
      </c>
      <c r="AG14" s="200">
        <f>+('Activos fijos'!AO13+'Activos fijos'!AP13)/2</f>
        <v>27659.407283905981</v>
      </c>
      <c r="AH14" s="529">
        <f t="shared" ref="AH14:AH22" si="0">SUM(C14:N14,P14:W14,X14:AG14)</f>
        <v>7719377.360878625</v>
      </c>
      <c r="AI14" s="7"/>
      <c r="AJ14" s="7"/>
    </row>
    <row r="15" spans="1:36">
      <c r="A15" s="122"/>
      <c r="B15" s="176" t="s">
        <v>59</v>
      </c>
      <c r="C15" s="200">
        <f>('Activos fijos'!C14+'Activos fijos'!D14)/2</f>
        <v>1755807.8400550657</v>
      </c>
      <c r="D15" s="200">
        <f>('Activos fijos'!D14+'Activos fijos'!E14)/2</f>
        <v>2800449.7380150002</v>
      </c>
      <c r="E15" s="200">
        <f>('Activos fijos'!E14+'Activos fijos'!F14)/2</f>
        <v>3692022.84014</v>
      </c>
      <c r="F15" s="200">
        <f>('Activos fijos'!F14+'Activos fijos'!G14)/2</f>
        <v>4790906.1021250002</v>
      </c>
      <c r="G15" s="200">
        <f>('Activos fijos'!G14+'Activos fijos'!H14)/2</f>
        <v>5968948</v>
      </c>
      <c r="H15" s="200">
        <f>('Activos fijos'!H14+'Activos fijos'!I14)/2</f>
        <v>6664004</v>
      </c>
      <c r="I15" s="200">
        <f>('Activos fijos'!J14+'Activos fijos'!K14)/2</f>
        <v>5446663.0421111323</v>
      </c>
      <c r="J15" s="200">
        <f>('Activos fijos'!M14+'Activos fijos'!N14)/2</f>
        <v>5135782</v>
      </c>
      <c r="K15" s="200">
        <f>('Activos fijos'!N14+'Activos fijos'!P14)/2</f>
        <v>5001399</v>
      </c>
      <c r="L15" s="200">
        <f>('Activos fijos'!P14+'Activos fijos'!Q14)/2</f>
        <v>4837923</v>
      </c>
      <c r="M15" s="200">
        <f>+('Activos fijos'!R14+'Activos fijos'!S14)/2</f>
        <v>4758584.5714656617</v>
      </c>
      <c r="N15" s="200">
        <f>('Activos fijos'!U14+'Activos fijos'!V14)/2</f>
        <v>4512328.9086827887</v>
      </c>
      <c r="O15" s="200">
        <f>'Activos fijos'!W14</f>
        <v>1986598</v>
      </c>
      <c r="P15" s="200">
        <f>('Activos fijos'!X14+'Activos fijos'!W14)/2</f>
        <v>1846400.5</v>
      </c>
      <c r="Q15" s="200">
        <f>('Activos fijos'!Y14+'Activos fijos'!X14)/2</f>
        <v>1562858</v>
      </c>
      <c r="R15" s="200">
        <f>('Activos fijos'!Z14+'Activos fijos'!Y14)/2</f>
        <v>1308011</v>
      </c>
      <c r="S15" s="200">
        <f>('Activos fijos'!AA14+'Activos fijos'!Z14)/2</f>
        <v>1166524</v>
      </c>
      <c r="T15" s="200">
        <f>('Activos fijos'!AB14+'Activos fijos'!AA14)/2</f>
        <v>1060944</v>
      </c>
      <c r="U15" s="200">
        <f>('Activos fijos'!AC14+'Activos fijos'!AB14)/2</f>
        <v>987386</v>
      </c>
      <c r="V15" s="200">
        <f>('Activos fijos'!AD14+'Activos fijos'!AC14)/2</f>
        <v>992359.5</v>
      </c>
      <c r="W15" s="200">
        <f>('Activos fijos'!AE14+'Activos fijos'!AD14)/2</f>
        <v>1005578.5</v>
      </c>
      <c r="X15" s="200">
        <f>('Activos fijos'!AG14+'Activos fijos'!AF14)/2</f>
        <v>1019979.445770405</v>
      </c>
      <c r="Y15" s="200">
        <f>('Activos fijos'!AH14+'Activos fijos'!AG14)/2</f>
        <v>1007926.8649501961</v>
      </c>
      <c r="Z15" s="200">
        <f>('Activos fijos'!AI14+'Activos fijos'!AH14)/2</f>
        <v>988062.96357970545</v>
      </c>
      <c r="AA15" s="200">
        <f>+('Activos fijos'!AI14+'Activos fijos'!AJ14)/2</f>
        <v>959726.40714974166</v>
      </c>
      <c r="AB15" s="200">
        <f>+('Activos fijos'!AJ14+'Activos fijos'!AK14)/2</f>
        <v>992084.88325525366</v>
      </c>
      <c r="AC15" s="200">
        <f>+('Activos fijos'!AK14+'Activos fijos'!AL14)/2</f>
        <v>982956.45156092499</v>
      </c>
      <c r="AD15" s="200">
        <f>+('Activos fijos'!AL14+'Activos fijos'!AM14)/2</f>
        <v>1007853.8423733597</v>
      </c>
      <c r="AE15" s="200">
        <f>+('Activos fijos'!AM14+'Activos fijos'!AN14)/2</f>
        <v>975608.92926495546</v>
      </c>
      <c r="AF15" s="200">
        <f>+('Activos fijos'!AN14+'Activos fijos'!AO14)/2</f>
        <v>824647.76934014866</v>
      </c>
      <c r="AG15" s="200">
        <f>+('Activos fijos'!AO14+'Activos fijos'!AP14)/2</f>
        <v>702403.18919272115</v>
      </c>
      <c r="AH15" s="529">
        <f t="shared" si="0"/>
        <v>74756131.289032072</v>
      </c>
      <c r="AI15" s="7"/>
      <c r="AJ15" s="7"/>
    </row>
    <row r="16" spans="1:36">
      <c r="A16" s="122"/>
      <c r="B16" s="181" t="s">
        <v>60</v>
      </c>
      <c r="C16" s="200">
        <f>('Activos fijos'!C15+'Activos fijos'!D15)/2</f>
        <v>651080.97774525033</v>
      </c>
      <c r="D16" s="200">
        <f>('Activos fijos'!D15+'Activos fijos'!E15)/2</f>
        <v>1126787.2504350001</v>
      </c>
      <c r="E16" s="200">
        <f>('Activos fijos'!E15+'Activos fijos'!F15)/2</f>
        <v>1415520.5148149999</v>
      </c>
      <c r="F16" s="200">
        <f>('Activos fijos'!F15+'Activos fijos'!G15)/2</f>
        <v>1714264.3954449997</v>
      </c>
      <c r="G16" s="200">
        <f>('Activos fijos'!G15+'Activos fijos'!H15)/2</f>
        <v>2121018.4690950001</v>
      </c>
      <c r="H16" s="200">
        <f>('Activos fijos'!H15+'Activos fijos'!I15)/2</f>
        <v>2415186.79002201</v>
      </c>
      <c r="I16" s="200">
        <f>('Activos fijos'!J15+'Activos fijos'!K15)/2</f>
        <v>1371096.606775</v>
      </c>
      <c r="J16" s="200">
        <f>('Activos fijos'!M15+'Activos fijos'!N15)/2</f>
        <v>1249555.5</v>
      </c>
      <c r="K16" s="200">
        <f>('Activos fijos'!N15+'Activos fijos'!P15)/2</f>
        <v>1274976.5</v>
      </c>
      <c r="L16" s="200">
        <f>('Activos fijos'!P15+'Activos fijos'!Q15)/2</f>
        <v>1287262</v>
      </c>
      <c r="M16" s="200">
        <f>+('Activos fijos'!R15+'Activos fijos'!S15)/2</f>
        <v>1318801.9634529706</v>
      </c>
      <c r="N16" s="200">
        <f>('Activos fijos'!U15+'Activos fijos'!V15)/2</f>
        <v>1267980.6599419136</v>
      </c>
      <c r="O16" s="200">
        <f>'Activos fijos'!W15</f>
        <v>758971</v>
      </c>
      <c r="P16" s="200">
        <f>('Activos fijos'!X15+'Activos fijos'!W15)/2</f>
        <v>667219</v>
      </c>
      <c r="Q16" s="200">
        <f>('Activos fijos'!Y15+'Activos fijos'!X15)/2</f>
        <v>488672</v>
      </c>
      <c r="R16" s="200">
        <f>('Activos fijos'!Z15+'Activos fijos'!Y15)/2</f>
        <v>331321.5</v>
      </c>
      <c r="S16" s="200">
        <f>('Activos fijos'!AA15+'Activos fijos'!Z15)/2</f>
        <v>219006.5</v>
      </c>
      <c r="T16" s="200">
        <f>('Activos fijos'!AB15+'Activos fijos'!AA15)/2</f>
        <v>153951.5</v>
      </c>
      <c r="U16" s="200">
        <f>('Activos fijos'!AC15+'Activos fijos'!AB15)/2</f>
        <v>117819</v>
      </c>
      <c r="V16" s="200">
        <f>('Activos fijos'!AD15+'Activos fijos'!AC15)/2</f>
        <v>101768</v>
      </c>
      <c r="W16" s="200">
        <f>('Activos fijos'!AE15+'Activos fijos'!AD15)/2</f>
        <v>97831</v>
      </c>
      <c r="X16" s="200">
        <f>('Activos fijos'!AG15+'Activos fijos'!AF15)/2</f>
        <v>111047.87977916774</v>
      </c>
      <c r="Y16" s="200">
        <f>('Activos fijos'!AH15+'Activos fijos'!AG15)/2</f>
        <v>100377.08882120723</v>
      </c>
      <c r="Z16" s="200">
        <f>('Activos fijos'!AI15+'Activos fijos'!AH15)/2</f>
        <v>103347.95231287077</v>
      </c>
      <c r="AA16" s="200">
        <f>+('Activos fijos'!AI15+'Activos fijos'!AJ15)/2</f>
        <v>93742.583555845398</v>
      </c>
      <c r="AB16" s="200">
        <f>+('Activos fijos'!AJ15+'Activos fijos'!AK15)/2</f>
        <v>101013.3164995664</v>
      </c>
      <c r="AC16" s="200">
        <f>+('Activos fijos'!AK15+'Activos fijos'!AL15)/2</f>
        <v>98919.786301636952</v>
      </c>
      <c r="AD16" s="200">
        <f>+('Activos fijos'!AL15+'Activos fijos'!AM15)/2</f>
        <v>81556.593848386576</v>
      </c>
      <c r="AE16" s="200">
        <f>+('Activos fijos'!AM15+'Activos fijos'!AN15)/2</f>
        <v>74391.873560649139</v>
      </c>
      <c r="AF16" s="200">
        <f>+('Activos fijos'!AN15+'Activos fijos'!AO15)/2</f>
        <v>72945.908493418377</v>
      </c>
      <c r="AG16" s="200">
        <f>+('Activos fijos'!AO15+'Activos fijos'!AP15)/2</f>
        <v>74263.710853210592</v>
      </c>
      <c r="AH16" s="529">
        <f t="shared" si="0"/>
        <v>20302726.821753096</v>
      </c>
      <c r="AI16" s="7"/>
      <c r="AJ16" s="7"/>
    </row>
    <row r="17" spans="1:36">
      <c r="A17" s="122"/>
      <c r="B17" s="181" t="s">
        <v>61</v>
      </c>
      <c r="C17" s="200">
        <f>('Activos fijos'!C16+'Activos fijos'!D16)/2</f>
        <v>206818.2016821935</v>
      </c>
      <c r="D17" s="200">
        <f>('Activos fijos'!D16+'Activos fijos'!E16)/2</f>
        <v>332939.99280999997</v>
      </c>
      <c r="E17" s="200">
        <f>('Activos fijos'!E16+'Activos fijos'!F16)/2</f>
        <v>478245.05264000001</v>
      </c>
      <c r="F17" s="200">
        <f>('Activos fijos'!F16+'Activos fijos'!G16)/2</f>
        <v>683155.77637000009</v>
      </c>
      <c r="G17" s="200">
        <f>('Activos fijos'!G16+'Activos fijos'!H16)/2</f>
        <v>934620.81693500001</v>
      </c>
      <c r="H17" s="200">
        <f>('Activos fijos'!H16+'Activos fijos'!I16)/2</f>
        <v>1092418.7967449999</v>
      </c>
      <c r="I17" s="200">
        <f>('Activos fijos'!J16+'Activos fijos'!K16)/2</f>
        <v>1076906.6963500001</v>
      </c>
      <c r="J17" s="200">
        <f>('Activos fijos'!M16+'Activos fijos'!N16)/2</f>
        <v>1022696.5</v>
      </c>
      <c r="K17" s="200">
        <f>('Activos fijos'!N16+'Activos fijos'!P16)/2</f>
        <v>1002541</v>
      </c>
      <c r="L17" s="200">
        <f>('Activos fijos'!P16+'Activos fijos'!Q16)/2</f>
        <v>956618.5</v>
      </c>
      <c r="M17" s="200">
        <f>+('Activos fijos'!R16+'Activos fijos'!S16)/2</f>
        <v>892367.85936340457</v>
      </c>
      <c r="N17" s="200">
        <f>('Activos fijos'!U16+'Activos fijos'!V16)/2</f>
        <v>759484.45537945512</v>
      </c>
      <c r="O17" s="200">
        <f>'Activos fijos'!W16</f>
        <v>38495</v>
      </c>
      <c r="P17" s="200">
        <f>('Activos fijos'!X16+'Activos fijos'!W16)/2</f>
        <v>32944</v>
      </c>
      <c r="Q17" s="200">
        <f>('Activos fijos'!Y16+'Activos fijos'!X16)/2</f>
        <v>26051</v>
      </c>
      <c r="R17" s="200">
        <f>('Activos fijos'!Z16+'Activos fijos'!Y16)/2</f>
        <v>29441.5</v>
      </c>
      <c r="S17" s="200">
        <f>('Activos fijos'!AA16+'Activos fijos'!Z16)/2</f>
        <v>36312</v>
      </c>
      <c r="T17" s="200">
        <f>('Activos fijos'!AB16+'Activos fijos'!AA16)/2</f>
        <v>37968.5</v>
      </c>
      <c r="U17" s="200">
        <f>('Activos fijos'!AC16+'Activos fijos'!AB16)/2</f>
        <v>39080</v>
      </c>
      <c r="V17" s="200">
        <f>('Activos fijos'!AD16+'Activos fijos'!AC16)/2</f>
        <v>40228</v>
      </c>
      <c r="W17" s="200">
        <f>('Activos fijos'!AE16+'Activos fijos'!AD16)/2</f>
        <v>37711.5</v>
      </c>
      <c r="X17" s="200">
        <f>('Activos fijos'!AG16+'Activos fijos'!AF16)/2</f>
        <v>41846.873267779549</v>
      </c>
      <c r="Y17" s="200">
        <f>('Activos fijos'!AH16+'Activos fijos'!AG16)/2</f>
        <v>48147.294916126557</v>
      </c>
      <c r="Z17" s="200">
        <f>('Activos fijos'!AI16+'Activos fijos'!AH16)/2</f>
        <v>50460.77003223366</v>
      </c>
      <c r="AA17" s="200">
        <f>+('Activos fijos'!AI16+'Activos fijos'!AJ16)/2</f>
        <v>55001.715245744679</v>
      </c>
      <c r="AB17" s="200">
        <f>+('Activos fijos'!AJ16+'Activos fijos'!AK16)/2</f>
        <v>60197.886597102231</v>
      </c>
      <c r="AC17" s="200">
        <f>+('Activos fijos'!AK16+'Activos fijos'!AL16)/2</f>
        <v>63133.605313422871</v>
      </c>
      <c r="AD17" s="200">
        <f>+('Activos fijos'!AL16+'Activos fijos'!AM16)/2</f>
        <v>72336.769515157066</v>
      </c>
      <c r="AE17" s="200">
        <f>+('Activos fijos'!AM16+'Activos fijos'!AN16)/2</f>
        <v>64666.698601042692</v>
      </c>
      <c r="AF17" s="200">
        <f>+('Activos fijos'!AN16+'Activos fijos'!AO16)/2</f>
        <v>61337.060169711054</v>
      </c>
      <c r="AG17" s="200">
        <f>+('Activos fijos'!AO16+'Activos fijos'!AP16)/2</f>
        <v>53348.493546712009</v>
      </c>
      <c r="AH17" s="529">
        <f t="shared" si="0"/>
        <v>10289027.315480085</v>
      </c>
      <c r="AI17" s="7"/>
      <c r="AJ17" s="7"/>
    </row>
    <row r="18" spans="1:36">
      <c r="A18" s="122"/>
      <c r="B18" s="181" t="s">
        <v>62</v>
      </c>
      <c r="C18" s="200">
        <f>('Activos fijos'!C17+'Activos fijos'!D17)/2</f>
        <v>707897.4348617855</v>
      </c>
      <c r="D18" s="200">
        <f>('Activos fijos'!D17+'Activos fijos'!E17)/2</f>
        <v>1054415.3630000001</v>
      </c>
      <c r="E18" s="200">
        <f>('Activos fijos'!E17+'Activos fijos'!F17)/2</f>
        <v>1451792.6020600002</v>
      </c>
      <c r="F18" s="200">
        <f>('Activos fijos'!F17+'Activos fijos'!G17)/2</f>
        <v>1909099.9173500002</v>
      </c>
      <c r="G18" s="200">
        <f>('Activos fijos'!G17+'Activos fijos'!H17)/2</f>
        <v>2191465.1223550001</v>
      </c>
      <c r="H18" s="200">
        <f>('Activos fijos'!H17+'Activos fijos'!I17)/2</f>
        <v>2282372.7844849993</v>
      </c>
      <c r="I18" s="200">
        <f>('Activos fijos'!J17+'Activos fijos'!K17)/2</f>
        <v>2185551.3404199993</v>
      </c>
      <c r="J18" s="200">
        <f>('Activos fijos'!M17+'Activos fijos'!N17)/2</f>
        <v>1993177.5</v>
      </c>
      <c r="K18" s="200">
        <f>('Activos fijos'!N17+'Activos fijos'!P17)/2</f>
        <v>1877336.5</v>
      </c>
      <c r="L18" s="200">
        <f>('Activos fijos'!P17+'Activos fijos'!Q17)/2</f>
        <v>1721261</v>
      </c>
      <c r="M18" s="200">
        <f>+('Activos fijos'!R17+'Activos fijos'!S17)/2</f>
        <v>1616357.6319344481</v>
      </c>
      <c r="N18" s="200">
        <f>('Activos fijos'!U17+'Activos fijos'!V17)/2</f>
        <v>1575284.6471053874</v>
      </c>
      <c r="O18" s="200">
        <f>'Activos fijos'!W17</f>
        <v>35279</v>
      </c>
      <c r="P18" s="200">
        <f>('Activos fijos'!X17+'Activos fijos'!W17)/2</f>
        <v>32307</v>
      </c>
      <c r="Q18" s="200">
        <f>('Activos fijos'!Y17+'Activos fijos'!X17)/2</f>
        <v>29003</v>
      </c>
      <c r="R18" s="200">
        <f>('Activos fijos'!Z17+'Activos fijos'!Y17)/2</f>
        <v>23253</v>
      </c>
      <c r="S18" s="200">
        <f>('Activos fijos'!AA17+'Activos fijos'!Z17)/2</f>
        <v>15955</v>
      </c>
      <c r="T18" s="200">
        <f>('Activos fijos'!AB17+'Activos fijos'!AA17)/2</f>
        <v>12260.5</v>
      </c>
      <c r="U18" s="200">
        <f>('Activos fijos'!AC17+'Activos fijos'!AB17)/2</f>
        <v>9822.5</v>
      </c>
      <c r="V18" s="200">
        <f>('Activos fijos'!AD17+'Activos fijos'!AC17)/2</f>
        <v>8251.5</v>
      </c>
      <c r="W18" s="200">
        <f>('Activos fijos'!AE17+'Activos fijos'!AD17)/2</f>
        <v>8475</v>
      </c>
      <c r="X18" s="200">
        <f>('Activos fijos'!AG17+'Activos fijos'!AF17)/2</f>
        <v>49.535853618466952</v>
      </c>
      <c r="Y18" s="200">
        <f>('Activos fijos'!AH17+'Activos fijos'!AG17)/2</f>
        <v>0</v>
      </c>
      <c r="Z18" s="200">
        <f>('Activos fijos'!AI17+'Activos fijos'!AH17)/2</f>
        <v>23.786187150252349</v>
      </c>
      <c r="AA18" s="200">
        <f>+('Activos fijos'!AI17+'Activos fijos'!AJ17)/2</f>
        <v>31.647319309662553</v>
      </c>
      <c r="AB18" s="200">
        <f>+('Activos fijos'!AJ17+'Activos fijos'!AK17)/2</f>
        <v>15.293620597230099</v>
      </c>
      <c r="AC18" s="200">
        <f>+('Activos fijos'!AK17+'Activos fijos'!AL17)/2</f>
        <v>12.714082747096116</v>
      </c>
      <c r="AD18" s="200">
        <f>+('Activos fijos'!AL17+'Activos fijos'!AM17)/2</f>
        <v>11.111702153630631</v>
      </c>
      <c r="AE18" s="200">
        <f>+('Activos fijos'!AM17+'Activos fijos'!AN17)/2</f>
        <v>8.9673766907209114</v>
      </c>
      <c r="AF18" s="200">
        <f>+('Activos fijos'!AN17+'Activos fijos'!AO17)/2</f>
        <v>4.1189859218841036</v>
      </c>
      <c r="AG18" s="200">
        <f>+('Activos fijos'!AO17+'Activos fijos'!AP17)/2</f>
        <v>1.6902170755176025</v>
      </c>
      <c r="AH18" s="529">
        <f t="shared" si="0"/>
        <v>20705498.208916884</v>
      </c>
      <c r="AI18" s="7"/>
      <c r="AJ18" s="7"/>
    </row>
    <row r="19" spans="1:36">
      <c r="A19" s="122"/>
      <c r="B19" s="181" t="s">
        <v>63</v>
      </c>
      <c r="C19" s="200">
        <f>('Activos fijos'!C18+'Activos fijos'!D18)/2</f>
        <v>190011.22576583651</v>
      </c>
      <c r="D19" s="200">
        <f>('Activos fijos'!D18+'Activos fijos'!E18)/2</f>
        <v>286307.13176999998</v>
      </c>
      <c r="E19" s="200">
        <f>('Activos fijos'!E18+'Activos fijos'!F18)/2</f>
        <v>346464.67062500003</v>
      </c>
      <c r="F19" s="200">
        <f>('Activos fijos'!F18+'Activos fijos'!G18)/2</f>
        <v>484386.01295999961</v>
      </c>
      <c r="G19" s="200">
        <f>('Activos fijos'!G18+'Activos fijos'!H18)/2</f>
        <v>721843.59161499981</v>
      </c>
      <c r="H19" s="200">
        <f>('Activos fijos'!H18+'Activos fijos'!I18)/2</f>
        <v>874025.62874799035</v>
      </c>
      <c r="I19" s="200">
        <f>('Activos fijos'!J18+'Activos fijos'!K18)/2</f>
        <v>813108.39856613288</v>
      </c>
      <c r="J19" s="200">
        <f>('Activos fijos'!M18+'Activos fijos'!N18)/2</f>
        <v>870352.5</v>
      </c>
      <c r="K19" s="200">
        <f>('Activos fijos'!N18+'Activos fijos'!P18)/2</f>
        <v>846545</v>
      </c>
      <c r="L19" s="200">
        <f>('Activos fijos'!P18+'Activos fijos'!Q18)/2</f>
        <v>872781.5</v>
      </c>
      <c r="M19" s="200">
        <f>+('Activos fijos'!R18+'Activos fijos'!S18)/2</f>
        <v>931057.11671483819</v>
      </c>
      <c r="N19" s="200">
        <f>('Activos fijos'!U18+'Activos fijos'!V18)/2</f>
        <v>909579.1462560324</v>
      </c>
      <c r="O19" s="200">
        <f>'Activos fijos'!W18</f>
        <v>1153853</v>
      </c>
      <c r="P19" s="200">
        <f>('Activos fijos'!X18+'Activos fijos'!W18)/2</f>
        <v>1113930.5</v>
      </c>
      <c r="Q19" s="200">
        <f>('Activos fijos'!Y18+'Activos fijos'!X18)/2</f>
        <v>1019132</v>
      </c>
      <c r="R19" s="200">
        <f>('Activos fijos'!Z18+'Activos fijos'!Y18)/2</f>
        <v>923995</v>
      </c>
      <c r="S19" s="200">
        <f>('Activos fijos'!AA18+'Activos fijos'!Z18)/2</f>
        <v>895250.5</v>
      </c>
      <c r="T19" s="200">
        <f>('Activos fijos'!AB18+'Activos fijos'!AA18)/2</f>
        <v>856763.5</v>
      </c>
      <c r="U19" s="200">
        <f>('Activos fijos'!AC18+'Activos fijos'!AB18)/2</f>
        <v>820664.5</v>
      </c>
      <c r="V19" s="200">
        <f>('Activos fijos'!AD18+'Activos fijos'!AC18)/2</f>
        <v>842112</v>
      </c>
      <c r="W19" s="200">
        <f>('Activos fijos'!AE18+'Activos fijos'!AD18)/2</f>
        <v>861561</v>
      </c>
      <c r="X19" s="200">
        <f>('Activos fijos'!AG18+'Activos fijos'!AF18)/2</f>
        <v>867035.15686983929</v>
      </c>
      <c r="Y19" s="200">
        <f>('Activos fijos'!AH18+'Activos fijos'!AG18)/2</f>
        <v>859402.4812128623</v>
      </c>
      <c r="Z19" s="200">
        <f>('Activos fijos'!AI18+'Activos fijos'!AH18)/2</f>
        <v>834230.45504745073</v>
      </c>
      <c r="AA19" s="200">
        <f>+('Activos fijos'!AI18+'Activos fijos'!AJ18)/2</f>
        <v>810950.46102884202</v>
      </c>
      <c r="AB19" s="200">
        <f>+('Activos fijos'!AJ18+'Activos fijos'!AK18)/2</f>
        <v>830858.38653798774</v>
      </c>
      <c r="AC19" s="200">
        <f>+('Activos fijos'!AK18+'Activos fijos'!AL18)/2</f>
        <v>820890.3458631183</v>
      </c>
      <c r="AD19" s="200">
        <f>+('Activos fijos'!AL18+'Activos fijos'!AM18)/2</f>
        <v>853949.36730766261</v>
      </c>
      <c r="AE19" s="200">
        <f>+('Activos fijos'!AM18+'Activos fijos'!AN18)/2</f>
        <v>836541.38972657279</v>
      </c>
      <c r="AF19" s="200">
        <f>+('Activos fijos'!AN18+'Activos fijos'!AO18)/2</f>
        <v>690360.68169109733</v>
      </c>
      <c r="AG19" s="200">
        <f>+('Activos fijos'!AO18+'Activos fijos'!AP18)/2</f>
        <v>574789.294575723</v>
      </c>
      <c r="AH19" s="529">
        <f t="shared" si="0"/>
        <v>23458878.942881986</v>
      </c>
      <c r="AI19" s="7"/>
      <c r="AJ19" s="7"/>
    </row>
    <row r="20" spans="1:36">
      <c r="A20" s="122"/>
      <c r="B20" s="176" t="s">
        <v>64</v>
      </c>
      <c r="C20" s="200">
        <f>('Activos fijos'!C19+'Activos fijos'!D19)/2</f>
        <v>3481.5</v>
      </c>
      <c r="D20" s="200">
        <f>('Activos fijos'!D19+'Activos fijos'!E19)/2</f>
        <v>4488.2750749999996</v>
      </c>
      <c r="E20" s="200">
        <f>('Activos fijos'!E19+'Activos fijos'!F19)/2</f>
        <v>5189.2152899999983</v>
      </c>
      <c r="F20" s="200">
        <f>('Activos fijos'!F19+'Activos fijos'!G19)/2</f>
        <v>10974.440214999999</v>
      </c>
      <c r="G20" s="200">
        <f>('Activos fijos'!G19+'Activos fijos'!H19)/2</f>
        <v>20097.5</v>
      </c>
      <c r="H20" s="200">
        <f>('Activos fijos'!H19+'Activos fijos'!I19)/2</f>
        <v>23790.5</v>
      </c>
      <c r="I20" s="200">
        <f>('Activos fijos'!J19+'Activos fijos'!K19)/2</f>
        <v>24614.319955692146</v>
      </c>
      <c r="J20" s="200">
        <f>('Activos fijos'!M19+'Activos fijos'!N19)/2</f>
        <v>16922.5</v>
      </c>
      <c r="K20" s="200">
        <f>('Activos fijos'!N19+'Activos fijos'!P19)/2</f>
        <v>13644</v>
      </c>
      <c r="L20" s="200">
        <f>('Activos fijos'!P19+'Activos fijos'!Q19)/2</f>
        <v>17028</v>
      </c>
      <c r="M20" s="200">
        <f>+('Activos fijos'!R19+'Activos fijos'!S19)/2</f>
        <v>20467.903535002508</v>
      </c>
      <c r="N20" s="200">
        <f>('Activos fijos'!U19+'Activos fijos'!V19)/2</f>
        <v>22350.865709501617</v>
      </c>
      <c r="O20" s="200">
        <f>'Activos fijos'!W19</f>
        <v>13020</v>
      </c>
      <c r="P20" s="200">
        <f>('Activos fijos'!X19+'Activos fijos'!W19)/2</f>
        <v>11003.5</v>
      </c>
      <c r="Q20" s="200">
        <f>('Activos fijos'!Y19+'Activos fijos'!X19)/2</f>
        <v>5110</v>
      </c>
      <c r="R20" s="200">
        <f>('Activos fijos'!Z19+'Activos fijos'!Y19)/2</f>
        <v>977</v>
      </c>
      <c r="S20" s="200">
        <f>('Activos fijos'!AA19+'Activos fijos'!Z19)/2</f>
        <v>931</v>
      </c>
      <c r="T20" s="200">
        <f>('Activos fijos'!AB19+'Activos fijos'!AA19)/2</f>
        <v>1069</v>
      </c>
      <c r="U20" s="200">
        <f>('Activos fijos'!AC19+'Activos fijos'!AB19)/2</f>
        <v>1170.5</v>
      </c>
      <c r="V20" s="200">
        <f>('Activos fijos'!AD19+'Activos fijos'!AC19)/2</f>
        <v>1472.5</v>
      </c>
      <c r="W20" s="200">
        <f>('Activos fijos'!AE19+'Activos fijos'!AD19)/2</f>
        <v>2013</v>
      </c>
      <c r="X20" s="200">
        <f>('Activos fijos'!AG19+'Activos fijos'!AF19)/2</f>
        <v>3233.8994179102037</v>
      </c>
      <c r="Y20" s="200">
        <f>('Activos fijos'!AH19+'Activos fijos'!AG19)/2</f>
        <v>2597.5129643141404</v>
      </c>
      <c r="Z20" s="200">
        <f>IF('Activos fijos'!AI19="",'Activos fijos'!AH19,('Activos fijos'!AI19+'Activos fijos'!AH19)/2)</f>
        <v>1695.3131129285503</v>
      </c>
      <c r="AA20" s="200">
        <f>+('Activos fijos'!AI19+'Activos fijos'!AJ19)/2</f>
        <v>1192.1141181834903</v>
      </c>
      <c r="AB20" s="200">
        <f>+('Activos fijos'!AJ19+'Activos fijos'!AK19)/2</f>
        <v>1161.7737061219136</v>
      </c>
      <c r="AC20" s="200">
        <f>+('Activos fijos'!AK19+'Activos fijos'!AL19)/2</f>
        <v>939.89517125535156</v>
      </c>
      <c r="AD20" s="200">
        <f>+('Activos fijos'!AL19+'Activos fijos'!AM19)/2</f>
        <v>576.28125048259858</v>
      </c>
      <c r="AE20" s="200">
        <f>+('Activos fijos'!AM19+'Activos fijos'!AN19)/2</f>
        <v>452.27945617142399</v>
      </c>
      <c r="AF20" s="200">
        <f>+('Activos fijos'!AN19+'Activos fijos'!AO19)/2</f>
        <v>273.85971428032218</v>
      </c>
      <c r="AG20" s="200">
        <f>+('Activos fijos'!AO19+'Activos fijos'!AP19)/2</f>
        <v>171.70875810889817</v>
      </c>
      <c r="AH20" s="529">
        <f t="shared" si="0"/>
        <v>219090.15744995314</v>
      </c>
      <c r="AI20" s="7"/>
      <c r="AJ20" s="7"/>
    </row>
    <row r="21" spans="1:36">
      <c r="A21" s="122"/>
      <c r="B21" s="176" t="s">
        <v>65</v>
      </c>
      <c r="C21" s="200">
        <f>('Activos fijos'!C20+'Activos fijos'!D20)/2</f>
        <v>12021.5</v>
      </c>
      <c r="D21" s="200">
        <f>('Activos fijos'!D20+'Activos fijos'!E20)/2</f>
        <v>9852.835665000006</v>
      </c>
      <c r="E21" s="200">
        <f>('Activos fijos'!E20+'Activos fijos'!F20)/2</f>
        <v>6892.35527</v>
      </c>
      <c r="F21" s="200">
        <f>('Activos fijos'!F20+'Activos fijos'!G20)/2</f>
        <v>5008.519604999994</v>
      </c>
      <c r="G21" s="200">
        <f>('Activos fijos'!G20+'Activos fijos'!H20)/2</f>
        <v>4777.5</v>
      </c>
      <c r="H21" s="200">
        <f>('Activos fijos'!H20+'Activos fijos'!I20)/2</f>
        <v>4979</v>
      </c>
      <c r="I21" s="200">
        <f>('Activos fijos'!J20+'Activos fijos'!K20)/2</f>
        <v>5775.4522130951373</v>
      </c>
      <c r="J21" s="200">
        <f>('Activos fijos'!M20+'Activos fijos'!N20)/2</f>
        <v>5703.5</v>
      </c>
      <c r="K21" s="200">
        <f>('Activos fijos'!N20+'Activos fijos'!P20)/2</f>
        <v>3973.5</v>
      </c>
      <c r="L21" s="200">
        <f>('Activos fijos'!P20+'Activos fijos'!Q20)/2</f>
        <v>1939.5</v>
      </c>
      <c r="M21" s="200">
        <f>+('Activos fijos'!R20+'Activos fijos'!S20)/2</f>
        <v>3745.7517384267703</v>
      </c>
      <c r="N21" s="200">
        <f>('Activos fijos'!U20+'Activos fijos'!V20)/2</f>
        <v>6590.0197506409313</v>
      </c>
      <c r="O21" s="200">
        <f>'Activos fijos'!W20</f>
        <v>185</v>
      </c>
      <c r="P21" s="200">
        <f>('Activos fijos'!X20+'Activos fijos'!W20)/2</f>
        <v>111.5</v>
      </c>
      <c r="Q21" s="200">
        <f>('Activos fijos'!Y20+'Activos fijos'!X20)/2</f>
        <v>28</v>
      </c>
      <c r="R21" s="200">
        <f>('Activos fijos'!Z20+'Activos fijos'!Y20)/2</f>
        <v>9</v>
      </c>
      <c r="S21" s="200">
        <f>('Activos fijos'!AA20+'Activos fijos'!Z20)/2</f>
        <v>0</v>
      </c>
      <c r="T21" s="200">
        <f>('Activos fijos'!AB20+'Activos fijos'!AA20)/2</f>
        <v>0</v>
      </c>
      <c r="U21" s="200">
        <f>('Activos fijos'!AC20+'Activos fijos'!AB20)/2</f>
        <v>0</v>
      </c>
      <c r="V21" s="200">
        <f>('Activos fijos'!AD20+'Activos fijos'!AC20)/2</f>
        <v>0</v>
      </c>
      <c r="W21" s="200">
        <f>('Activos fijos'!AE20+'Activos fijos'!AD20)/2</f>
        <v>0</v>
      </c>
      <c r="X21" s="200">
        <f>('Activos fijos'!AG20+'Activos fijos'!AF20)/2</f>
        <v>0</v>
      </c>
      <c r="Y21" s="200">
        <f>('Activos fijos'!AH20+'Activos fijos'!AG20)/2</f>
        <v>41.943420178289045</v>
      </c>
      <c r="Z21" s="200">
        <f>('Activos fijos'!AI20+'Activos fijos'!AH20)/2</f>
        <v>68.505139531836804</v>
      </c>
      <c r="AA21" s="200">
        <f>+('Activos fijos'!AI20+'Activos fijos'!AJ20)/2</f>
        <v>26.561719353547762</v>
      </c>
      <c r="AB21" s="200">
        <f>+('Activos fijos'!AJ20+'Activos fijos'!AK20)/2</f>
        <v>0</v>
      </c>
      <c r="AC21" s="200">
        <f>+('Activos fijos'!AK20+'Activos fijos'!AL20)/2</f>
        <v>0</v>
      </c>
      <c r="AD21" s="200">
        <f>+('Activos fijos'!AL20+'Activos fijos'!AM20)/2</f>
        <v>0</v>
      </c>
      <c r="AE21" s="200">
        <f>+('Activos fijos'!AM20+'Activos fijos'!AN20)/2</f>
        <v>0</v>
      </c>
      <c r="AF21" s="200">
        <f>+('Activos fijos'!AN20+'Activos fijos'!AO20)/2</f>
        <v>0</v>
      </c>
      <c r="AG21" s="200">
        <f>+('Activos fijos'!AO20+'Activos fijos'!AP20)/2</f>
        <v>0</v>
      </c>
      <c r="AH21" s="529">
        <f t="shared" si="0"/>
        <v>71544.944521226498</v>
      </c>
      <c r="AI21" s="7"/>
      <c r="AJ21" s="7"/>
    </row>
    <row r="22" spans="1:36" ht="13.5" thickBot="1">
      <c r="A22" s="122"/>
      <c r="B22" s="201" t="s">
        <v>63</v>
      </c>
      <c r="C22" s="202">
        <f>('Activos fijos'!C21+'Activos fijos'!D21)/2</f>
        <v>71211.659944934188</v>
      </c>
      <c r="D22" s="202">
        <f>('Activos fijos'!D21+'Activos fijos'!E21)/2</f>
        <v>80521.5</v>
      </c>
      <c r="E22" s="202">
        <f>('Activos fijos'!E21+'Activos fijos'!F21)/2</f>
        <v>60401.860795000001</v>
      </c>
      <c r="F22" s="202">
        <f>('Activos fijos'!F21+'Activos fijos'!G21)/2</f>
        <v>78893.860795000001</v>
      </c>
      <c r="G22" s="202">
        <f>('Activos fijos'!G21+'Activos fijos'!H21)/2</f>
        <v>137534.5</v>
      </c>
      <c r="H22" s="202">
        <f>('Activos fijos'!H21+'Activos fijos'!I21)/2</f>
        <v>238083</v>
      </c>
      <c r="I22" s="202">
        <f>('Activos fijos'!J21+'Activos fijos'!K21)/2</f>
        <v>288553.60500833031</v>
      </c>
      <c r="J22" s="202">
        <f>('Activos fijos'!M21+'Activos fijos'!N21)/2</f>
        <v>228887</v>
      </c>
      <c r="K22" s="202">
        <f>('Activos fijos'!N21+'Activos fijos'!P21)/2</f>
        <v>152513.5</v>
      </c>
      <c r="L22" s="202">
        <f>('Activos fijos'!P21+'Activos fijos'!Q21)/2</f>
        <v>114456.5</v>
      </c>
      <c r="M22" s="202">
        <f>+('Activos fijos'!R21+'Activos fijos'!S21)/2</f>
        <v>140932.89346878702</v>
      </c>
      <c r="N22" s="202">
        <f>('Activos fijos'!U21+'Activos fijos'!V21)/2</f>
        <v>138053.36391608516</v>
      </c>
      <c r="O22" s="202">
        <f>'Activos fijos'!W21</f>
        <v>8407</v>
      </c>
      <c r="P22" s="202">
        <f>('Activos fijos'!X21+'Activos fijos'!W21)/2</f>
        <v>6579.5</v>
      </c>
      <c r="Q22" s="202">
        <f>('Activos fijos'!Y21+'Activos fijos'!X21)/2</f>
        <v>10804.5</v>
      </c>
      <c r="R22" s="202">
        <f>('Activos fijos'!Z21+'Activos fijos'!Y21)/2</f>
        <v>17333.5</v>
      </c>
      <c r="S22" s="202">
        <f>('Activos fijos'!AA21+'Activos fijos'!Z21)/2</f>
        <v>13396.5</v>
      </c>
      <c r="T22" s="202">
        <f>('Activos fijos'!AB21+'Activos fijos'!AA21)/2</f>
        <v>8931.5</v>
      </c>
      <c r="U22" s="202">
        <f>('Activos fijos'!AC21+'Activos fijos'!AB21)/2</f>
        <v>7839.5</v>
      </c>
      <c r="V22" s="202">
        <f>('Activos fijos'!AD21+'Activos fijos'!AC21)/2</f>
        <v>5903.5</v>
      </c>
      <c r="W22" s="202">
        <f>('Activos fijos'!AE21+'Activos fijos'!AD21)/2</f>
        <v>4554.5</v>
      </c>
      <c r="X22" s="202">
        <f>('Activos fijos'!AG21+'Activos fijos'!AF21)/2</f>
        <v>5786.6039284287763</v>
      </c>
      <c r="Y22" s="202">
        <f>('Activos fijos'!AH21+'Activos fijos'!AG21)/2</f>
        <v>5605.8064427160625</v>
      </c>
      <c r="Z22" s="202">
        <f>('Activos fijos'!AI21+'Activos fijos'!AH21)/2</f>
        <v>5551.6714756657875</v>
      </c>
      <c r="AA22" s="202">
        <f>+('Activos fijos'!AI21+'Activos fijos'!AJ21)/2</f>
        <v>4269.5419602142038</v>
      </c>
      <c r="AB22" s="202">
        <f>+('Activos fijos'!AJ21+'Activos fijos'!AK21)/2</f>
        <v>5169.4468893204894</v>
      </c>
      <c r="AC22" s="202">
        <f>+('Activos fijos'!AK21+'Activos fijos'!AL21)/2</f>
        <v>4506.4036502177787</v>
      </c>
      <c r="AD22" s="202">
        <f>+('Activos fijos'!AL21+'Activos fijos'!AM21)/2</f>
        <v>1511.4172694005033</v>
      </c>
      <c r="AE22" s="202">
        <f>+('Activos fijos'!AM21+'Activos fijos'!AN21)/2</f>
        <v>691.31539658425754</v>
      </c>
      <c r="AF22" s="202">
        <f>+('Activos fijos'!AN21+'Activos fijos'!AO21)/2</f>
        <v>375.70606155520892</v>
      </c>
      <c r="AG22" s="202">
        <f>+('Activos fijos'!AO21+'Activos fijos'!AP21)/2</f>
        <v>293.66523144021323</v>
      </c>
      <c r="AH22" s="530">
        <f t="shared" si="0"/>
        <v>1839147.8222336802</v>
      </c>
      <c r="AI22" s="7"/>
      <c r="AJ22" s="7"/>
    </row>
    <row r="23" spans="1:36" ht="13.5" thickBot="1">
      <c r="A23" s="122"/>
      <c r="B23" s="203"/>
      <c r="C23" s="177"/>
      <c r="D23" s="177"/>
      <c r="E23" s="177"/>
      <c r="F23" s="177"/>
      <c r="G23" s="177"/>
      <c r="H23" s="177"/>
      <c r="I23" s="177"/>
      <c r="J23" s="177"/>
      <c r="K23" s="17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24"/>
      <c r="Z23" s="24"/>
      <c r="AA23" s="24"/>
      <c r="AB23" s="122"/>
      <c r="AC23" s="122"/>
      <c r="AD23" s="122"/>
      <c r="AE23" s="122"/>
      <c r="AF23" s="122"/>
      <c r="AH23" s="24"/>
    </row>
    <row r="24" spans="1:36">
      <c r="A24" s="122"/>
      <c r="B24" s="204" t="s">
        <v>66</v>
      </c>
      <c r="C24" s="185"/>
      <c r="D24" s="30"/>
      <c r="E24" s="30"/>
      <c r="F24" s="197"/>
      <c r="G24" s="196"/>
      <c r="H24" s="196"/>
      <c r="I24" s="196"/>
      <c r="J24" s="196"/>
      <c r="K24" s="196"/>
      <c r="L24" s="205"/>
      <c r="M24" s="196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24"/>
      <c r="Z24" s="24"/>
      <c r="AA24" s="24"/>
      <c r="AB24" s="122"/>
      <c r="AC24" s="122"/>
      <c r="AD24" s="122"/>
      <c r="AE24" s="122"/>
      <c r="AF24" s="122"/>
      <c r="AH24" s="24"/>
    </row>
    <row r="25" spans="1:36" ht="13.5" thickBot="1">
      <c r="A25" s="122"/>
      <c r="B25" s="206" t="s">
        <v>68</v>
      </c>
      <c r="C25" s="197"/>
      <c r="D25" s="30"/>
      <c r="E25" s="30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134"/>
      <c r="AC25" s="122"/>
      <c r="AD25" s="134"/>
      <c r="AE25" s="134"/>
      <c r="AF25" s="134"/>
      <c r="AH25" s="24"/>
    </row>
    <row r="26" spans="1:36">
      <c r="A26" s="122"/>
      <c r="B26" s="172" t="s">
        <v>57</v>
      </c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207"/>
      <c r="U26" s="207"/>
      <c r="V26" s="207"/>
      <c r="W26" s="207"/>
      <c r="X26" s="207"/>
      <c r="Y26" s="207"/>
      <c r="Z26" s="207"/>
      <c r="AA26" s="207"/>
      <c r="AB26" s="208"/>
      <c r="AC26" s="208"/>
      <c r="AD26" s="208"/>
      <c r="AE26" s="208"/>
      <c r="AF26" s="208"/>
      <c r="AG26" s="208"/>
      <c r="AH26" s="33"/>
    </row>
    <row r="27" spans="1:36">
      <c r="A27" s="122"/>
      <c r="B27" s="176" t="s">
        <v>58</v>
      </c>
      <c r="C27" s="209">
        <v>10073.294</v>
      </c>
      <c r="D27" s="209">
        <v>10233.5</v>
      </c>
      <c r="E27" s="209">
        <v>13616.1</v>
      </c>
      <c r="F27" s="210">
        <v>15765.864</v>
      </c>
      <c r="G27" s="210">
        <v>20855.288999999997</v>
      </c>
      <c r="H27" s="210">
        <v>26203.584999999999</v>
      </c>
      <c r="I27" s="210">
        <v>22553.155999999999</v>
      </c>
      <c r="J27" s="210">
        <v>22890.671999999999</v>
      </c>
      <c r="K27" s="210">
        <v>22431.09</v>
      </c>
      <c r="L27" s="210">
        <v>23356.416000000001</v>
      </c>
      <c r="M27" s="210">
        <v>23299</v>
      </c>
      <c r="N27" s="210">
        <v>26907</v>
      </c>
      <c r="O27" s="210">
        <v>8756</v>
      </c>
      <c r="P27" s="210">
        <v>8937</v>
      </c>
      <c r="Q27" s="210">
        <v>11206</v>
      </c>
      <c r="R27" s="210">
        <v>12950</v>
      </c>
      <c r="S27" s="211">
        <v>26523</v>
      </c>
      <c r="T27" s="211">
        <v>40023</v>
      </c>
      <c r="U27" s="211">
        <v>17545</v>
      </c>
      <c r="V27" s="211">
        <v>14716</v>
      </c>
      <c r="W27" s="211">
        <v>13304</v>
      </c>
      <c r="X27" s="211">
        <v>9471.5982526093976</v>
      </c>
      <c r="Y27" s="211">
        <v>9264.9640951767233</v>
      </c>
      <c r="Z27" s="211">
        <v>9144.7583411611195</v>
      </c>
      <c r="AA27" s="211">
        <v>8075.3724873112897</v>
      </c>
      <c r="AB27" s="211">
        <v>19066.579583908711</v>
      </c>
      <c r="AC27" s="211">
        <v>9218.9944026454959</v>
      </c>
      <c r="AD27" s="211">
        <v>8814.0490308588978</v>
      </c>
      <c r="AE27" s="211">
        <v>6728.6587611942696</v>
      </c>
      <c r="AF27" s="211">
        <v>4481.1005159785382</v>
      </c>
      <c r="AG27" s="211">
        <v>6610.023928120916</v>
      </c>
      <c r="AH27" s="212">
        <f>SUM(C27:N27,P27:W27,X27:AG27)</f>
        <v>474265.06539896538</v>
      </c>
    </row>
    <row r="28" spans="1:36">
      <c r="A28" s="122"/>
      <c r="B28" s="176" t="s">
        <v>59</v>
      </c>
      <c r="C28" s="209">
        <f>SUM(C29:C32)</f>
        <v>238626.92699999997</v>
      </c>
      <c r="D28" s="209">
        <f t="shared" ref="D28:L28" si="1">SUM(D29:D32)</f>
        <v>328236.87499999994</v>
      </c>
      <c r="E28" s="209">
        <f t="shared" si="1"/>
        <v>414214.79999999993</v>
      </c>
      <c r="F28" s="209">
        <f t="shared" si="1"/>
        <v>500957.56799999997</v>
      </c>
      <c r="G28" s="209">
        <f t="shared" si="1"/>
        <v>616963.06099999999</v>
      </c>
      <c r="H28" s="209">
        <f t="shared" si="1"/>
        <v>880069.53999999992</v>
      </c>
      <c r="I28" s="209">
        <f t="shared" si="1"/>
        <v>729162.99699999997</v>
      </c>
      <c r="J28" s="209">
        <f t="shared" si="1"/>
        <v>749090.16</v>
      </c>
      <c r="K28" s="209">
        <f t="shared" si="1"/>
        <v>781753.13000000012</v>
      </c>
      <c r="L28" s="210">
        <f t="shared" si="1"/>
        <v>824560.64000000001</v>
      </c>
      <c r="M28" s="209">
        <f>SUM(M29:M32)</f>
        <v>986489</v>
      </c>
      <c r="N28" s="209">
        <f>SUM(N29:N32)</f>
        <v>1030367</v>
      </c>
      <c r="O28" s="209">
        <f t="shared" ref="O28:W28" si="2">SUM(O29:O32)</f>
        <v>486110</v>
      </c>
      <c r="P28" s="209">
        <f t="shared" si="2"/>
        <v>517538</v>
      </c>
      <c r="Q28" s="209">
        <f t="shared" si="2"/>
        <v>387271</v>
      </c>
      <c r="R28" s="209">
        <f t="shared" si="2"/>
        <v>359420</v>
      </c>
      <c r="S28" s="209">
        <f t="shared" si="2"/>
        <v>291155</v>
      </c>
      <c r="T28" s="209">
        <f t="shared" si="2"/>
        <v>247816</v>
      </c>
      <c r="U28" s="209">
        <f t="shared" si="2"/>
        <v>209574</v>
      </c>
      <c r="V28" s="209">
        <f t="shared" si="2"/>
        <v>170832</v>
      </c>
      <c r="W28" s="209">
        <f t="shared" si="2"/>
        <v>178370</v>
      </c>
      <c r="X28" s="209">
        <f t="shared" ref="X28:AG28" si="3">SUM(X29:X32)</f>
        <v>142328.94175124331</v>
      </c>
      <c r="Y28" s="209">
        <f t="shared" si="3"/>
        <v>139223.86696104618</v>
      </c>
      <c r="Z28" s="209">
        <f t="shared" si="3"/>
        <v>137417.54480662651</v>
      </c>
      <c r="AA28" s="209">
        <f>SUM(AA29:AA32)</f>
        <v>121347.96997428352</v>
      </c>
      <c r="AB28" s="209">
        <f>SUM(AB29:AB32)</f>
        <v>145135.2934249001</v>
      </c>
      <c r="AC28" s="209">
        <f t="shared" si="3"/>
        <v>126696.40528611094</v>
      </c>
      <c r="AD28" s="209">
        <f t="shared" si="3"/>
        <v>151975.94083027751</v>
      </c>
      <c r="AE28" s="209">
        <f t="shared" si="3"/>
        <v>131954.21386268648</v>
      </c>
      <c r="AF28" s="209">
        <f t="shared" si="3"/>
        <v>118271.68070077518</v>
      </c>
      <c r="AG28" s="209">
        <f t="shared" si="3"/>
        <v>160406.50235376682</v>
      </c>
      <c r="AH28" s="212">
        <f t="shared" ref="AH28:AH36" si="4">SUM(C28:N28,P28:W28,X28:AG28)</f>
        <v>11817226.057951717</v>
      </c>
    </row>
    <row r="29" spans="1:36">
      <c r="A29" s="122"/>
      <c r="B29" s="181" t="s">
        <v>60</v>
      </c>
      <c r="C29" s="209">
        <v>79255.483999999997</v>
      </c>
      <c r="D29" s="209">
        <v>109018.42499999999</v>
      </c>
      <c r="E29" s="209">
        <v>147024.97499999998</v>
      </c>
      <c r="F29" s="210">
        <v>183519.52799999999</v>
      </c>
      <c r="G29" s="210">
        <v>222685.43699999998</v>
      </c>
      <c r="H29" s="210">
        <v>331103.67</v>
      </c>
      <c r="I29" s="210">
        <v>193707.51800000001</v>
      </c>
      <c r="J29" s="210">
        <v>174211.63200000001</v>
      </c>
      <c r="K29" s="210">
        <v>180641.53</v>
      </c>
      <c r="L29" s="210">
        <v>191529.984</v>
      </c>
      <c r="M29" s="210">
        <v>204123</v>
      </c>
      <c r="N29" s="210">
        <v>298258</v>
      </c>
      <c r="O29" s="210">
        <v>223335</v>
      </c>
      <c r="P29" s="210">
        <v>174924</v>
      </c>
      <c r="Q29" s="210">
        <v>110625</v>
      </c>
      <c r="R29" s="210">
        <v>79432</v>
      </c>
      <c r="S29" s="211">
        <v>52744</v>
      </c>
      <c r="T29" s="211">
        <v>38364</v>
      </c>
      <c r="U29" s="211">
        <v>24678</v>
      </c>
      <c r="V29" s="211">
        <v>18646</v>
      </c>
      <c r="W29" s="211">
        <v>18385</v>
      </c>
      <c r="X29" s="211">
        <v>14084.371491204816</v>
      </c>
      <c r="Y29" s="211">
        <v>13777.104210811865</v>
      </c>
      <c r="Z29" s="211">
        <v>13598.356923418241</v>
      </c>
      <c r="AA29" s="211">
        <v>12008.168316240903</v>
      </c>
      <c r="AB29" s="211">
        <v>16207.051236774485</v>
      </c>
      <c r="AC29" s="211">
        <v>11222.902590171298</v>
      </c>
      <c r="AD29" s="211">
        <v>11281.757199944183</v>
      </c>
      <c r="AE29" s="211">
        <v>10389.221504257765</v>
      </c>
      <c r="AF29" s="211">
        <v>11761.638528388448</v>
      </c>
      <c r="AG29" s="211">
        <v>18196.853729170565</v>
      </c>
      <c r="AH29" s="212">
        <f t="shared" si="4"/>
        <v>2965404.6087303823</v>
      </c>
    </row>
    <row r="30" spans="1:36">
      <c r="A30" s="122"/>
      <c r="B30" s="181" t="s">
        <v>61</v>
      </c>
      <c r="C30" s="209">
        <v>23732.421999999999</v>
      </c>
      <c r="D30" s="209">
        <v>32644.864999999998</v>
      </c>
      <c r="E30" s="209">
        <v>45418.774999999994</v>
      </c>
      <c r="F30" s="210">
        <v>64250.256000000001</v>
      </c>
      <c r="G30" s="210">
        <v>90623.506999999998</v>
      </c>
      <c r="H30" s="210">
        <v>109079.874</v>
      </c>
      <c r="I30" s="210">
        <v>107262.984</v>
      </c>
      <c r="J30" s="210">
        <v>115448.25599999999</v>
      </c>
      <c r="K30" s="210">
        <v>124494.62</v>
      </c>
      <c r="L30" s="210">
        <v>129708.03200000001</v>
      </c>
      <c r="M30" s="210">
        <v>248032</v>
      </c>
      <c r="N30" s="210">
        <v>229220</v>
      </c>
      <c r="O30" s="210">
        <v>16708</v>
      </c>
      <c r="P30" s="210">
        <v>8329</v>
      </c>
      <c r="Q30" s="210">
        <v>6802</v>
      </c>
      <c r="R30" s="210">
        <v>11464</v>
      </c>
      <c r="S30" s="211">
        <v>10235</v>
      </c>
      <c r="T30" s="211">
        <v>10830</v>
      </c>
      <c r="U30" s="211">
        <v>9110</v>
      </c>
      <c r="V30" s="211">
        <v>8462</v>
      </c>
      <c r="W30" s="211">
        <v>6891</v>
      </c>
      <c r="X30" s="211">
        <v>7268.3050058299177</v>
      </c>
      <c r="Y30" s="211">
        <v>7109.7383055975042</v>
      </c>
      <c r="Z30" s="211">
        <v>7017.4949417702364</v>
      </c>
      <c r="AA30" s="211">
        <v>6196.8707612039761</v>
      </c>
      <c r="AB30" s="211">
        <v>8219.0932476570761</v>
      </c>
      <c r="AC30" s="211">
        <v>9189.1093025124374</v>
      </c>
      <c r="AD30" s="211">
        <v>10807.544751242167</v>
      </c>
      <c r="AE30" s="211">
        <v>7962.5018656480906</v>
      </c>
      <c r="AF30" s="211">
        <v>10673.213380788624</v>
      </c>
      <c r="AG30" s="211">
        <v>9368.029182975466</v>
      </c>
      <c r="AH30" s="212">
        <f t="shared" si="4"/>
        <v>1475850.4917452261</v>
      </c>
    </row>
    <row r="31" spans="1:36">
      <c r="A31" s="122"/>
      <c r="B31" s="181" t="s">
        <v>62</v>
      </c>
      <c r="C31" s="209">
        <v>112032.802</v>
      </c>
      <c r="D31" s="209">
        <v>154102.79499999998</v>
      </c>
      <c r="E31" s="209">
        <v>172727.87499999997</v>
      </c>
      <c r="F31" s="210">
        <v>193750.77600000001</v>
      </c>
      <c r="G31" s="210">
        <v>204231.27399999998</v>
      </c>
      <c r="H31" s="210">
        <v>291934.32899999997</v>
      </c>
      <c r="I31" s="210">
        <v>282141.92</v>
      </c>
      <c r="J31" s="210">
        <v>303132.81599999999</v>
      </c>
      <c r="K31" s="210">
        <v>306100.7</v>
      </c>
      <c r="L31" s="210">
        <v>321902.592</v>
      </c>
      <c r="M31" s="210">
        <v>314937</v>
      </c>
      <c r="N31" s="210">
        <v>270385</v>
      </c>
      <c r="O31" s="210">
        <v>7159</v>
      </c>
      <c r="P31" s="210">
        <v>8911</v>
      </c>
      <c r="Q31" s="210">
        <v>7892</v>
      </c>
      <c r="R31" s="210">
        <v>5428</v>
      </c>
      <c r="S31" s="211">
        <v>3722</v>
      </c>
      <c r="T31" s="211">
        <v>3304</v>
      </c>
      <c r="U31" s="211">
        <v>2583</v>
      </c>
      <c r="V31" s="211">
        <v>1860</v>
      </c>
      <c r="W31" s="211">
        <v>1870</v>
      </c>
      <c r="X31" s="211">
        <v>73.856471757587315</v>
      </c>
      <c r="Y31" s="211">
        <v>72.245205168194673</v>
      </c>
      <c r="Z31" s="211">
        <v>71.307879424452636</v>
      </c>
      <c r="AA31" s="211">
        <v>62.969153054690892</v>
      </c>
      <c r="AB31" s="211">
        <v>2.1019509044766642</v>
      </c>
      <c r="AC31" s="211">
        <v>1.4244737855515797</v>
      </c>
      <c r="AD31" s="211">
        <v>1.6466162278209029</v>
      </c>
      <c r="AE31" s="211">
        <v>0.94620059342579832</v>
      </c>
      <c r="AF31" s="211">
        <v>0.2999203022250011</v>
      </c>
      <c r="AG31" s="211">
        <v>0.36047920137584805</v>
      </c>
      <c r="AH31" s="212">
        <f t="shared" si="4"/>
        <v>2963237.037350419</v>
      </c>
    </row>
    <row r="32" spans="1:36">
      <c r="A32" s="122"/>
      <c r="B32" s="181" t="s">
        <v>63</v>
      </c>
      <c r="C32" s="209">
        <v>23606.218999999997</v>
      </c>
      <c r="D32" s="209">
        <v>32470.79</v>
      </c>
      <c r="E32" s="209">
        <v>49043.174999999996</v>
      </c>
      <c r="F32" s="210">
        <v>59437.008000000002</v>
      </c>
      <c r="G32" s="210">
        <v>99422.842999999993</v>
      </c>
      <c r="H32" s="210">
        <v>147951.66699999999</v>
      </c>
      <c r="I32" s="210">
        <v>146050.57500000001</v>
      </c>
      <c r="J32" s="210">
        <v>156297.45600000001</v>
      </c>
      <c r="K32" s="210">
        <v>170516.28</v>
      </c>
      <c r="L32" s="210">
        <v>181420.03200000001</v>
      </c>
      <c r="M32" s="210">
        <v>219397</v>
      </c>
      <c r="N32" s="210">
        <v>232504</v>
      </c>
      <c r="O32" s="210">
        <v>238908</v>
      </c>
      <c r="P32" s="210">
        <v>325374</v>
      </c>
      <c r="Q32" s="210">
        <v>261952</v>
      </c>
      <c r="R32" s="210">
        <v>263096</v>
      </c>
      <c r="S32" s="211">
        <v>224454</v>
      </c>
      <c r="T32" s="211">
        <v>195318</v>
      </c>
      <c r="U32" s="211">
        <v>173203</v>
      </c>
      <c r="V32" s="211">
        <v>141864</v>
      </c>
      <c r="W32" s="211">
        <v>151224</v>
      </c>
      <c r="X32" s="211">
        <v>120902.40878245098</v>
      </c>
      <c r="Y32" s="211">
        <v>118264.77923946861</v>
      </c>
      <c r="Z32" s="211">
        <v>116730.38506201359</v>
      </c>
      <c r="AA32" s="211">
        <v>103079.96174378395</v>
      </c>
      <c r="AB32" s="211">
        <v>120707.04698956407</v>
      </c>
      <c r="AC32" s="211">
        <v>106282.96891964164</v>
      </c>
      <c r="AD32" s="211">
        <v>129884.99226286335</v>
      </c>
      <c r="AE32" s="211">
        <v>113601.5442921872</v>
      </c>
      <c r="AF32" s="211">
        <v>95836.528871295872</v>
      </c>
      <c r="AG32" s="211">
        <v>132841.25896241941</v>
      </c>
      <c r="AH32" s="212">
        <f t="shared" si="4"/>
        <v>4412733.9201256894</v>
      </c>
    </row>
    <row r="33" spans="1:34">
      <c r="A33" s="122"/>
      <c r="B33" s="176" t="s">
        <v>64</v>
      </c>
      <c r="C33" s="209">
        <v>1185.8909999999998</v>
      </c>
      <c r="D33" s="209">
        <v>903.08</v>
      </c>
      <c r="E33" s="209">
        <v>1212.575</v>
      </c>
      <c r="F33" s="210">
        <v>1589.28</v>
      </c>
      <c r="G33" s="210">
        <v>2592.1479999999997</v>
      </c>
      <c r="H33" s="210">
        <v>5319.18</v>
      </c>
      <c r="I33" s="210">
        <v>5139.8329999999996</v>
      </c>
      <c r="J33" s="210">
        <v>14865.984</v>
      </c>
      <c r="K33" s="210">
        <v>4858.1000000000004</v>
      </c>
      <c r="L33" s="210">
        <v>5127.1679999999997</v>
      </c>
      <c r="M33" s="210">
        <v>5258</v>
      </c>
      <c r="N33" s="210">
        <v>5064</v>
      </c>
      <c r="O33" s="210">
        <v>5095</v>
      </c>
      <c r="P33" s="210">
        <v>3848</v>
      </c>
      <c r="Q33" s="210">
        <v>3450</v>
      </c>
      <c r="R33" s="210">
        <v>535</v>
      </c>
      <c r="S33" s="211">
        <v>860</v>
      </c>
      <c r="T33" s="211">
        <v>443</v>
      </c>
      <c r="U33" s="211">
        <v>344</v>
      </c>
      <c r="V33" s="211">
        <v>224</v>
      </c>
      <c r="W33" s="211">
        <v>209</v>
      </c>
      <c r="X33" s="211">
        <v>545.81175220565194</v>
      </c>
      <c r="Y33" s="211">
        <v>533.90422102391119</v>
      </c>
      <c r="Z33" s="211">
        <v>526.97722607811284</v>
      </c>
      <c r="AA33" s="211">
        <v>465.35263526389531</v>
      </c>
      <c r="AB33" s="211">
        <v>33469.963843964746</v>
      </c>
      <c r="AC33" s="211">
        <v>14734.732673451987</v>
      </c>
      <c r="AD33" s="211">
        <v>17478.195640271144</v>
      </c>
      <c r="AE33" s="211">
        <v>13799.217743403155</v>
      </c>
      <c r="AF33" s="211">
        <v>10400.205026108026</v>
      </c>
      <c r="AG33" s="211">
        <v>13839.594835620444</v>
      </c>
      <c r="AH33" s="212">
        <f t="shared" si="4"/>
        <v>168822.19459739106</v>
      </c>
    </row>
    <row r="34" spans="1:34">
      <c r="A34" s="122"/>
      <c r="B34" s="176" t="s">
        <v>65</v>
      </c>
      <c r="C34" s="209">
        <v>6449.9119999999994</v>
      </c>
      <c r="D34" s="209">
        <v>4669.43</v>
      </c>
      <c r="E34" s="209">
        <v>4196.3500000000004</v>
      </c>
      <c r="F34" s="210">
        <v>3067.1040000000003</v>
      </c>
      <c r="G34" s="210">
        <v>2633.2279999999996</v>
      </c>
      <c r="H34" s="210">
        <v>1881.0739999999998</v>
      </c>
      <c r="I34" s="210">
        <v>2841.3969999999999</v>
      </c>
      <c r="J34" s="210">
        <v>3212.4960000000001</v>
      </c>
      <c r="K34" s="210">
        <v>2131.1</v>
      </c>
      <c r="L34" s="210">
        <v>1530.88</v>
      </c>
      <c r="M34" s="210">
        <v>1350</v>
      </c>
      <c r="N34" s="210">
        <v>728</v>
      </c>
      <c r="O34" s="210">
        <v>205</v>
      </c>
      <c r="P34" s="210">
        <v>105</v>
      </c>
      <c r="Q34" s="210">
        <v>23</v>
      </c>
      <c r="R34" s="210">
        <v>0</v>
      </c>
      <c r="S34" s="211">
        <v>0</v>
      </c>
      <c r="T34" s="211">
        <v>0</v>
      </c>
      <c r="U34" s="211">
        <v>0</v>
      </c>
      <c r="V34" s="211">
        <v>0</v>
      </c>
      <c r="W34" s="211">
        <v>0</v>
      </c>
      <c r="X34" s="211">
        <v>0</v>
      </c>
      <c r="Y34" s="211"/>
      <c r="Z34" s="211"/>
      <c r="AA34" s="211"/>
      <c r="AB34" s="211">
        <v>0</v>
      </c>
      <c r="AC34" s="211">
        <v>0</v>
      </c>
      <c r="AD34" s="211">
        <v>0</v>
      </c>
      <c r="AE34" s="211">
        <v>0</v>
      </c>
      <c r="AF34" s="211">
        <v>0</v>
      </c>
      <c r="AG34" s="211">
        <v>0</v>
      </c>
      <c r="AH34" s="212">
        <f t="shared" si="4"/>
        <v>34818.971000000005</v>
      </c>
    </row>
    <row r="35" spans="1:34" ht="13.5" thickBot="1">
      <c r="A35" s="122"/>
      <c r="B35" s="176" t="s">
        <v>63</v>
      </c>
      <c r="C35" s="209">
        <v>8175.0339999999997</v>
      </c>
      <c r="D35" s="209">
        <v>16786.105</v>
      </c>
      <c r="E35" s="209">
        <v>18019.5</v>
      </c>
      <c r="F35" s="210">
        <v>22673.040000000001</v>
      </c>
      <c r="G35" s="210">
        <v>34331.582999999999</v>
      </c>
      <c r="H35" s="210">
        <v>97289.024999999994</v>
      </c>
      <c r="I35" s="210">
        <v>64578.733</v>
      </c>
      <c r="J35" s="210">
        <v>57045.743999999999</v>
      </c>
      <c r="K35" s="210">
        <v>62698.78</v>
      </c>
      <c r="L35" s="210">
        <v>55751.68</v>
      </c>
      <c r="M35" s="210">
        <v>47461</v>
      </c>
      <c r="N35" s="210">
        <v>44566</v>
      </c>
      <c r="O35" s="210">
        <v>8771</v>
      </c>
      <c r="P35" s="210">
        <v>1978</v>
      </c>
      <c r="Q35" s="210">
        <v>1376</v>
      </c>
      <c r="R35" s="210">
        <v>4862</v>
      </c>
      <c r="S35" s="211">
        <v>9086</v>
      </c>
      <c r="T35" s="211">
        <v>3048</v>
      </c>
      <c r="U35" s="211">
        <v>2694</v>
      </c>
      <c r="V35" s="211">
        <v>2050</v>
      </c>
      <c r="W35" s="211">
        <v>2023</v>
      </c>
      <c r="X35" s="211">
        <v>1407.2768351872842</v>
      </c>
      <c r="Y35" s="211">
        <v>1376.5754207735833</v>
      </c>
      <c r="Z35" s="211">
        <v>1358.7154177866773</v>
      </c>
      <c r="AA35" s="211">
        <v>1199.8275617075581</v>
      </c>
      <c r="AB35" s="213">
        <v>979.43922186260636</v>
      </c>
      <c r="AC35" s="213">
        <v>281.33258197832879</v>
      </c>
      <c r="AD35" s="213">
        <v>132.26519804122935</v>
      </c>
      <c r="AE35" s="213">
        <v>67.259635953318593</v>
      </c>
      <c r="AF35" s="213">
        <v>46.649743581339287</v>
      </c>
      <c r="AG35" s="211">
        <v>71.723658855541601</v>
      </c>
      <c r="AH35" s="212">
        <f t="shared" si="4"/>
        <v>563414.28927572747</v>
      </c>
    </row>
    <row r="36" spans="1:34" ht="13.5" thickBot="1">
      <c r="A36" s="122"/>
      <c r="B36" s="188" t="s">
        <v>67</v>
      </c>
      <c r="C36" s="214">
        <f t="shared" ref="C36:H36" si="5">+SUM(C26:C28,C33:C35)</f>
        <v>264511.05799999996</v>
      </c>
      <c r="D36" s="214">
        <f t="shared" si="5"/>
        <v>360828.98999999993</v>
      </c>
      <c r="E36" s="214">
        <f t="shared" si="5"/>
        <v>451259.3249999999</v>
      </c>
      <c r="F36" s="214">
        <f t="shared" si="5"/>
        <v>544052.85600000003</v>
      </c>
      <c r="G36" s="214">
        <f t="shared" si="5"/>
        <v>677375.30900000001</v>
      </c>
      <c r="H36" s="214">
        <f t="shared" si="5"/>
        <v>1010762.404</v>
      </c>
      <c r="I36" s="214">
        <f t="shared" ref="I36:W36" si="6">+SUM(I26:I28,I33:I35)</f>
        <v>824276.11599999992</v>
      </c>
      <c r="J36" s="214">
        <f t="shared" si="6"/>
        <v>847105.0560000001</v>
      </c>
      <c r="K36" s="214">
        <f t="shared" si="6"/>
        <v>873872.20000000007</v>
      </c>
      <c r="L36" s="214">
        <f t="shared" si="6"/>
        <v>910326.78399999999</v>
      </c>
      <c r="M36" s="214">
        <f t="shared" si="6"/>
        <v>1063857</v>
      </c>
      <c r="N36" s="214">
        <f t="shared" si="6"/>
        <v>1107632</v>
      </c>
      <c r="O36" s="214">
        <f t="shared" si="6"/>
        <v>508937</v>
      </c>
      <c r="P36" s="214">
        <f t="shared" si="6"/>
        <v>532406</v>
      </c>
      <c r="Q36" s="214">
        <f t="shared" si="6"/>
        <v>403326</v>
      </c>
      <c r="R36" s="214">
        <f t="shared" si="6"/>
        <v>377767</v>
      </c>
      <c r="S36" s="214">
        <f t="shared" si="6"/>
        <v>327624</v>
      </c>
      <c r="T36" s="214">
        <f t="shared" si="6"/>
        <v>291330</v>
      </c>
      <c r="U36" s="214">
        <f t="shared" si="6"/>
        <v>230157</v>
      </c>
      <c r="V36" s="214">
        <f t="shared" si="6"/>
        <v>187822</v>
      </c>
      <c r="W36" s="214">
        <f t="shared" si="6"/>
        <v>193906</v>
      </c>
      <c r="X36" s="214">
        <f t="shared" ref="X36:AE36" si="7">+SUM(X26:X28,X33:X35)</f>
        <v>153753.62859124565</v>
      </c>
      <c r="Y36" s="214">
        <f t="shared" si="7"/>
        <v>150399.31069802039</v>
      </c>
      <c r="Z36" s="214">
        <f t="shared" si="7"/>
        <v>148447.99579165241</v>
      </c>
      <c r="AA36" s="214">
        <f t="shared" si="7"/>
        <v>131088.52265856627</v>
      </c>
      <c r="AB36" s="214">
        <f t="shared" si="7"/>
        <v>198651.27607463617</v>
      </c>
      <c r="AC36" s="214">
        <f t="shared" si="7"/>
        <v>150931.46494418674</v>
      </c>
      <c r="AD36" s="214">
        <f t="shared" si="7"/>
        <v>178400.45069944879</v>
      </c>
      <c r="AE36" s="214">
        <f t="shared" si="7"/>
        <v>152549.35000323722</v>
      </c>
      <c r="AF36" s="214">
        <f t="shared" ref="AF36:AG36" si="8">+SUM(AF26:AF28,AF33:AF35)</f>
        <v>133199.63598644309</v>
      </c>
      <c r="AG36" s="214">
        <f t="shared" si="8"/>
        <v>180927.84477636369</v>
      </c>
      <c r="AH36" s="531">
        <f t="shared" si="4"/>
        <v>13058546.578223804</v>
      </c>
    </row>
    <row r="37" spans="1:34" ht="13.5" thickBot="1">
      <c r="A37" s="122"/>
      <c r="C37" s="215"/>
      <c r="D37" s="215"/>
      <c r="E37" s="215"/>
      <c r="F37" s="215"/>
      <c r="G37" s="215"/>
      <c r="H37" s="215"/>
      <c r="I37" s="24"/>
      <c r="J37" s="216"/>
      <c r="K37" s="216"/>
      <c r="L37" s="217"/>
      <c r="M37" s="217"/>
      <c r="N37" s="218"/>
      <c r="O37" s="218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24"/>
      <c r="AC37" s="122"/>
      <c r="AD37" s="122"/>
      <c r="AE37" s="122"/>
      <c r="AF37" s="122"/>
      <c r="AH37" s="122"/>
    </row>
    <row r="38" spans="1:34" ht="13.5" thickBot="1">
      <c r="A38" s="122"/>
      <c r="B38" s="220" t="s">
        <v>133</v>
      </c>
      <c r="C38" s="221"/>
      <c r="D38" s="54"/>
      <c r="E38" s="24"/>
      <c r="F38" s="218"/>
      <c r="G38" s="218"/>
      <c r="H38" s="218"/>
      <c r="I38" s="218"/>
      <c r="J38" s="218"/>
      <c r="K38" s="218"/>
      <c r="L38" s="219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31"/>
      <c r="Z38" s="31"/>
      <c r="AA38" s="31"/>
      <c r="AB38" s="24"/>
      <c r="AC38" s="122"/>
      <c r="AD38" s="122"/>
      <c r="AE38" s="122"/>
      <c r="AF38" s="122"/>
      <c r="AH38" s="122"/>
    </row>
    <row r="39" spans="1:34">
      <c r="A39" s="122"/>
      <c r="B39" s="222" t="s">
        <v>57</v>
      </c>
      <c r="C39" s="223">
        <f>AH26/AH13</f>
        <v>0</v>
      </c>
      <c r="D39" s="54"/>
      <c r="E39" s="24"/>
      <c r="F39" s="224"/>
      <c r="G39" s="24"/>
      <c r="H39" s="218"/>
      <c r="I39" s="218"/>
      <c r="J39" s="218"/>
      <c r="K39" s="24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7"/>
      <c r="Z39" s="217"/>
      <c r="AA39" s="217"/>
      <c r="AB39" s="24"/>
      <c r="AC39" s="122"/>
      <c r="AD39" s="122"/>
      <c r="AE39" s="122"/>
      <c r="AF39" s="122"/>
      <c r="AH39" s="122"/>
    </row>
    <row r="40" spans="1:34">
      <c r="A40" s="122"/>
      <c r="B40" s="222" t="s">
        <v>58</v>
      </c>
      <c r="C40" s="620">
        <f>AH27/AH14</f>
        <v>6.1438253790067884E-2</v>
      </c>
      <c r="D40" s="54"/>
      <c r="E40" s="24"/>
      <c r="F40" s="225"/>
      <c r="G40" s="225"/>
      <c r="H40" s="225"/>
      <c r="I40" s="225"/>
      <c r="J40" s="225"/>
      <c r="K40" s="24"/>
      <c r="L40" s="226"/>
      <c r="M40" s="226"/>
      <c r="N40" s="227"/>
      <c r="O40" s="225"/>
      <c r="P40" s="225"/>
      <c r="Q40" s="225"/>
      <c r="R40" s="225"/>
      <c r="S40" s="218"/>
      <c r="T40" s="218"/>
      <c r="U40" s="218"/>
      <c r="V40" s="218"/>
      <c r="W40" s="218"/>
      <c r="X40" s="218"/>
      <c r="Y40" s="218"/>
      <c r="Z40" s="218"/>
      <c r="AA40" s="218"/>
      <c r="AB40" s="24"/>
      <c r="AC40" s="122"/>
      <c r="AD40" s="122"/>
      <c r="AE40" s="122"/>
      <c r="AF40" s="122"/>
      <c r="AH40" s="122"/>
    </row>
    <row r="41" spans="1:34">
      <c r="A41" s="122"/>
      <c r="B41" s="222" t="s">
        <v>59</v>
      </c>
      <c r="C41" s="620">
        <f>AH28/AH15</f>
        <v>0.15807701460984369</v>
      </c>
      <c r="D41" s="54"/>
      <c r="E41" s="24"/>
      <c r="F41" s="225"/>
      <c r="G41" s="225"/>
      <c r="H41" s="225"/>
      <c r="I41" s="225"/>
      <c r="J41" s="225"/>
      <c r="K41" s="24"/>
      <c r="L41" s="226"/>
      <c r="M41" s="226"/>
      <c r="N41" s="227"/>
      <c r="O41" s="225"/>
      <c r="P41" s="225"/>
      <c r="Q41" s="225"/>
      <c r="R41" s="225"/>
      <c r="S41" s="218"/>
      <c r="T41" s="218"/>
      <c r="U41" s="218"/>
      <c r="V41" s="218"/>
      <c r="W41" s="218"/>
      <c r="X41" s="218"/>
      <c r="Y41" s="24"/>
      <c r="Z41" s="24"/>
      <c r="AA41" s="24"/>
      <c r="AB41" s="24"/>
      <c r="AC41" s="122"/>
      <c r="AD41" s="122"/>
      <c r="AE41" s="122"/>
      <c r="AF41" s="122"/>
      <c r="AH41" s="122"/>
    </row>
    <row r="42" spans="1:34">
      <c r="A42" s="122"/>
      <c r="B42" s="228" t="s">
        <v>60</v>
      </c>
      <c r="C42" s="620">
        <f t="shared" ref="C42:C46" si="9">AH29/AH16</f>
        <v>0.14605942515825696</v>
      </c>
      <c r="D42" s="54"/>
      <c r="E42" s="24"/>
      <c r="F42" s="225"/>
      <c r="G42" s="225"/>
      <c r="H42" s="225"/>
      <c r="I42" s="225"/>
      <c r="J42" s="225"/>
      <c r="K42" s="24"/>
      <c r="L42" s="226"/>
      <c r="M42" s="226"/>
      <c r="N42" s="227"/>
      <c r="O42" s="225"/>
      <c r="P42" s="225"/>
      <c r="Q42" s="225"/>
      <c r="R42" s="225"/>
      <c r="S42" s="218"/>
      <c r="T42" s="218"/>
      <c r="U42" s="218"/>
      <c r="V42" s="218"/>
      <c r="W42" s="218"/>
      <c r="X42" s="218"/>
      <c r="Y42" s="24"/>
      <c r="Z42" s="229"/>
      <c r="AA42" s="229"/>
      <c r="AB42" s="24"/>
      <c r="AC42" s="122"/>
      <c r="AD42" s="122"/>
      <c r="AE42" s="122"/>
      <c r="AF42" s="122"/>
      <c r="AH42" s="122"/>
    </row>
    <row r="43" spans="1:34">
      <c r="A43" s="122"/>
      <c r="B43" s="228" t="s">
        <v>61</v>
      </c>
      <c r="C43" s="620">
        <f t="shared" si="9"/>
        <v>0.14343926267206755</v>
      </c>
      <c r="D43" s="54"/>
      <c r="E43" s="24"/>
      <c r="F43" s="225"/>
      <c r="G43" s="225"/>
      <c r="H43" s="225"/>
      <c r="I43" s="225"/>
      <c r="J43" s="225"/>
      <c r="K43" s="24"/>
      <c r="L43" s="226"/>
      <c r="M43" s="226"/>
      <c r="N43" s="227"/>
      <c r="O43" s="225"/>
      <c r="P43" s="225"/>
      <c r="Q43" s="225"/>
      <c r="R43" s="225"/>
      <c r="S43" s="218"/>
      <c r="T43" s="218"/>
      <c r="U43" s="218"/>
      <c r="V43" s="218"/>
      <c r="W43" s="218"/>
      <c r="X43" s="218"/>
      <c r="Y43" s="24"/>
      <c r="Z43" s="24"/>
      <c r="AA43" s="24"/>
      <c r="AB43" s="24"/>
      <c r="AC43" s="122"/>
      <c r="AD43" s="122"/>
      <c r="AE43" s="122"/>
      <c r="AF43" s="122"/>
      <c r="AH43" s="122"/>
    </row>
    <row r="44" spans="1:34">
      <c r="A44" s="122"/>
      <c r="B44" s="228" t="s">
        <v>62</v>
      </c>
      <c r="C44" s="620">
        <f t="shared" si="9"/>
        <v>0.14311353474577551</v>
      </c>
      <c r="D44" s="54"/>
      <c r="E44" s="24"/>
      <c r="F44" s="225"/>
      <c r="G44" s="225"/>
      <c r="H44" s="225"/>
      <c r="I44" s="225"/>
      <c r="J44" s="225"/>
      <c r="K44" s="24"/>
      <c r="L44" s="226"/>
      <c r="M44" s="226"/>
      <c r="N44" s="227"/>
      <c r="O44" s="225"/>
      <c r="P44" s="225"/>
      <c r="Q44" s="225"/>
      <c r="R44" s="225"/>
      <c r="S44" s="218"/>
      <c r="T44" s="218"/>
      <c r="U44" s="218"/>
      <c r="V44" s="218"/>
      <c r="W44" s="218"/>
      <c r="X44" s="218"/>
      <c r="Y44" s="24"/>
      <c r="Z44" s="24"/>
      <c r="AA44" s="24"/>
      <c r="AB44" s="24"/>
      <c r="AC44" s="122"/>
      <c r="AD44" s="122"/>
      <c r="AE44" s="122"/>
      <c r="AF44" s="122"/>
      <c r="AH44" s="122"/>
    </row>
    <row r="45" spans="1:34">
      <c r="A45" s="122"/>
      <c r="B45" s="228" t="s">
        <v>63</v>
      </c>
      <c r="C45" s="620">
        <f t="shared" si="9"/>
        <v>0.18810506379566888</v>
      </c>
      <c r="D45" s="54"/>
      <c r="E45" s="24"/>
      <c r="F45" s="225"/>
      <c r="G45" s="225"/>
      <c r="H45" s="225"/>
      <c r="I45" s="225"/>
      <c r="J45" s="225"/>
      <c r="K45" s="24"/>
      <c r="L45" s="226"/>
      <c r="M45" s="226"/>
      <c r="N45" s="227"/>
      <c r="O45" s="225"/>
      <c r="P45" s="225"/>
      <c r="Q45" s="225"/>
      <c r="R45" s="225"/>
      <c r="S45" s="218"/>
      <c r="T45" s="218"/>
      <c r="U45" s="218"/>
      <c r="V45" s="218"/>
      <c r="W45" s="218"/>
      <c r="X45" s="218"/>
      <c r="Y45" s="24"/>
      <c r="Z45" s="24"/>
      <c r="AA45" s="24"/>
      <c r="AB45" s="24"/>
      <c r="AC45" s="122"/>
      <c r="AD45" s="122"/>
      <c r="AE45" s="122"/>
      <c r="AF45" s="122"/>
      <c r="AH45" s="122"/>
    </row>
    <row r="46" spans="1:34">
      <c r="A46" s="122"/>
      <c r="B46" s="222" t="s">
        <v>64</v>
      </c>
      <c r="C46" s="620">
        <f t="shared" si="9"/>
        <v>0.7705603782586864</v>
      </c>
      <c r="D46" s="54"/>
      <c r="E46" s="24"/>
      <c r="F46" s="225"/>
      <c r="G46" s="225"/>
      <c r="H46" s="225"/>
      <c r="I46" s="225"/>
      <c r="J46" s="225"/>
      <c r="K46" s="24"/>
      <c r="L46" s="226"/>
      <c r="M46" s="226"/>
      <c r="N46" s="227"/>
      <c r="O46" s="225"/>
      <c r="P46" s="225"/>
      <c r="Q46" s="225"/>
      <c r="R46" s="225"/>
      <c r="S46" s="230"/>
      <c r="T46" s="230"/>
      <c r="U46" s="230"/>
      <c r="V46" s="230"/>
      <c r="W46" s="230"/>
      <c r="X46" s="230"/>
      <c r="Y46" s="24"/>
      <c r="Z46" s="24"/>
      <c r="AA46" s="24"/>
      <c r="AB46" s="24"/>
      <c r="AC46" s="122"/>
      <c r="AD46" s="122"/>
      <c r="AE46" s="122"/>
      <c r="AF46" s="122"/>
      <c r="AH46" s="122"/>
    </row>
    <row r="47" spans="1:34">
      <c r="A47" s="122"/>
      <c r="B47" s="222" t="s">
        <v>283</v>
      </c>
      <c r="C47" s="620">
        <v>0.4</v>
      </c>
      <c r="D47" s="54"/>
      <c r="E47" s="24"/>
      <c r="F47" s="225"/>
      <c r="G47" s="225"/>
      <c r="H47" s="225"/>
      <c r="I47" s="225"/>
      <c r="J47" s="225"/>
      <c r="K47" s="24"/>
      <c r="L47" s="226"/>
      <c r="M47" s="226"/>
      <c r="N47" s="227"/>
      <c r="O47" s="225"/>
      <c r="P47" s="225"/>
      <c r="Q47" s="225"/>
      <c r="R47" s="225"/>
      <c r="S47" s="31"/>
      <c r="T47" s="31"/>
      <c r="U47" s="31"/>
      <c r="V47" s="31"/>
      <c r="W47" s="31"/>
      <c r="X47" s="31"/>
      <c r="Y47" s="24"/>
      <c r="Z47" s="24"/>
      <c r="AA47" s="24"/>
      <c r="AB47" s="24"/>
      <c r="AC47" s="122"/>
      <c r="AD47" s="122"/>
      <c r="AE47" s="122"/>
      <c r="AF47" s="122"/>
      <c r="AH47" s="122"/>
    </row>
    <row r="48" spans="1:34" ht="13.5" thickBot="1">
      <c r="A48" s="122"/>
      <c r="B48" s="231" t="s">
        <v>63</v>
      </c>
      <c r="C48" s="621">
        <f>AH35/AH22</f>
        <v>0.30634529887404593</v>
      </c>
      <c r="D48" s="54"/>
      <c r="E48" s="24"/>
      <c r="F48" s="225"/>
      <c r="G48" s="225"/>
      <c r="H48" s="225"/>
      <c r="I48" s="225"/>
      <c r="J48" s="225"/>
      <c r="K48" s="24"/>
      <c r="L48" s="232"/>
      <c r="M48" s="232"/>
      <c r="N48" s="233"/>
      <c r="O48" s="225"/>
      <c r="P48" s="225"/>
      <c r="Q48" s="225"/>
      <c r="R48" s="225"/>
      <c r="S48" s="31"/>
      <c r="T48" s="31"/>
      <c r="U48" s="31"/>
      <c r="V48" s="31"/>
      <c r="W48" s="31"/>
      <c r="X48" s="31"/>
      <c r="Y48" s="24"/>
      <c r="Z48" s="24"/>
      <c r="AA48" s="24"/>
      <c r="AB48" s="24"/>
      <c r="AC48" s="122"/>
      <c r="AD48" s="122"/>
      <c r="AE48" s="122"/>
      <c r="AF48" s="122"/>
      <c r="AH48" s="122"/>
    </row>
    <row r="49" spans="1:34">
      <c r="A49" s="123"/>
      <c r="B49" s="203" t="s">
        <v>282</v>
      </c>
      <c r="C49" s="31"/>
      <c r="D49" s="31"/>
      <c r="E49" s="31"/>
      <c r="F49" s="31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122"/>
      <c r="AD49" s="122"/>
      <c r="AE49" s="122"/>
      <c r="AF49" s="122"/>
      <c r="AH49" s="122"/>
    </row>
    <row r="50" spans="1:34">
      <c r="A50" s="123"/>
      <c r="B50" s="203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122"/>
      <c r="AD50" s="122"/>
      <c r="AE50" s="122"/>
      <c r="AF50" s="122"/>
      <c r="AH50" s="122"/>
    </row>
    <row r="51" spans="1:34">
      <c r="A51" s="123"/>
      <c r="B51" s="64" t="s">
        <v>204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122"/>
      <c r="AD51" s="122"/>
      <c r="AE51" s="122"/>
      <c r="AF51" s="122"/>
      <c r="AH51" s="122"/>
    </row>
    <row r="52" spans="1:34">
      <c r="A52" s="122"/>
      <c r="B52" s="24" t="s">
        <v>280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122"/>
      <c r="AD52" s="122"/>
      <c r="AE52" s="122"/>
      <c r="AF52" s="122"/>
      <c r="AH52" s="122"/>
    </row>
    <row r="53" spans="1:34">
      <c r="A53" s="122"/>
      <c r="B53" s="24" t="s">
        <v>284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122"/>
      <c r="AD53" s="122"/>
      <c r="AE53" s="122"/>
      <c r="AF53" s="122"/>
      <c r="AH53" s="122"/>
    </row>
    <row r="54" spans="1:34">
      <c r="A54" s="122"/>
      <c r="B54" s="6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122"/>
      <c r="AD54" s="122"/>
      <c r="AE54" s="122"/>
      <c r="AF54" s="122"/>
      <c r="AH54" s="122"/>
    </row>
    <row r="55" spans="1:34">
      <c r="A55" s="122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122"/>
      <c r="AD55" s="122"/>
      <c r="AE55" s="122"/>
      <c r="AF55" s="122"/>
      <c r="AH55" s="122"/>
    </row>
    <row r="56" spans="1:34">
      <c r="A56" s="122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122"/>
      <c r="AD56" s="122"/>
      <c r="AE56" s="122"/>
      <c r="AF56" s="122"/>
      <c r="AH56" s="122"/>
    </row>
    <row r="57" spans="1:34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</row>
    <row r="58" spans="1:34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</row>
  </sheetData>
  <phoneticPr fontId="0" type="noConversion"/>
  <printOptions horizontalCentered="1" verticalCentered="1"/>
  <pageMargins left="0.74803149606299213" right="0.74803149606299213" top="0.98425196850393704" bottom="0.98425196850393704" header="0" footer="0"/>
  <pageSetup paperSize="9" orientation="landscape" horizontalDpi="300" verticalDpi="300" r:id="rId1"/>
  <headerFooter alignWithMargins="0"/>
  <ignoredErrors>
    <ignoredError sqref="C36:W36 C28:W28 X28:Z28 X36:Z36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70C0"/>
  </sheetPr>
  <dimension ref="A1:XFD248"/>
  <sheetViews>
    <sheetView showGridLines="0" zoomScaleNormal="100" workbookViewId="0">
      <pane xSplit="2" ySplit="9" topLeftCell="Y151" activePane="bottomRight" state="frozen"/>
      <selection pane="topRight" activeCell="C1" sqref="C1"/>
      <selection pane="bottomLeft" activeCell="A10" sqref="A10"/>
      <selection pane="bottomRight" activeCell="AO166" sqref="AO166"/>
    </sheetView>
  </sheetViews>
  <sheetFormatPr baseColWidth="10" defaultRowHeight="12.75"/>
  <cols>
    <col min="1" max="1" width="4" style="3" customWidth="1"/>
    <col min="2" max="2" width="52" style="3" customWidth="1"/>
    <col min="3" max="4" width="11" style="3" customWidth="1"/>
    <col min="5" max="36" width="11.28515625" style="3" customWidth="1"/>
    <col min="37" max="39" width="12.7109375" style="3" bestFit="1" customWidth="1"/>
    <col min="40" max="16384" width="11.42578125" style="3"/>
  </cols>
  <sheetData>
    <row r="1" spans="1:4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</row>
    <row r="2" spans="1:4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</row>
    <row r="3" spans="1:4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</row>
    <row r="4" spans="1:4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</row>
    <row r="5" spans="1:4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</row>
    <row r="6" spans="1:42" ht="13.5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122"/>
      <c r="AM6" s="122"/>
    </row>
    <row r="7" spans="1:42" ht="13.5" thickBot="1">
      <c r="A7" s="24"/>
      <c r="B7" s="122"/>
      <c r="C7" s="234">
        <v>1994</v>
      </c>
      <c r="D7" s="192">
        <v>1995</v>
      </c>
      <c r="E7" s="192">
        <v>1996</v>
      </c>
      <c r="F7" s="192">
        <v>1997</v>
      </c>
      <c r="G7" s="192">
        <v>1998</v>
      </c>
      <c r="H7" s="192">
        <v>1999</v>
      </c>
      <c r="I7" s="192">
        <v>2000</v>
      </c>
      <c r="J7" s="192" t="s">
        <v>183</v>
      </c>
      <c r="K7" s="192">
        <v>2001</v>
      </c>
      <c r="L7" s="192" t="s">
        <v>182</v>
      </c>
      <c r="M7" s="192" t="s">
        <v>1</v>
      </c>
      <c r="N7" s="192">
        <v>2002</v>
      </c>
      <c r="O7" s="192" t="s">
        <v>185</v>
      </c>
      <c r="P7" s="192">
        <v>2003</v>
      </c>
      <c r="Q7" s="192">
        <v>2004</v>
      </c>
      <c r="R7" s="192" t="s">
        <v>2</v>
      </c>
      <c r="S7" s="192" t="s">
        <v>189</v>
      </c>
      <c r="T7" s="192" t="s">
        <v>196</v>
      </c>
      <c r="U7" s="192" t="s">
        <v>197</v>
      </c>
      <c r="V7" s="192" t="s">
        <v>191</v>
      </c>
      <c r="W7" s="192" t="s">
        <v>198</v>
      </c>
      <c r="X7" s="192">
        <v>2007</v>
      </c>
      <c r="Y7" s="192">
        <v>2008</v>
      </c>
      <c r="Z7" s="192">
        <v>2009</v>
      </c>
      <c r="AA7" s="192">
        <v>2010</v>
      </c>
      <c r="AB7" s="192">
        <v>2011</v>
      </c>
      <c r="AC7" s="192">
        <v>2012</v>
      </c>
      <c r="AD7" s="192">
        <v>2013</v>
      </c>
      <c r="AE7" s="192">
        <v>2014</v>
      </c>
      <c r="AF7" s="192" t="s">
        <v>199</v>
      </c>
      <c r="AG7" s="192" t="s">
        <v>200</v>
      </c>
      <c r="AH7" s="192" t="s">
        <v>201</v>
      </c>
      <c r="AI7" s="106" t="s">
        <v>202</v>
      </c>
      <c r="AJ7" s="106" t="s">
        <v>268</v>
      </c>
      <c r="AK7" s="106" t="s">
        <v>269</v>
      </c>
      <c r="AL7" s="106" t="s">
        <v>270</v>
      </c>
      <c r="AM7" s="106" t="s">
        <v>302</v>
      </c>
      <c r="AN7" s="106" t="s">
        <v>303</v>
      </c>
      <c r="AO7" s="106" t="s">
        <v>304</v>
      </c>
      <c r="AP7" s="107">
        <v>2024</v>
      </c>
    </row>
    <row r="8" spans="1:42" ht="13.5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24"/>
      <c r="AI8" s="24"/>
      <c r="AJ8" s="24"/>
      <c r="AK8" s="24"/>
      <c r="AL8" s="122"/>
      <c r="AM8" s="122"/>
    </row>
    <row r="9" spans="1:42">
      <c r="A9" s="24"/>
      <c r="B9" s="235" t="s">
        <v>78</v>
      </c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24"/>
      <c r="AI9" s="24"/>
      <c r="AJ9" s="24"/>
      <c r="AK9" s="24"/>
      <c r="AL9" s="122"/>
      <c r="AM9" s="122"/>
    </row>
    <row r="10" spans="1:42" ht="13.5" thickBot="1">
      <c r="A10" s="24"/>
      <c r="B10" s="237" t="s">
        <v>79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24"/>
      <c r="AI10" s="24"/>
      <c r="AJ10" s="24"/>
      <c r="AK10" s="24"/>
      <c r="AL10" s="122"/>
      <c r="AM10" s="122"/>
    </row>
    <row r="11" spans="1:42">
      <c r="A11" s="24"/>
      <c r="B11" s="172" t="s">
        <v>57</v>
      </c>
      <c r="C11" s="238">
        <f>'Activos fijos'!C12</f>
        <v>88166</v>
      </c>
      <c r="D11" s="238">
        <f>'Activos fijos'!D12</f>
        <v>101308</v>
      </c>
      <c r="E11" s="238">
        <f>'Activos fijos'!E12</f>
        <v>117108</v>
      </c>
      <c r="F11" s="238">
        <f>'Activos fijos'!F12</f>
        <v>125404</v>
      </c>
      <c r="G11" s="238">
        <f>'Activos fijos'!G12</f>
        <v>139561</v>
      </c>
      <c r="H11" s="238">
        <f>'Activos fijos'!H12</f>
        <v>153376</v>
      </c>
      <c r="I11" s="238">
        <f>'Activos fijos'!I12</f>
        <v>158650</v>
      </c>
      <c r="J11" s="238">
        <f>'Activos fijos'!J12</f>
        <v>143298</v>
      </c>
      <c r="K11" s="238">
        <f>'Activos fijos'!K12</f>
        <v>149289</v>
      </c>
      <c r="L11" s="238">
        <f>'Activos fijos'!L12</f>
        <v>143298.28718840447</v>
      </c>
      <c r="M11" s="238">
        <f>'Activos fijos'!M12</f>
        <v>149290</v>
      </c>
      <c r="N11" s="238">
        <f>'Activos fijos'!N12</f>
        <v>151819</v>
      </c>
      <c r="O11" s="238">
        <f>'Activos fijos'!O12</f>
        <v>151819</v>
      </c>
      <c r="P11" s="238">
        <f>'Activos fijos'!P12</f>
        <v>148852</v>
      </c>
      <c r="Q11" s="238">
        <f>'Activos fijos'!Q12</f>
        <v>147007</v>
      </c>
      <c r="R11" s="238">
        <f>'Activos fijos'!R12</f>
        <v>147007</v>
      </c>
      <c r="S11" s="238">
        <f>'Activos fijos'!S12</f>
        <v>152207.12962956922</v>
      </c>
      <c r="T11" s="238">
        <f>'Activos fijos'!U12</f>
        <v>152207.12962956922</v>
      </c>
      <c r="U11" s="238">
        <f>'Activos fijos'!V12</f>
        <v>148981.98916231364</v>
      </c>
      <c r="V11" s="238">
        <f>'Activos fijos'!W12</f>
        <v>52899</v>
      </c>
      <c r="W11" s="238">
        <f>X11</f>
        <v>59571</v>
      </c>
      <c r="X11" s="238">
        <f>'Activos fijos'!X12</f>
        <v>59571</v>
      </c>
      <c r="Y11" s="238">
        <f>'Activos fijos'!Y12</f>
        <v>74199</v>
      </c>
      <c r="Z11" s="238">
        <f>'Activos fijos'!Z12</f>
        <v>67448</v>
      </c>
      <c r="AA11" s="238">
        <f>'Activos fijos'!AA12</f>
        <v>59757</v>
      </c>
      <c r="AB11" s="238">
        <f>'Activos fijos'!AB12</f>
        <v>66339</v>
      </c>
      <c r="AC11" s="238">
        <f>'Activos fijos'!AC12</f>
        <v>69679</v>
      </c>
      <c r="AD11" s="238">
        <f>'Activos fijos'!AD12</f>
        <v>77898</v>
      </c>
      <c r="AE11" s="238">
        <f>'Activos fijos'!AE12</f>
        <v>83792</v>
      </c>
      <c r="AF11" s="238">
        <f>'Activos fijos'!AF12</f>
        <v>45376.576353886536</v>
      </c>
      <c r="AG11" s="238">
        <f>'Activos fijos'!AG12</f>
        <v>45233.41453824089</v>
      </c>
      <c r="AH11" s="238">
        <f>'Activos fijos'!AH12</f>
        <v>60626.083887827204</v>
      </c>
      <c r="AI11" s="238">
        <f>'Activos fijos'!AI12</f>
        <v>47349.680917364974</v>
      </c>
      <c r="AJ11" s="239">
        <f>+'Activos fijos'!AJ12</f>
        <v>41164.047808698946</v>
      </c>
      <c r="AK11" s="239">
        <f>+'Activos fijos'!AK12</f>
        <v>62787.544268466147</v>
      </c>
      <c r="AL11" s="239">
        <f>+'Activos fijos'!AL12</f>
        <v>34559.825006285464</v>
      </c>
      <c r="AM11" s="239">
        <f>+'Activos fijos'!AM12</f>
        <v>30097.596401481413</v>
      </c>
      <c r="AN11" s="239">
        <f>+'Activos fijos'!AN12</f>
        <v>22142.709956619306</v>
      </c>
      <c r="AO11" s="239">
        <f>+'Activos fijos'!AO12</f>
        <v>16332.523364078264</v>
      </c>
      <c r="AP11" s="240">
        <f>+'Activos fijos'!AP12</f>
        <v>15715.618</v>
      </c>
    </row>
    <row r="12" spans="1:42">
      <c r="A12" s="24"/>
      <c r="B12" s="176" t="s">
        <v>58</v>
      </c>
      <c r="C12" s="58">
        <f>'Activos fijos'!C13</f>
        <v>128707</v>
      </c>
      <c r="D12" s="58">
        <f>'Activos fijos'!D13</f>
        <v>192437</v>
      </c>
      <c r="E12" s="58">
        <f>'Activos fijos'!E13</f>
        <v>280476</v>
      </c>
      <c r="F12" s="58">
        <f>'Activos fijos'!F13</f>
        <v>337203</v>
      </c>
      <c r="G12" s="58">
        <f>'Activos fijos'!G13</f>
        <v>445140</v>
      </c>
      <c r="H12" s="58">
        <f>'Activos fijos'!H13</f>
        <v>546002</v>
      </c>
      <c r="I12" s="58">
        <f>'Activos fijos'!I13</f>
        <v>626064</v>
      </c>
      <c r="J12" s="58">
        <f>'Activos fijos'!J13</f>
        <v>579750.17374023516</v>
      </c>
      <c r="K12" s="58">
        <f>'Activos fijos'!K13</f>
        <v>576801</v>
      </c>
      <c r="L12" s="58">
        <f>'Activos fijos'!L13</f>
        <v>579750.17374023516</v>
      </c>
      <c r="M12" s="58">
        <f>'Activos fijos'!M13</f>
        <v>576801</v>
      </c>
      <c r="N12" s="58">
        <f>'Activos fijos'!N13</f>
        <v>580325</v>
      </c>
      <c r="O12" s="58">
        <f>'Activos fijos'!O13</f>
        <v>580325</v>
      </c>
      <c r="P12" s="58">
        <f>'Activos fijos'!P13</f>
        <v>502536</v>
      </c>
      <c r="Q12" s="58">
        <f>'Activos fijos'!Q13</f>
        <v>513647</v>
      </c>
      <c r="R12" s="58">
        <f>'Activos fijos'!R13</f>
        <v>514131</v>
      </c>
      <c r="S12" s="58">
        <f>'Activos fijos'!S13</f>
        <v>520387.10996706237</v>
      </c>
      <c r="T12" s="58">
        <f>'Activos fijos'!U13</f>
        <v>520404.91262813483</v>
      </c>
      <c r="U12" s="58">
        <f>'Activos fijos'!V13</f>
        <v>497132.40112758114</v>
      </c>
      <c r="V12" s="58">
        <f>'Activos fijos'!W13</f>
        <v>167110</v>
      </c>
      <c r="W12" s="58">
        <f>X12</f>
        <v>167184</v>
      </c>
      <c r="X12" s="58">
        <f>'Activos fijos'!X13</f>
        <v>167184</v>
      </c>
      <c r="Y12" s="58">
        <f>'Activos fijos'!Y13</f>
        <v>207256</v>
      </c>
      <c r="Z12" s="58">
        <f>'Activos fijos'!Z13</f>
        <v>194485</v>
      </c>
      <c r="AA12" s="58">
        <f>'Activos fijos'!AA13</f>
        <v>175726</v>
      </c>
      <c r="AB12" s="58">
        <f>'Activos fijos'!AB13</f>
        <v>142191</v>
      </c>
      <c r="AC12" s="58">
        <f>'Activos fijos'!AC13</f>
        <v>139247</v>
      </c>
      <c r="AD12" s="58">
        <f>'Activos fijos'!AD13</f>
        <v>147500</v>
      </c>
      <c r="AE12" s="58">
        <f>'Activos fijos'!AE13</f>
        <v>166186</v>
      </c>
      <c r="AF12" s="58">
        <f>'Activos fijos'!AF13</f>
        <v>145107.5598289505</v>
      </c>
      <c r="AG12" s="58">
        <f>'Activos fijos'!AG13</f>
        <v>145084.3733183156</v>
      </c>
      <c r="AH12" s="58">
        <f>'Activos fijos'!AH13</f>
        <v>156508.7874427487</v>
      </c>
      <c r="AI12" s="58">
        <f>'Activos fijos'!AI13</f>
        <v>129112.29676444488</v>
      </c>
      <c r="AJ12" s="58">
        <f>+'Activos fijos'!AJ13</f>
        <v>112285.13071458557</v>
      </c>
      <c r="AK12" s="58">
        <f>+'Activos fijos'!AK13</f>
        <v>134838.67011770888</v>
      </c>
      <c r="AL12" s="58">
        <f>+'Activos fijos'!AL13</f>
        <v>68363.474102695182</v>
      </c>
      <c r="AM12" s="58">
        <f>+'Activos fijos'!AM13</f>
        <v>62415.097734508694</v>
      </c>
      <c r="AN12" s="58">
        <f>+'Activos fijos'!AN13</f>
        <v>44619.738469824217</v>
      </c>
      <c r="AO12" s="58">
        <f>+'Activos fijos'!AO13</f>
        <v>29335.612567811964</v>
      </c>
      <c r="AP12" s="241">
        <f>+'Activos fijos'!AP13</f>
        <v>25983.202000000001</v>
      </c>
    </row>
    <row r="13" spans="1:42">
      <c r="A13" s="24"/>
      <c r="B13" s="176" t="s">
        <v>59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31"/>
      <c r="AL13" s="242"/>
      <c r="AM13" s="58"/>
      <c r="AN13" s="31"/>
      <c r="AO13" s="532"/>
      <c r="AP13" s="533"/>
    </row>
    <row r="14" spans="1:42">
      <c r="A14" s="24"/>
      <c r="B14" s="181" t="s">
        <v>60</v>
      </c>
      <c r="C14" s="58">
        <f>'Activos fijos'!C15</f>
        <v>459441.95549050061</v>
      </c>
      <c r="D14" s="58">
        <f>'Activos fijos'!D15</f>
        <v>842720</v>
      </c>
      <c r="E14" s="58">
        <f>'Activos fijos'!E15</f>
        <v>1410854.5008700001</v>
      </c>
      <c r="F14" s="58">
        <f>'Activos fijos'!F15</f>
        <v>1420186.5287599994</v>
      </c>
      <c r="G14" s="58">
        <f>'Activos fijos'!G15</f>
        <v>2008342.2621299999</v>
      </c>
      <c r="H14" s="58">
        <f>'Activos fijos'!H15</f>
        <v>2233694.67606</v>
      </c>
      <c r="I14" s="58">
        <f>'Activos fijos'!I15</f>
        <v>2596678.90398402</v>
      </c>
      <c r="J14" s="58">
        <f>'Activos fijos'!J15</f>
        <v>1497430.21355</v>
      </c>
      <c r="K14" s="58">
        <f>'Activos fijos'!K15</f>
        <v>1244763</v>
      </c>
      <c r="L14" s="58">
        <f>'Activos fijos'!L15</f>
        <v>1496317</v>
      </c>
      <c r="M14" s="58">
        <f>'Activos fijos'!M15</f>
        <v>1244763</v>
      </c>
      <c r="N14" s="58">
        <f>'Activos fijos'!N15</f>
        <v>1254348</v>
      </c>
      <c r="O14" s="58">
        <f>'Activos fijos'!O15</f>
        <v>1254348</v>
      </c>
      <c r="P14" s="58">
        <f>'Activos fijos'!P15</f>
        <v>1295605</v>
      </c>
      <c r="Q14" s="58">
        <f>'Activos fijos'!Q15</f>
        <v>1278919</v>
      </c>
      <c r="R14" s="58">
        <f>'Activos fijos'!R15</f>
        <v>1289677</v>
      </c>
      <c r="S14" s="58">
        <f>'Activos fijos'!S15</f>
        <v>1347926.9269059412</v>
      </c>
      <c r="T14" s="58">
        <f>'Activos fijos'!U15</f>
        <v>1348637.7969200592</v>
      </c>
      <c r="U14" s="58">
        <f>'Activos fijos'!V15</f>
        <v>1187323.5229637679</v>
      </c>
      <c r="V14" s="58">
        <f>'Activos fijos'!W15</f>
        <v>758971</v>
      </c>
      <c r="W14" s="58">
        <f>X14</f>
        <v>575467</v>
      </c>
      <c r="X14" s="58">
        <f>'Activos fijos'!X15</f>
        <v>575467</v>
      </c>
      <c r="Y14" s="58">
        <f>'Activos fijos'!Y15</f>
        <v>401877</v>
      </c>
      <c r="Z14" s="58">
        <f>'Activos fijos'!Z15</f>
        <v>260766</v>
      </c>
      <c r="AA14" s="58">
        <f>'Activos fijos'!AA15</f>
        <v>177247</v>
      </c>
      <c r="AB14" s="58">
        <f>'Activos fijos'!AB15</f>
        <v>130656</v>
      </c>
      <c r="AC14" s="58">
        <f>'Activos fijos'!AC15</f>
        <v>104982</v>
      </c>
      <c r="AD14" s="58">
        <f>'Activos fijos'!AD15</f>
        <v>98554</v>
      </c>
      <c r="AE14" s="58">
        <f>'Activos fijos'!AE15</f>
        <v>97108</v>
      </c>
      <c r="AF14" s="58">
        <f>'Activos fijos'!AF15</f>
        <v>127962.83968172106</v>
      </c>
      <c r="AG14" s="58">
        <f>'Activos fijos'!AG15</f>
        <v>94132.919876614425</v>
      </c>
      <c r="AH14" s="58">
        <f>'Activos fijos'!AH15</f>
        <v>106621.25776580005</v>
      </c>
      <c r="AI14" s="58">
        <f>'Activos fijos'!AI15</f>
        <v>100074.64685994148</v>
      </c>
      <c r="AJ14" s="58">
        <f>+'Activos fijos'!AJ15</f>
        <v>87410.520251749316</v>
      </c>
      <c r="AK14" s="58">
        <f>+'Activos fijos'!AK15</f>
        <v>114616.11274738346</v>
      </c>
      <c r="AL14" s="58">
        <f>+'Activos fijos'!AL15</f>
        <v>83223.45985589044</v>
      </c>
      <c r="AM14" s="58">
        <f>+'Activos fijos'!AM15</f>
        <v>79889.727840882711</v>
      </c>
      <c r="AN14" s="58">
        <f>+'Activos fijos'!AN15</f>
        <v>68894.019280415581</v>
      </c>
      <c r="AO14" s="58">
        <f>+'Activos fijos'!AO15</f>
        <v>76997.797706421174</v>
      </c>
      <c r="AP14" s="241">
        <f>+'Activos fijos'!AP15</f>
        <v>71529.623999999996</v>
      </c>
    </row>
    <row r="15" spans="1:42">
      <c r="A15" s="24"/>
      <c r="B15" s="181" t="s">
        <v>61</v>
      </c>
      <c r="C15" s="58">
        <f>'Activos fijos'!C16</f>
        <v>145943.40336438699</v>
      </c>
      <c r="D15" s="58">
        <f>'Activos fijos'!D16</f>
        <v>267693</v>
      </c>
      <c r="E15" s="58">
        <f>'Activos fijos'!E16</f>
        <v>398186.98561999993</v>
      </c>
      <c r="F15" s="58">
        <f>'Activos fijos'!F16</f>
        <v>558303.11966000008</v>
      </c>
      <c r="G15" s="58">
        <f>'Activos fijos'!G16</f>
        <v>808008.4330800001</v>
      </c>
      <c r="H15" s="58">
        <f>'Activos fijos'!H16</f>
        <v>1061233.2007899999</v>
      </c>
      <c r="I15" s="58">
        <f>'Activos fijos'!I16</f>
        <v>1123604.3927000002</v>
      </c>
      <c r="J15" s="58">
        <f>'Activos fijos'!J16</f>
        <v>1123604.3927000002</v>
      </c>
      <c r="K15" s="58">
        <f>'Activos fijos'!K16</f>
        <v>1030209</v>
      </c>
      <c r="L15" s="58">
        <f>'Activos fijos'!L16</f>
        <v>1090570</v>
      </c>
      <c r="M15" s="58">
        <f>'Activos fijos'!M16</f>
        <v>1030209</v>
      </c>
      <c r="N15" s="58">
        <f>'Activos fijos'!N16</f>
        <v>1015184</v>
      </c>
      <c r="O15" s="58">
        <f>'Activos fijos'!O16</f>
        <v>1015184</v>
      </c>
      <c r="P15" s="58">
        <f>'Activos fijos'!P16</f>
        <v>989898</v>
      </c>
      <c r="Q15" s="58">
        <f>'Activos fijos'!Q16</f>
        <v>923339</v>
      </c>
      <c r="R15" s="58">
        <f>'Activos fijos'!R16</f>
        <v>959977</v>
      </c>
      <c r="S15" s="58">
        <f>'Activos fijos'!S16</f>
        <v>824758.71872680914</v>
      </c>
      <c r="T15" s="58">
        <f>'Activos fijos'!U16</f>
        <v>827201.55470108194</v>
      </c>
      <c r="U15" s="58">
        <f>'Activos fijos'!V16</f>
        <v>691767.35605782829</v>
      </c>
      <c r="V15" s="58">
        <f>'Activos fijos'!W16</f>
        <v>38495</v>
      </c>
      <c r="W15" s="58">
        <f t="shared" ref="W15:W21" si="0">X15</f>
        <v>27393</v>
      </c>
      <c r="X15" s="58">
        <f>'Activos fijos'!X16</f>
        <v>27393</v>
      </c>
      <c r="Y15" s="58">
        <f>'Activos fijos'!Y16</f>
        <v>24709</v>
      </c>
      <c r="Z15" s="58">
        <f>'Activos fijos'!Z16</f>
        <v>34174</v>
      </c>
      <c r="AA15" s="58">
        <f>'Activos fijos'!AA16</f>
        <v>38450</v>
      </c>
      <c r="AB15" s="58">
        <f>'Activos fijos'!AB16</f>
        <v>37487</v>
      </c>
      <c r="AC15" s="58">
        <f>'Activos fijos'!AC16</f>
        <v>40673</v>
      </c>
      <c r="AD15" s="58">
        <f>'Activos fijos'!AD16</f>
        <v>39783</v>
      </c>
      <c r="AE15" s="58">
        <f>'Activos fijos'!AE16</f>
        <v>35640</v>
      </c>
      <c r="AF15" s="58">
        <f>'Activos fijos'!AF16</f>
        <v>40587.689917869502</v>
      </c>
      <c r="AG15" s="58">
        <f>'Activos fijos'!AG16</f>
        <v>43106.056617689595</v>
      </c>
      <c r="AH15" s="58">
        <f>'Activos fijos'!AH16</f>
        <v>53188.533214563511</v>
      </c>
      <c r="AI15" s="58">
        <f>'Activos fijos'!AI16</f>
        <v>47733.006849903803</v>
      </c>
      <c r="AJ15" s="58">
        <f>+'Activos fijos'!AJ16</f>
        <v>62270.423641585563</v>
      </c>
      <c r="AK15" s="58">
        <f>+'Activos fijos'!AK16</f>
        <v>58125.3495526189</v>
      </c>
      <c r="AL15" s="58">
        <f>+'Activos fijos'!AL16</f>
        <v>68141.861074226836</v>
      </c>
      <c r="AM15" s="58">
        <f>+'Activos fijos'!AM16</f>
        <v>76531.677956087282</v>
      </c>
      <c r="AN15" s="58">
        <f>+'Activos fijos'!AN16</f>
        <v>52801.719245998109</v>
      </c>
      <c r="AO15" s="58">
        <f>+'Activos fijos'!AO16</f>
        <v>69872.401093424007</v>
      </c>
      <c r="AP15" s="241">
        <f>+'Activos fijos'!AP16</f>
        <v>36824.586000000003</v>
      </c>
    </row>
    <row r="16" spans="1:42">
      <c r="A16" s="24"/>
      <c r="B16" s="181" t="s">
        <v>62</v>
      </c>
      <c r="C16" s="58">
        <f>'Activos fijos'!C17</f>
        <v>499534.86972357088</v>
      </c>
      <c r="D16" s="58">
        <f>'Activos fijos'!D17</f>
        <v>916260</v>
      </c>
      <c r="E16" s="58">
        <f>'Activos fijos'!E17</f>
        <v>1192570.7260000003</v>
      </c>
      <c r="F16" s="58">
        <f>'Activos fijos'!F17</f>
        <v>1711014.4781200001</v>
      </c>
      <c r="G16" s="58">
        <f>'Activos fijos'!G17</f>
        <v>2107185.3565800004</v>
      </c>
      <c r="H16" s="58">
        <f>'Activos fijos'!H17</f>
        <v>2275744.8881299999</v>
      </c>
      <c r="I16" s="58">
        <f>'Activos fijos'!I17</f>
        <v>2289000.6808399991</v>
      </c>
      <c r="J16" s="58">
        <f>'Activos fijos'!J17</f>
        <v>2289000.6808399991</v>
      </c>
      <c r="K16" s="58">
        <f>'Activos fijos'!K17</f>
        <v>2082102</v>
      </c>
      <c r="L16" s="58">
        <f>'Activos fijos'!L17</f>
        <v>2297679</v>
      </c>
      <c r="M16" s="58">
        <f>'Activos fijos'!M17</f>
        <v>2082102</v>
      </c>
      <c r="N16" s="58">
        <f>'Activos fijos'!N17</f>
        <v>1904253</v>
      </c>
      <c r="O16" s="58">
        <f>'Activos fijos'!O17</f>
        <v>1904253</v>
      </c>
      <c r="P16" s="58">
        <f>'Activos fijos'!P17</f>
        <v>1850420</v>
      </c>
      <c r="Q16" s="58">
        <f>'Activos fijos'!Q17</f>
        <v>1592102</v>
      </c>
      <c r="R16" s="58">
        <f>'Activos fijos'!R17</f>
        <v>1592232</v>
      </c>
      <c r="S16" s="58">
        <f>'Activos fijos'!S17</f>
        <v>1640483.2638688963</v>
      </c>
      <c r="T16" s="58">
        <f>'Activos fijos'!U17</f>
        <v>1640489.483487186</v>
      </c>
      <c r="U16" s="58">
        <f>'Activos fijos'!V17</f>
        <v>1510079.8107235888</v>
      </c>
      <c r="V16" s="58">
        <f>'Activos fijos'!W17</f>
        <v>35279</v>
      </c>
      <c r="W16" s="58">
        <f t="shared" si="0"/>
        <v>29335</v>
      </c>
      <c r="X16" s="58">
        <f>'Activos fijos'!X17</f>
        <v>29335</v>
      </c>
      <c r="Y16" s="58">
        <f>'Activos fijos'!Y17</f>
        <v>28671</v>
      </c>
      <c r="Z16" s="58">
        <f>'Activos fijos'!Z17</f>
        <v>17835</v>
      </c>
      <c r="AA16" s="58">
        <f>'Activos fijos'!AA17</f>
        <v>14075</v>
      </c>
      <c r="AB16" s="58">
        <f>'Activos fijos'!AB17</f>
        <v>10446</v>
      </c>
      <c r="AC16" s="58">
        <f>'Activos fijos'!AC17</f>
        <v>9199</v>
      </c>
      <c r="AD16" s="58">
        <f>'Activos fijos'!AD17</f>
        <v>7304</v>
      </c>
      <c r="AE16" s="58">
        <f>'Activos fijos'!AE17</f>
        <v>9646</v>
      </c>
      <c r="AF16" s="58">
        <f>'Activos fijos'!AF17</f>
        <v>99.071707236933904</v>
      </c>
      <c r="AG16" s="58">
        <f>'Activos fijos'!AG17</f>
        <v>0</v>
      </c>
      <c r="AH16" s="58">
        <f>'Activos fijos'!AH17</f>
        <v>0</v>
      </c>
      <c r="AI16" s="58">
        <f>'Activos fijos'!AI17</f>
        <v>47.572374300504698</v>
      </c>
      <c r="AJ16" s="58">
        <f>+'Activos fijos'!AJ17</f>
        <v>15.722264318820409</v>
      </c>
      <c r="AK16" s="58">
        <f>+'Activos fijos'!AK17</f>
        <v>14.86497687563979</v>
      </c>
      <c r="AL16" s="58">
        <f>+'Activos fijos'!AL17</f>
        <v>10.563188618552442</v>
      </c>
      <c r="AM16" s="58">
        <f>+'Activos fijos'!AM17</f>
        <v>11.660215688708821</v>
      </c>
      <c r="AN16" s="58">
        <f>+'Activos fijos'!AN17</f>
        <v>6.2745376927330021</v>
      </c>
      <c r="AO16" s="58">
        <f>+'Activos fijos'!AO17</f>
        <v>1.9634341510352051</v>
      </c>
      <c r="AP16" s="241">
        <f>+'Activos fijos'!AP17</f>
        <v>1.417</v>
      </c>
    </row>
    <row r="17" spans="1:43">
      <c r="A17" s="24"/>
      <c r="B17" s="181" t="s">
        <v>63</v>
      </c>
      <c r="C17" s="58">
        <f>'Activos fijos'!C18</f>
        <v>134083.45153167302</v>
      </c>
      <c r="D17" s="58">
        <f>'Activos fijos'!D18</f>
        <v>245939</v>
      </c>
      <c r="E17" s="58">
        <f>'Activos fijos'!E18</f>
        <v>326675.26354000001</v>
      </c>
      <c r="F17" s="58">
        <f>'Activos fijos'!F18</f>
        <v>366254.0777100001</v>
      </c>
      <c r="G17" s="58">
        <f>'Activos fijos'!G18</f>
        <v>602517.94820999913</v>
      </c>
      <c r="H17" s="58">
        <f>'Activos fijos'!H18</f>
        <v>841169.23502000049</v>
      </c>
      <c r="I17" s="58">
        <f>'Activos fijos'!I18</f>
        <v>906882.02247598022</v>
      </c>
      <c r="J17" s="58">
        <f>'Activos fijos'!J18</f>
        <v>822394.79713226575</v>
      </c>
      <c r="K17" s="58">
        <f>'Activos fijos'!K18</f>
        <v>803822</v>
      </c>
      <c r="L17" s="58">
        <f>'Activos fijos'!L18</f>
        <v>847864</v>
      </c>
      <c r="M17" s="58">
        <f>'Activos fijos'!M18</f>
        <v>865412</v>
      </c>
      <c r="N17" s="58">
        <f>'Activos fijos'!N18</f>
        <v>875293</v>
      </c>
      <c r="O17" s="58">
        <f>'Activos fijos'!O18</f>
        <v>875293</v>
      </c>
      <c r="P17" s="58">
        <f>'Activos fijos'!P18</f>
        <v>817797</v>
      </c>
      <c r="Q17" s="58">
        <f>'Activos fijos'!Q18</f>
        <v>927766</v>
      </c>
      <c r="R17" s="58">
        <f>'Activos fijos'!R18</f>
        <v>929617</v>
      </c>
      <c r="S17" s="58">
        <f>'Activos fijos'!S18</f>
        <v>932497.23342967639</v>
      </c>
      <c r="T17" s="58">
        <f>'Activos fijos'!U18</f>
        <v>932620.3315396416</v>
      </c>
      <c r="U17" s="58">
        <f>'Activos fijos'!V18</f>
        <v>886537.9609724232</v>
      </c>
      <c r="V17" s="58">
        <f>'Activos fijos'!W18</f>
        <v>1153853</v>
      </c>
      <c r="W17" s="58">
        <f t="shared" si="0"/>
        <v>1074008</v>
      </c>
      <c r="X17" s="58">
        <f>'Activos fijos'!X18</f>
        <v>1074008</v>
      </c>
      <c r="Y17" s="58">
        <f>'Activos fijos'!Y18</f>
        <v>964256</v>
      </c>
      <c r="Z17" s="58">
        <f>'Activos fijos'!Z18</f>
        <v>883734</v>
      </c>
      <c r="AA17" s="58">
        <f>'Activos fijos'!AA18</f>
        <v>906767</v>
      </c>
      <c r="AB17" s="58">
        <f>'Activos fijos'!AB18</f>
        <v>806760</v>
      </c>
      <c r="AC17" s="58">
        <f>'Activos fijos'!AC18</f>
        <v>834569</v>
      </c>
      <c r="AD17" s="58">
        <f>'Activos fijos'!AD18</f>
        <v>849655</v>
      </c>
      <c r="AE17" s="58">
        <f>'Activos fijos'!AE18</f>
        <v>873467</v>
      </c>
      <c r="AF17" s="58">
        <f>'Activos fijos'!AF18</f>
        <v>869903.02009383915</v>
      </c>
      <c r="AG17" s="58">
        <f>'Activos fijos'!AG18</f>
        <v>864167.29364583944</v>
      </c>
      <c r="AH17" s="58">
        <f>'Activos fijos'!AH18</f>
        <v>854637.66877988505</v>
      </c>
      <c r="AI17" s="58">
        <f>'Activos fijos'!AI18</f>
        <v>813823.24131501641</v>
      </c>
      <c r="AJ17" s="58">
        <f>+'Activos fijos'!AJ18</f>
        <v>808077.68074266752</v>
      </c>
      <c r="AK17" s="58">
        <f>+'Activos fijos'!AK18</f>
        <v>853639.09233330796</v>
      </c>
      <c r="AL17" s="58">
        <f>+'Activos fijos'!AL18</f>
        <v>788141.59939292853</v>
      </c>
      <c r="AM17" s="58">
        <f>+'Activos fijos'!AM18</f>
        <v>919757.1352223967</v>
      </c>
      <c r="AN17" s="58">
        <f>+'Activos fijos'!AN18</f>
        <v>753325.64423074888</v>
      </c>
      <c r="AO17" s="58">
        <f>+'Activos fijos'!AO18</f>
        <v>627395.7191514459</v>
      </c>
      <c r="AP17" s="241">
        <f>+'Activos fijos'!AP18</f>
        <v>522182.87000000005</v>
      </c>
    </row>
    <row r="18" spans="1:43">
      <c r="A18" s="24"/>
      <c r="B18" s="176" t="s">
        <v>64</v>
      </c>
      <c r="C18" s="58">
        <f>'Activos fijos'!C19</f>
        <v>3630</v>
      </c>
      <c r="D18" s="58">
        <f>'Activos fijos'!D19</f>
        <v>3333</v>
      </c>
      <c r="E18" s="58">
        <f>'Activos fijos'!E19</f>
        <v>5643.5501499999991</v>
      </c>
      <c r="F18" s="58">
        <f>'Activos fijos'!F19</f>
        <v>4734.8804299999974</v>
      </c>
      <c r="G18" s="58">
        <f>'Activos fijos'!G19</f>
        <v>17214</v>
      </c>
      <c r="H18" s="58">
        <f>'Activos fijos'!H19</f>
        <v>22981</v>
      </c>
      <c r="I18" s="58">
        <f>'Activos fijos'!I19</f>
        <v>24600</v>
      </c>
      <c r="J18" s="58">
        <f>'Activos fijos'!J19</f>
        <v>24179.639911384293</v>
      </c>
      <c r="K18" s="58">
        <f>'Activos fijos'!K19</f>
        <v>25049</v>
      </c>
      <c r="L18" s="58">
        <f>'Activos fijos'!L19</f>
        <v>24180</v>
      </c>
      <c r="M18" s="58">
        <f>'Activos fijos'!M19</f>
        <v>24954</v>
      </c>
      <c r="N18" s="58">
        <f>'Activos fijos'!N19</f>
        <v>8891</v>
      </c>
      <c r="O18" s="58">
        <f>'Activos fijos'!O19</f>
        <v>8891</v>
      </c>
      <c r="P18" s="58">
        <f>'Activos fijos'!P19</f>
        <v>18397</v>
      </c>
      <c r="Q18" s="58">
        <f>'Activos fijos'!Q19</f>
        <v>15659</v>
      </c>
      <c r="R18" s="58">
        <f>'Activos fijos'!R19</f>
        <v>16525</v>
      </c>
      <c r="S18" s="58">
        <f>'Activos fijos'!S19</f>
        <v>24410.807070005016</v>
      </c>
      <c r="T18" s="58">
        <f>'Activos fijos'!U19</f>
        <v>24416.734396216387</v>
      </c>
      <c r="U18" s="58">
        <f>'Activos fijos'!V19</f>
        <v>20284.997022786847</v>
      </c>
      <c r="V18" s="58">
        <f>'Activos fijos'!W19</f>
        <v>13020</v>
      </c>
      <c r="W18" s="58">
        <f t="shared" si="0"/>
        <v>8987</v>
      </c>
      <c r="X18" s="58">
        <f>'Activos fijos'!X19</f>
        <v>8987</v>
      </c>
      <c r="Y18" s="58">
        <f>'Activos fijos'!Y19</f>
        <v>1233</v>
      </c>
      <c r="Z18" s="58">
        <f>'Activos fijos'!Z19</f>
        <v>721</v>
      </c>
      <c r="AA18" s="58">
        <f>'Activos fijos'!AA19</f>
        <v>1141</v>
      </c>
      <c r="AB18" s="58">
        <f>'Activos fijos'!AB19</f>
        <v>997</v>
      </c>
      <c r="AC18" s="58">
        <f>'Activos fijos'!AC19</f>
        <v>1344</v>
      </c>
      <c r="AD18" s="58">
        <f>'Activos fijos'!AD19</f>
        <v>1601</v>
      </c>
      <c r="AE18" s="58">
        <f>'Activos fijos'!AE19</f>
        <v>2425</v>
      </c>
      <c r="AF18" s="58">
        <f>'Activos fijos'!AF19</f>
        <v>3316.4904673805681</v>
      </c>
      <c r="AG18" s="58">
        <f>'Activos fijos'!AG19</f>
        <v>3151.3083684398398</v>
      </c>
      <c r="AH18" s="58">
        <f>'Activos fijos'!AH19</f>
        <v>2043.7175601884408</v>
      </c>
      <c r="AI18" s="58">
        <f>'Activos fijos'!AI19</f>
        <v>1346.9086656686595</v>
      </c>
      <c r="AJ18" s="58">
        <f>+'Activos fijos'!AJ19</f>
        <v>1037.3195706983211</v>
      </c>
      <c r="AK18" s="58">
        <f>+'Activos fijos'!AK19</f>
        <v>1286.227841545506</v>
      </c>
      <c r="AL18" s="58">
        <f>+'Activos fijos'!AL19</f>
        <v>593.56250096519716</v>
      </c>
      <c r="AM18" s="58">
        <f>+'Activos fijos'!AM19</f>
        <v>559</v>
      </c>
      <c r="AN18" s="58">
        <f>+'Activos fijos'!AN19</f>
        <v>345.55891234284798</v>
      </c>
      <c r="AO18" s="58">
        <f>+'Activos fijos'!AO19</f>
        <v>202.16051621779636</v>
      </c>
      <c r="AP18" s="241">
        <f>+'Activos fijos'!AP19</f>
        <v>141.25700000000001</v>
      </c>
    </row>
    <row r="19" spans="1:43">
      <c r="A19" s="24"/>
      <c r="B19" s="176" t="s">
        <v>65</v>
      </c>
      <c r="C19" s="58">
        <f>'Activos fijos'!C20</f>
        <v>13063</v>
      </c>
      <c r="D19" s="58">
        <f>'Activos fijos'!D20</f>
        <v>10980</v>
      </c>
      <c r="E19" s="58">
        <f>'Activos fijos'!E20</f>
        <v>8725.6713300000119</v>
      </c>
      <c r="F19" s="58">
        <f>'Activos fijos'!F20</f>
        <v>5059.0392099999881</v>
      </c>
      <c r="G19" s="58">
        <f>'Activos fijos'!G20</f>
        <v>4958</v>
      </c>
      <c r="H19" s="58">
        <f>'Activos fijos'!H20</f>
        <v>4597</v>
      </c>
      <c r="I19" s="58">
        <f>'Activos fijos'!I20</f>
        <v>5361</v>
      </c>
      <c r="J19" s="58">
        <f>'Activos fijos'!J20</f>
        <v>5276.9044261902745</v>
      </c>
      <c r="K19" s="58">
        <f>'Activos fijos'!K20</f>
        <v>6274</v>
      </c>
      <c r="L19" s="58">
        <f>'Activos fijos'!L20</f>
        <v>5276.9044261902745</v>
      </c>
      <c r="M19" s="58">
        <f>'Activos fijos'!M20</f>
        <v>6273</v>
      </c>
      <c r="N19" s="58">
        <f>'Activos fijos'!N20</f>
        <v>5134</v>
      </c>
      <c r="O19" s="58">
        <f>'Activos fijos'!O20</f>
        <v>5134</v>
      </c>
      <c r="P19" s="58">
        <f>'Activos fijos'!P20</f>
        <v>2813</v>
      </c>
      <c r="Q19" s="58">
        <f>'Activos fijos'!Q20</f>
        <v>1066</v>
      </c>
      <c r="R19" s="58">
        <f>'Activos fijos'!R20</f>
        <v>1444</v>
      </c>
      <c r="S19" s="58">
        <f>'Activos fijos'!S20</f>
        <v>6047.5034768535406</v>
      </c>
      <c r="T19" s="58">
        <f>'Activos fijos'!U20</f>
        <v>6041.3913278727268</v>
      </c>
      <c r="U19" s="58">
        <f>'Activos fijos'!V20</f>
        <v>7138.6481734091358</v>
      </c>
      <c r="V19" s="58">
        <f>'Activos fijos'!W20</f>
        <v>185</v>
      </c>
      <c r="W19" s="58">
        <f t="shared" si="0"/>
        <v>38</v>
      </c>
      <c r="X19" s="58">
        <f>'Activos fijos'!X20</f>
        <v>38</v>
      </c>
      <c r="Y19" s="58">
        <f>'Activos fijos'!Y20</f>
        <v>18</v>
      </c>
      <c r="Z19" s="58">
        <f>'Activos fijos'!Z20</f>
        <v>0</v>
      </c>
      <c r="AA19" s="58">
        <f>'Activos fijos'!AA20</f>
        <v>0</v>
      </c>
      <c r="AB19" s="58">
        <f>'Activos fijos'!AB20</f>
        <v>0</v>
      </c>
      <c r="AC19" s="58">
        <f>'Activos fijos'!AC20</f>
        <v>0</v>
      </c>
      <c r="AD19" s="58">
        <f>'Activos fijos'!AD20</f>
        <v>0</v>
      </c>
      <c r="AE19" s="58">
        <f>'Activos fijos'!AE20</f>
        <v>0</v>
      </c>
      <c r="AF19" s="58">
        <f>'Activos fijos'!AF20</f>
        <v>0</v>
      </c>
      <c r="AG19" s="58">
        <f>'Activos fijos'!AG20</f>
        <v>0</v>
      </c>
      <c r="AH19" s="58">
        <f>'Activos fijos'!AH20</f>
        <v>83.886840356578091</v>
      </c>
      <c r="AI19" s="58">
        <f>'Activos fijos'!AI20</f>
        <v>53.123438707095524</v>
      </c>
      <c r="AJ19" s="58">
        <f>+'Activos fijos'!AJ20</f>
        <v>0</v>
      </c>
      <c r="AK19" s="58">
        <f>+'Activos fijos'!AK20</f>
        <v>0</v>
      </c>
      <c r="AL19" s="58">
        <f>+'Activos fijos'!AL20</f>
        <v>0</v>
      </c>
      <c r="AM19" s="58">
        <f>+'Activos fijos'!AM20</f>
        <v>0</v>
      </c>
      <c r="AN19" s="58">
        <f>+'Activos fijos'!AN20</f>
        <v>0</v>
      </c>
      <c r="AO19" s="58">
        <f>+'Activos fijos'!AO20</f>
        <v>0</v>
      </c>
      <c r="AP19" s="241">
        <f>+'Activos fijos'!AP20</f>
        <v>0</v>
      </c>
    </row>
    <row r="20" spans="1:43" ht="13.5" thickBot="1">
      <c r="A20" s="24"/>
      <c r="B20" s="201" t="s">
        <v>63</v>
      </c>
      <c r="C20" s="243">
        <f>'Activos fijos'!C21</f>
        <v>50251.319889868377</v>
      </c>
      <c r="D20" s="243">
        <f>'Activos fijos'!D21</f>
        <v>92172</v>
      </c>
      <c r="E20" s="243">
        <f>'Activos fijos'!E21</f>
        <v>68871</v>
      </c>
      <c r="F20" s="243">
        <f>'Activos fijos'!F21</f>
        <v>51932.721590000001</v>
      </c>
      <c r="G20" s="243">
        <f>'Activos fijos'!G21</f>
        <v>105855</v>
      </c>
      <c r="H20" s="243">
        <f>'Activos fijos'!H21</f>
        <v>169214</v>
      </c>
      <c r="I20" s="243">
        <f>'Activos fijos'!I21</f>
        <v>306952</v>
      </c>
      <c r="J20" s="243">
        <f>'Activos fijos'!J21</f>
        <v>291920.21001666063</v>
      </c>
      <c r="K20" s="243">
        <f>'Activos fijos'!K21</f>
        <v>285187</v>
      </c>
      <c r="L20" s="243">
        <f>'Activos fijos'!L21</f>
        <v>291920</v>
      </c>
      <c r="M20" s="243">
        <f>'Activos fijos'!M21</f>
        <v>283685</v>
      </c>
      <c r="N20" s="243">
        <f>'Activos fijos'!N21</f>
        <v>174089</v>
      </c>
      <c r="O20" s="243">
        <f>'Activos fijos'!O21</f>
        <v>174089</v>
      </c>
      <c r="P20" s="243">
        <f>'Activos fijos'!P21</f>
        <v>130938</v>
      </c>
      <c r="Q20" s="243">
        <f>'Activos fijos'!Q21</f>
        <v>97975</v>
      </c>
      <c r="R20" s="243">
        <f>'Activos fijos'!R21</f>
        <v>132694</v>
      </c>
      <c r="S20" s="243">
        <f>'Activos fijos'!S21</f>
        <v>149171.78693757404</v>
      </c>
      <c r="T20" s="243">
        <f>'Activos fijos'!U21</f>
        <v>151985.54014506086</v>
      </c>
      <c r="U20" s="243">
        <f>'Activos fijos'!V21</f>
        <v>124121.18768710946</v>
      </c>
      <c r="V20" s="243">
        <f>'Activos fijos'!W21</f>
        <v>8407</v>
      </c>
      <c r="W20" s="243">
        <f t="shared" si="0"/>
        <v>4752</v>
      </c>
      <c r="X20" s="243">
        <f>'Activos fijos'!X21</f>
        <v>4752</v>
      </c>
      <c r="Y20" s="243">
        <f>'Activos fijos'!Y21</f>
        <v>16857</v>
      </c>
      <c r="Z20" s="243">
        <f>'Activos fijos'!Z21</f>
        <v>17810</v>
      </c>
      <c r="AA20" s="243">
        <f>'Activos fijos'!AA21</f>
        <v>8983</v>
      </c>
      <c r="AB20" s="243">
        <f>'Activos fijos'!AB21</f>
        <v>8880</v>
      </c>
      <c r="AC20" s="243">
        <f>'Activos fijos'!AC21</f>
        <v>6799</v>
      </c>
      <c r="AD20" s="243">
        <f>'Activos fijos'!AD21</f>
        <v>5008</v>
      </c>
      <c r="AE20" s="243">
        <f>'Activos fijos'!AE21</f>
        <v>4101</v>
      </c>
      <c r="AF20" s="243">
        <f>'Activos fijos'!AF21</f>
        <v>6338.1628863964988</v>
      </c>
      <c r="AG20" s="243">
        <f>'Activos fijos'!AG21</f>
        <v>5235.0449704610537</v>
      </c>
      <c r="AH20" s="243">
        <f>'Activos fijos'!AH21</f>
        <v>5976.5679149710722</v>
      </c>
      <c r="AI20" s="243">
        <f>'Activos fijos'!AI21</f>
        <v>5126.7750363605028</v>
      </c>
      <c r="AJ20" s="244">
        <f>+'Activos fijos'!AJ21</f>
        <v>3412.3088840679043</v>
      </c>
      <c r="AK20" s="244">
        <f>+'Activos fijos'!AK21</f>
        <v>6926.5848945730741</v>
      </c>
      <c r="AL20" s="244">
        <f>+'Activos fijos'!AL21</f>
        <v>2086.2224058624829</v>
      </c>
      <c r="AM20" s="244">
        <f>+'Activos fijos'!AM21</f>
        <v>936.61213293852359</v>
      </c>
      <c r="AN20" s="244">
        <f>+'Activos fijos'!AN21</f>
        <v>446.01866022999138</v>
      </c>
      <c r="AO20" s="244">
        <f>+'Activos fijos'!AO21</f>
        <v>305.39346288042645</v>
      </c>
      <c r="AP20" s="245">
        <f>+'Activos fijos'!AP21</f>
        <v>281.93700000000001</v>
      </c>
    </row>
    <row r="21" spans="1:43" ht="13.5" thickBot="1">
      <c r="A21" s="24"/>
      <c r="B21" s="246" t="s">
        <v>67</v>
      </c>
      <c r="C21" s="315">
        <f>SUM(C11:C12)+SUM(C14:C20)</f>
        <v>1522821</v>
      </c>
      <c r="D21" s="316">
        <f t="shared" ref="D21:T21" si="1">SUM(D11:D12)+SUM(D14:D20)</f>
        <v>2672842</v>
      </c>
      <c r="E21" s="316">
        <f t="shared" si="1"/>
        <v>3809111.6975100003</v>
      </c>
      <c r="F21" s="316">
        <f t="shared" si="1"/>
        <v>4580091.8454799997</v>
      </c>
      <c r="G21" s="316">
        <f t="shared" si="1"/>
        <v>6238782</v>
      </c>
      <c r="H21" s="316">
        <f t="shared" si="1"/>
        <v>7308012</v>
      </c>
      <c r="I21" s="316">
        <f t="shared" si="1"/>
        <v>8037793</v>
      </c>
      <c r="J21" s="316">
        <f t="shared" si="1"/>
        <v>6776855.0123167355</v>
      </c>
      <c r="K21" s="316">
        <f t="shared" si="1"/>
        <v>6203496</v>
      </c>
      <c r="L21" s="316">
        <f t="shared" si="1"/>
        <v>6776855.3653548295</v>
      </c>
      <c r="M21" s="316">
        <f t="shared" si="1"/>
        <v>6263489</v>
      </c>
      <c r="N21" s="316">
        <f t="shared" si="1"/>
        <v>5969336</v>
      </c>
      <c r="O21" s="316">
        <f>SUM(O11:O12)+SUM(O14:O20)</f>
        <v>5969336</v>
      </c>
      <c r="P21" s="316">
        <f t="shared" si="1"/>
        <v>5757256</v>
      </c>
      <c r="Q21" s="316">
        <f t="shared" si="1"/>
        <v>5497480</v>
      </c>
      <c r="R21" s="316">
        <f t="shared" si="1"/>
        <v>5583304</v>
      </c>
      <c r="S21" s="316">
        <f>SUM(S11:S12)+SUM(S14:S20)</f>
        <v>5597890.480012387</v>
      </c>
      <c r="T21" s="316">
        <f t="shared" si="1"/>
        <v>5604004.874774823</v>
      </c>
      <c r="U21" s="316">
        <f t="shared" ref="U21:Z21" si="2">SUM(U11:U12)+SUM(U14:U20)</f>
        <v>5073367.8738908097</v>
      </c>
      <c r="V21" s="316">
        <f t="shared" si="2"/>
        <v>2228219</v>
      </c>
      <c r="W21" s="316">
        <f t="shared" si="0"/>
        <v>1946735</v>
      </c>
      <c r="X21" s="316">
        <f t="shared" si="2"/>
        <v>1946735</v>
      </c>
      <c r="Y21" s="316">
        <f t="shared" si="2"/>
        <v>1719076</v>
      </c>
      <c r="Z21" s="316">
        <f t="shared" si="2"/>
        <v>1476973</v>
      </c>
      <c r="AA21" s="316">
        <f t="shared" ref="AA21:AO21" si="3">SUM(AA11:AA12)+SUM(AA14:AA20)</f>
        <v>1382146</v>
      </c>
      <c r="AB21" s="276">
        <f t="shared" si="3"/>
        <v>1203756</v>
      </c>
      <c r="AC21" s="316">
        <f t="shared" si="3"/>
        <v>1206492</v>
      </c>
      <c r="AD21" s="316">
        <f t="shared" si="3"/>
        <v>1227303</v>
      </c>
      <c r="AE21" s="316">
        <f t="shared" si="3"/>
        <v>1272365</v>
      </c>
      <c r="AF21" s="316">
        <f t="shared" si="3"/>
        <v>1238691.4109372809</v>
      </c>
      <c r="AG21" s="316">
        <f t="shared" si="3"/>
        <v>1200110.4113356008</v>
      </c>
      <c r="AH21" s="316">
        <f t="shared" si="3"/>
        <v>1239686.5034063407</v>
      </c>
      <c r="AI21" s="316">
        <f t="shared" si="3"/>
        <v>1144667.2522217084</v>
      </c>
      <c r="AJ21" s="316">
        <f t="shared" si="3"/>
        <v>1115673.1538783719</v>
      </c>
      <c r="AK21" s="316">
        <f t="shared" si="3"/>
        <v>1232234.4467324796</v>
      </c>
      <c r="AL21" s="316">
        <f t="shared" si="3"/>
        <v>1045120.5675274727</v>
      </c>
      <c r="AM21" s="316">
        <f t="shared" si="3"/>
        <v>1170198.507503984</v>
      </c>
      <c r="AN21" s="316">
        <f t="shared" si="3"/>
        <v>942581.6832938717</v>
      </c>
      <c r="AO21" s="316">
        <f t="shared" si="3"/>
        <v>820443.57129643054</v>
      </c>
      <c r="AP21" s="317">
        <f t="shared" ref="AP21" si="4">SUM(AP11:AP12)+SUM(AP14:AP20)</f>
        <v>672660.51100000006</v>
      </c>
    </row>
    <row r="22" spans="1:43" ht="13.5" thickBot="1">
      <c r="A22" s="31"/>
      <c r="B22" s="247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24"/>
      <c r="AI22" s="24"/>
      <c r="AJ22" s="24"/>
      <c r="AK22" s="24"/>
      <c r="AL22" s="248"/>
      <c r="AM22" s="122"/>
    </row>
    <row r="23" spans="1:43">
      <c r="A23" s="24"/>
      <c r="B23" s="249" t="s">
        <v>80</v>
      </c>
      <c r="C23" s="250">
        <v>0</v>
      </c>
      <c r="D23" s="250">
        <v>1.0880000000000001</v>
      </c>
      <c r="E23" s="250">
        <v>1.1135199894701586</v>
      </c>
      <c r="F23" s="250">
        <v>1.0503333199415106</v>
      </c>
      <c r="G23" s="250">
        <v>1.0647103920250209</v>
      </c>
      <c r="H23" s="250">
        <v>1.0548022474029228</v>
      </c>
      <c r="I23" s="250">
        <v>1.0383738717593771</v>
      </c>
      <c r="J23" s="250">
        <v>1.0383738717593771</v>
      </c>
      <c r="K23" s="250">
        <v>0.97814047670760784</v>
      </c>
      <c r="L23" s="250">
        <v>1.0383738717593771</v>
      </c>
      <c r="M23" s="250">
        <v>0.97814047670760784</v>
      </c>
      <c r="N23" s="250">
        <v>1.0167204173927096</v>
      </c>
      <c r="O23" s="250">
        <f>+N23</f>
        <v>1.0167204173927096</v>
      </c>
      <c r="P23" s="250">
        <v>1.0200436748377413</v>
      </c>
      <c r="Q23" s="250">
        <v>1.0488690810599353</v>
      </c>
      <c r="R23" s="250">
        <v>1.0488690810599353</v>
      </c>
      <c r="S23" s="250">
        <v>1.0359515508075752</v>
      </c>
      <c r="T23" s="250">
        <v>1.0359515508075752</v>
      </c>
      <c r="U23" s="250">
        <v>1.0133427359</v>
      </c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1"/>
    </row>
    <row r="24" spans="1:43" ht="13.5" thickBot="1">
      <c r="A24" s="24"/>
      <c r="B24" s="246" t="s">
        <v>81</v>
      </c>
      <c r="C24" s="252">
        <v>1</v>
      </c>
      <c r="D24" s="252">
        <f>C24*D23</f>
        <v>1.0880000000000001</v>
      </c>
      <c r="E24" s="252">
        <f>D24*E23</f>
        <v>1.2115097485435327</v>
      </c>
      <c r="F24" s="252">
        <f t="shared" ref="F24:I24" si="5">E24*F23</f>
        <v>1.2724890563292333</v>
      </c>
      <c r="G24" s="252">
        <f t="shared" si="5"/>
        <v>1.354832322011847</v>
      </c>
      <c r="H24" s="252">
        <f t="shared" si="5"/>
        <v>1.4290801781122167</v>
      </c>
      <c r="I24" s="252">
        <f t="shared" si="5"/>
        <v>1.4839195176009627</v>
      </c>
      <c r="J24" s="252">
        <f>H24*J23</f>
        <v>1.4839195176009627</v>
      </c>
      <c r="K24" s="252">
        <f>J24*K23</f>
        <v>1.4514817443419292</v>
      </c>
      <c r="L24" s="252">
        <f>H24*L23</f>
        <v>1.4839195176009627</v>
      </c>
      <c r="M24" s="252">
        <f>L24*M23</f>
        <v>1.4514817443419292</v>
      </c>
      <c r="N24" s="252">
        <f>M24*N23</f>
        <v>1.4757511249452244</v>
      </c>
      <c r="O24" s="252">
        <f>+N24</f>
        <v>1.4757511249452244</v>
      </c>
      <c r="P24" s="252">
        <f>N24*P23</f>
        <v>1.5053306006350573</v>
      </c>
      <c r="Q24" s="252">
        <f>P24*Q23</f>
        <v>1.578894723779493</v>
      </c>
      <c r="R24" s="252">
        <f>P24*R23</f>
        <v>1.578894723779493</v>
      </c>
      <c r="S24" s="252">
        <f>R24*S23</f>
        <v>1.6356584376612637</v>
      </c>
      <c r="T24" s="252">
        <f>R24*T23</f>
        <v>1.6356584376612637</v>
      </c>
      <c r="U24" s="252">
        <f>T24*U23</f>
        <v>1.6574825962175845</v>
      </c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3"/>
    </row>
    <row r="25" spans="1:43" ht="13.5" thickBot="1">
      <c r="A25" s="24"/>
      <c r="B25" s="24"/>
      <c r="C25" s="24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54"/>
      <c r="V25" s="254"/>
      <c r="W25" s="254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24"/>
      <c r="AI25" s="250"/>
      <c r="AJ25" s="250"/>
      <c r="AK25" s="250"/>
      <c r="AL25" s="250"/>
      <c r="AM25" s="250"/>
    </row>
    <row r="26" spans="1:43" ht="13.5" thickBot="1">
      <c r="A26" s="24"/>
      <c r="B26" s="194" t="s">
        <v>192</v>
      </c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54"/>
      <c r="V26" s="254"/>
      <c r="W26" s="254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24"/>
      <c r="AI26" s="24"/>
      <c r="AJ26" s="24"/>
      <c r="AK26" s="24"/>
      <c r="AL26" s="248"/>
      <c r="AM26" s="122"/>
    </row>
    <row r="27" spans="1:43">
      <c r="A27" s="24"/>
      <c r="B27" s="172" t="s">
        <v>57</v>
      </c>
      <c r="C27" s="207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6"/>
      <c r="T27" s="250">
        <v>1.0415402791403401</v>
      </c>
      <c r="U27" s="250"/>
      <c r="V27" s="250">
        <v>0.92274002384153786</v>
      </c>
      <c r="W27" s="250">
        <v>1.1271463241401762</v>
      </c>
      <c r="X27" s="250">
        <v>1.1271463241401762</v>
      </c>
      <c r="Y27" s="250">
        <v>1.266657054618171</v>
      </c>
      <c r="Z27" s="250">
        <v>1.0038352623779954</v>
      </c>
      <c r="AA27" s="250">
        <v>1.12773857339557</v>
      </c>
      <c r="AB27" s="250">
        <v>1.1278265044021669</v>
      </c>
      <c r="AC27" s="250">
        <v>1.1485895232975609</v>
      </c>
      <c r="AD27" s="250">
        <v>1.1217976135474395</v>
      </c>
      <c r="AE27" s="250">
        <v>1.0860054584183789</v>
      </c>
      <c r="AF27" s="250">
        <f>+AE27</f>
        <v>1.0860054584183789</v>
      </c>
      <c r="AG27" s="250">
        <v>1.0223995806472777</v>
      </c>
      <c r="AH27" s="255">
        <v>1.065156100401063</v>
      </c>
      <c r="AI27" s="255">
        <v>0.91611247434776688</v>
      </c>
      <c r="AJ27" s="535">
        <v>1.0009192685669539</v>
      </c>
      <c r="AK27" s="535">
        <v>0.99550175352755932</v>
      </c>
      <c r="AL27" s="535">
        <v>1.1044740614254589</v>
      </c>
      <c r="AM27" s="535">
        <v>1.063594031740462</v>
      </c>
      <c r="AN27" s="535">
        <v>0.99640630813985986</v>
      </c>
      <c r="AO27" s="535">
        <v>0.98674414946291289</v>
      </c>
      <c r="AP27" s="536">
        <v>0.9749818846508016</v>
      </c>
      <c r="AQ27" s="5"/>
    </row>
    <row r="28" spans="1:43">
      <c r="A28" s="24"/>
      <c r="B28" s="176" t="s">
        <v>58</v>
      </c>
      <c r="C28" s="31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7"/>
      <c r="T28" s="153">
        <v>1.0526100213232994</v>
      </c>
      <c r="U28" s="257"/>
      <c r="V28" s="153">
        <v>0.97625538283837199</v>
      </c>
      <c r="W28" s="153">
        <v>1.1019359374363233</v>
      </c>
      <c r="X28" s="153">
        <v>1.1019359374363233</v>
      </c>
      <c r="Y28" s="153">
        <v>1.1975022818243966</v>
      </c>
      <c r="Z28" s="153">
        <v>0.96160262305829491</v>
      </c>
      <c r="AA28" s="153">
        <v>1.0847299935971761</v>
      </c>
      <c r="AB28" s="153">
        <v>1.0740006042056502</v>
      </c>
      <c r="AC28" s="153">
        <v>1.066448767643029</v>
      </c>
      <c r="AD28" s="153">
        <v>1.073204105553097</v>
      </c>
      <c r="AE28" s="153">
        <v>1.0588770879775571</v>
      </c>
      <c r="AF28" s="153">
        <f t="shared" ref="AF28:AF36" si="6">+AE28</f>
        <v>1.0588770879775571</v>
      </c>
      <c r="AG28" s="153">
        <v>1.0249036898586599</v>
      </c>
      <c r="AH28" s="254">
        <v>1.0492032578297703</v>
      </c>
      <c r="AI28" s="254">
        <v>0.96887388184533951</v>
      </c>
      <c r="AJ28" s="254">
        <v>1.0166937373571536</v>
      </c>
      <c r="AK28" s="254">
        <v>0.99473026396892428</v>
      </c>
      <c r="AL28" s="254">
        <v>1.0782640959450347</v>
      </c>
      <c r="AM28" s="254">
        <v>1.106965086958136</v>
      </c>
      <c r="AN28" s="254">
        <v>1.0210204616010015</v>
      </c>
      <c r="AO28" s="254">
        <v>0.9864128000106871</v>
      </c>
      <c r="AP28" s="537">
        <v>0.98798628221750318</v>
      </c>
      <c r="AQ28" s="5"/>
    </row>
    <row r="29" spans="1:43">
      <c r="A29" s="24"/>
      <c r="B29" s="176" t="s">
        <v>59</v>
      </c>
      <c r="C29" s="31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7"/>
      <c r="T29" s="257"/>
      <c r="U29" s="257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153">
        <f t="shared" si="6"/>
        <v>0</v>
      </c>
      <c r="AG29" s="153"/>
      <c r="AH29" s="31"/>
      <c r="AI29" s="31"/>
      <c r="AJ29" s="31"/>
      <c r="AK29" s="254"/>
      <c r="AL29" s="254"/>
      <c r="AM29" s="31"/>
      <c r="AN29" s="254"/>
      <c r="AO29" s="254"/>
      <c r="AP29" s="537"/>
      <c r="AQ29" s="5"/>
    </row>
    <row r="30" spans="1:43">
      <c r="A30" s="24"/>
      <c r="B30" s="181" t="s">
        <v>60</v>
      </c>
      <c r="C30" s="31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7"/>
      <c r="T30" s="153">
        <v>1.0114958276912744</v>
      </c>
      <c r="U30" s="153"/>
      <c r="V30" s="153">
        <v>0.96994856570750254</v>
      </c>
      <c r="W30" s="153">
        <v>0.95453020664176191</v>
      </c>
      <c r="X30" s="153">
        <v>0.95453020664176191</v>
      </c>
      <c r="Y30" s="153">
        <v>1.0301565125596088</v>
      </c>
      <c r="Z30" s="153">
        <v>0.96334953726098571</v>
      </c>
      <c r="AA30" s="153">
        <v>0.99568636051147252</v>
      </c>
      <c r="AB30" s="153">
        <v>0.98644185282145114</v>
      </c>
      <c r="AC30" s="153">
        <v>0.98099543987736759</v>
      </c>
      <c r="AD30" s="153">
        <v>1.0398560384886555</v>
      </c>
      <c r="AE30" s="153">
        <v>1.0293178461067767</v>
      </c>
      <c r="AF30" s="153">
        <f t="shared" si="6"/>
        <v>1.0293178461067767</v>
      </c>
      <c r="AG30" s="153">
        <v>1.0132869722433802</v>
      </c>
      <c r="AH30" s="254">
        <v>0.99952041882145359</v>
      </c>
      <c r="AI30" s="254">
        <v>0.97345123777121145</v>
      </c>
      <c r="AJ30" s="254">
        <v>1.0048454406288916</v>
      </c>
      <c r="AK30" s="254">
        <v>0.99905728642961988</v>
      </c>
      <c r="AL30" s="254">
        <v>1.0317556524121101</v>
      </c>
      <c r="AM30" s="254">
        <v>1.0831740365204232</v>
      </c>
      <c r="AN30" s="254">
        <v>0.98412997484728715</v>
      </c>
      <c r="AO30" s="254">
        <v>0.97027588139183274</v>
      </c>
      <c r="AP30" s="537">
        <v>1.0246829485096713</v>
      </c>
      <c r="AQ30" s="5"/>
    </row>
    <row r="31" spans="1:43">
      <c r="A31" s="24"/>
      <c r="B31" s="181" t="s">
        <v>61</v>
      </c>
      <c r="C31" s="31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7"/>
      <c r="T31" s="153">
        <v>1.0140319763211507</v>
      </c>
      <c r="U31" s="153"/>
      <c r="V31" s="153">
        <v>0.96773559308726242</v>
      </c>
      <c r="W31" s="153">
        <v>0.94988790972064574</v>
      </c>
      <c r="X31" s="153">
        <v>0.94988790972064574</v>
      </c>
      <c r="Y31" s="153">
        <v>1.0306330357903095</v>
      </c>
      <c r="Z31" s="153">
        <v>0.9553332372097445</v>
      </c>
      <c r="AA31" s="153">
        <v>0.99491940910507204</v>
      </c>
      <c r="AB31" s="153">
        <v>0.98037520711557369</v>
      </c>
      <c r="AC31" s="153">
        <v>0.97477352394584005</v>
      </c>
      <c r="AD31" s="153">
        <v>1.0405643747735922</v>
      </c>
      <c r="AE31" s="153">
        <v>1.0289979702213552</v>
      </c>
      <c r="AF31" s="153">
        <f t="shared" si="6"/>
        <v>1.0289979702213552</v>
      </c>
      <c r="AG31" s="153">
        <v>1.0100346072744073</v>
      </c>
      <c r="AH31" s="254">
        <v>0.99687263437092366</v>
      </c>
      <c r="AI31" s="254">
        <v>0.97066031530994545</v>
      </c>
      <c r="AJ31" s="254">
        <v>1.0039391784209479</v>
      </c>
      <c r="AK31" s="254">
        <v>0.99621071070703859</v>
      </c>
      <c r="AL31" s="254">
        <v>1.0341059049713668</v>
      </c>
      <c r="AM31" s="254">
        <v>1.0897546237333577</v>
      </c>
      <c r="AN31" s="254">
        <v>0.97468585873796321</v>
      </c>
      <c r="AO31" s="254">
        <v>0.96260231421295905</v>
      </c>
      <c r="AP31" s="537">
        <v>1.02409951321712</v>
      </c>
      <c r="AQ31" s="5"/>
    </row>
    <row r="32" spans="1:43">
      <c r="A32" s="24"/>
      <c r="B32" s="181" t="s">
        <v>62</v>
      </c>
      <c r="C32" s="31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7"/>
      <c r="T32" s="153">
        <v>1.1167734516182026</v>
      </c>
      <c r="U32" s="153"/>
      <c r="V32" s="153">
        <v>0.855217864603254</v>
      </c>
      <c r="W32" s="153">
        <v>1.039596807485895</v>
      </c>
      <c r="X32" s="153">
        <v>1.039596807485895</v>
      </c>
      <c r="Y32" s="153">
        <v>0.77348687911578806</v>
      </c>
      <c r="Z32" s="153">
        <v>1.0818858560794045</v>
      </c>
      <c r="AA32" s="153">
        <v>1.1591268585890542</v>
      </c>
      <c r="AB32" s="153">
        <v>0.96370087336244548</v>
      </c>
      <c r="AC32" s="153">
        <v>0.94360662701784193</v>
      </c>
      <c r="AD32" s="153">
        <v>1.0303132620521478</v>
      </c>
      <c r="AE32" s="153">
        <v>1.0488293340130359</v>
      </c>
      <c r="AF32" s="153">
        <f t="shared" si="6"/>
        <v>1.0488293340130359</v>
      </c>
      <c r="AG32" s="153">
        <v>0.96896264407721155</v>
      </c>
      <c r="AH32" s="254">
        <v>1.1332855607309207</v>
      </c>
      <c r="AI32" s="254">
        <v>1.1000316155548528</v>
      </c>
      <c r="AJ32" s="254">
        <v>0.96582744151290456</v>
      </c>
      <c r="AK32" s="254">
        <v>0.96574914447254878</v>
      </c>
      <c r="AL32" s="254">
        <v>1.207339619153263</v>
      </c>
      <c r="AM32" s="254">
        <v>1.3668682847153104</v>
      </c>
      <c r="AN32" s="254">
        <v>0.86984204040479474</v>
      </c>
      <c r="AO32" s="254">
        <v>0.95120956490007935</v>
      </c>
      <c r="AP32" s="537">
        <v>1.0680597553820463</v>
      </c>
      <c r="AQ32" s="5"/>
    </row>
    <row r="33" spans="1:43">
      <c r="A33" s="24"/>
      <c r="B33" s="181" t="s">
        <v>63</v>
      </c>
      <c r="C33" s="31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7"/>
      <c r="T33" s="153">
        <v>1.069395150671268</v>
      </c>
      <c r="U33" s="153"/>
      <c r="V33" s="153">
        <v>0.94605912305064099</v>
      </c>
      <c r="W33" s="153">
        <v>1.0178467998753733</v>
      </c>
      <c r="X33" s="153">
        <v>1.0178467998753733</v>
      </c>
      <c r="Y33" s="153">
        <v>0.97664436701511992</v>
      </c>
      <c r="Z33" s="153">
        <v>1.0305749977048304</v>
      </c>
      <c r="AA33" s="153">
        <v>1.0618461983881264</v>
      </c>
      <c r="AB33" s="153">
        <v>0.98706075405188709</v>
      </c>
      <c r="AC33" s="153">
        <v>0.96269077846340945</v>
      </c>
      <c r="AD33" s="153">
        <v>1.0316214159178712</v>
      </c>
      <c r="AE33" s="153">
        <v>1.0397385553783478</v>
      </c>
      <c r="AF33" s="153">
        <f t="shared" si="6"/>
        <v>1.0397385553783478</v>
      </c>
      <c r="AG33" s="153">
        <v>1.0304048156046159</v>
      </c>
      <c r="AH33" s="254">
        <v>1.0598865045970969</v>
      </c>
      <c r="AI33" s="254">
        <v>1.0336675774526598</v>
      </c>
      <c r="AJ33" s="254">
        <v>1.0017177845902474</v>
      </c>
      <c r="AK33" s="254">
        <v>0.98562840938160767</v>
      </c>
      <c r="AL33" s="254">
        <v>1.0957323512863117</v>
      </c>
      <c r="AM33" s="254">
        <v>1.2034605949020238</v>
      </c>
      <c r="AN33" s="254">
        <v>0.9753903896649545</v>
      </c>
      <c r="AO33" s="254">
        <v>0.99118601729348887</v>
      </c>
      <c r="AP33" s="537">
        <v>1.0269102364677385</v>
      </c>
      <c r="AQ33" s="5"/>
    </row>
    <row r="34" spans="1:43">
      <c r="A34" s="24"/>
      <c r="B34" s="176" t="s">
        <v>64</v>
      </c>
      <c r="C34" s="31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7"/>
      <c r="T34" s="153">
        <v>1.0336100070142624</v>
      </c>
      <c r="U34" s="153"/>
      <c r="V34" s="153">
        <v>1.005711700503308</v>
      </c>
      <c r="W34" s="153">
        <v>1.0568488529014843</v>
      </c>
      <c r="X34" s="153">
        <v>1.0568488529014843</v>
      </c>
      <c r="Y34" s="153">
        <v>1.0664538441074753</v>
      </c>
      <c r="Z34" s="153">
        <v>0.95340251446817015</v>
      </c>
      <c r="AA34" s="153">
        <v>1.043171114599686</v>
      </c>
      <c r="AB34" s="153">
        <v>1.0534737898169049</v>
      </c>
      <c r="AC34" s="153">
        <v>0.99795247845340718</v>
      </c>
      <c r="AD34" s="153">
        <v>1.0181315010974328</v>
      </c>
      <c r="AE34" s="153">
        <v>1.006</v>
      </c>
      <c r="AF34" s="153">
        <f t="shared" si="6"/>
        <v>1.006</v>
      </c>
      <c r="AG34" s="153">
        <v>1.009145129224652</v>
      </c>
      <c r="AH34" s="254">
        <v>1.0218676122931443</v>
      </c>
      <c r="AI34" s="254">
        <v>1.0076151918257181</v>
      </c>
      <c r="AJ34" s="254">
        <v>1.0301348895054052</v>
      </c>
      <c r="AK34" s="254">
        <v>1.0015787518573551</v>
      </c>
      <c r="AL34" s="254">
        <v>1.008993973110802</v>
      </c>
      <c r="AM34" s="254">
        <v>1.1282852416835141</v>
      </c>
      <c r="AN34" s="254">
        <v>1.0807949177390452</v>
      </c>
      <c r="AO34" s="254">
        <v>0.99947249434815377</v>
      </c>
      <c r="AP34" s="537">
        <v>0.97911483073211203</v>
      </c>
      <c r="AQ34" s="5"/>
    </row>
    <row r="35" spans="1:43">
      <c r="A35" s="24"/>
      <c r="B35" s="176" t="s">
        <v>65</v>
      </c>
      <c r="C35" s="31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7"/>
      <c r="T35" s="153">
        <v>1.0336100070142624</v>
      </c>
      <c r="U35" s="153"/>
      <c r="V35" s="153">
        <v>1.005711700503308</v>
      </c>
      <c r="W35" s="153">
        <v>1.0568488529014843</v>
      </c>
      <c r="X35" s="153">
        <v>1.0568488529014843</v>
      </c>
      <c r="Y35" s="153">
        <v>1.0664538441074753</v>
      </c>
      <c r="Z35" s="153">
        <v>0.95340251446817015</v>
      </c>
      <c r="AA35" s="153">
        <v>1.043171114599686</v>
      </c>
      <c r="AB35" s="153">
        <v>1.0534737898169049</v>
      </c>
      <c r="AC35" s="153">
        <v>0.99795247845340718</v>
      </c>
      <c r="AD35" s="153">
        <v>1.0181315010974328</v>
      </c>
      <c r="AE35" s="153">
        <v>1.006</v>
      </c>
      <c r="AF35" s="153">
        <f t="shared" si="6"/>
        <v>1.006</v>
      </c>
      <c r="AG35" s="153">
        <v>1.009145129224652</v>
      </c>
      <c r="AH35" s="254">
        <v>1.0218676122931443</v>
      </c>
      <c r="AI35" s="254">
        <v>1.0076151918257181</v>
      </c>
      <c r="AJ35" s="254">
        <v>1.0301348895054052</v>
      </c>
      <c r="AK35" s="254">
        <v>1.0015787518573551</v>
      </c>
      <c r="AL35" s="254">
        <v>1.008993973110802</v>
      </c>
      <c r="AM35" s="254">
        <v>1.1282852416835141</v>
      </c>
      <c r="AN35" s="254">
        <v>1.0807949177390452</v>
      </c>
      <c r="AO35" s="254">
        <v>0.99947249434815377</v>
      </c>
      <c r="AP35" s="537">
        <v>0.97911483073211203</v>
      </c>
      <c r="AQ35" s="5"/>
    </row>
    <row r="36" spans="1:43" ht="13.5" thickBot="1">
      <c r="A36" s="24"/>
      <c r="B36" s="201" t="s">
        <v>63</v>
      </c>
      <c r="C36" s="259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1"/>
      <c r="T36" s="252">
        <v>1.0120248585921723</v>
      </c>
      <c r="U36" s="252"/>
      <c r="V36" s="252">
        <v>0.96479009559470896</v>
      </c>
      <c r="W36" s="252">
        <v>0.94543982707755192</v>
      </c>
      <c r="X36" s="252">
        <v>0.94543982707755192</v>
      </c>
      <c r="Y36" s="252">
        <v>1.0258794469504424</v>
      </c>
      <c r="Z36" s="252">
        <v>0.95629670708155912</v>
      </c>
      <c r="AA36" s="252">
        <v>0.99385372866803068</v>
      </c>
      <c r="AB36" s="252">
        <v>0.97957936433747106</v>
      </c>
      <c r="AC36" s="252">
        <v>0.9742118579869633</v>
      </c>
      <c r="AD36" s="252">
        <v>1.0406593822283106</v>
      </c>
      <c r="AE36" s="252">
        <v>1.02766</v>
      </c>
      <c r="AF36" s="252">
        <f t="shared" si="6"/>
        <v>1.02766</v>
      </c>
      <c r="AG36" s="252">
        <v>1.0079368443305952</v>
      </c>
      <c r="AH36" s="260">
        <v>0.99495489088565736</v>
      </c>
      <c r="AI36" s="260">
        <v>0.9681976883429847</v>
      </c>
      <c r="AJ36" s="538">
        <v>1.0027475763852471</v>
      </c>
      <c r="AK36" s="538">
        <v>0.99588467710721651</v>
      </c>
      <c r="AL36" s="538">
        <v>1.0323333914594104</v>
      </c>
      <c r="AM36" s="538">
        <v>1.0876575580373693</v>
      </c>
      <c r="AN36" s="538">
        <v>0.97195207071627321</v>
      </c>
      <c r="AO36" s="538">
        <v>0.96102327142622146</v>
      </c>
      <c r="AP36" s="539">
        <v>1.0233619460930767</v>
      </c>
      <c r="AQ36" s="5"/>
    </row>
    <row r="37" spans="1:43" ht="13.5" thickBot="1">
      <c r="A37" s="24"/>
      <c r="B37" s="216"/>
      <c r="C37" s="24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54"/>
      <c r="V37" s="254"/>
      <c r="W37" s="254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24"/>
      <c r="AK37" s="24"/>
      <c r="AL37" s="248"/>
      <c r="AM37" s="122"/>
      <c r="AN37" s="122"/>
      <c r="AO37" s="122"/>
      <c r="AP37" s="122"/>
    </row>
    <row r="38" spans="1:43" ht="13.5" thickBot="1">
      <c r="A38" s="24"/>
      <c r="B38" s="194" t="s">
        <v>193</v>
      </c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54"/>
      <c r="V38" s="254"/>
      <c r="W38" s="254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24"/>
      <c r="AK38" s="24"/>
      <c r="AL38" s="248"/>
      <c r="AM38" s="122"/>
      <c r="AN38" s="122"/>
      <c r="AO38" s="122"/>
      <c r="AP38" s="122"/>
    </row>
    <row r="39" spans="1:43">
      <c r="A39" s="24"/>
      <c r="B39" s="172" t="s">
        <v>57</v>
      </c>
      <c r="C39" s="207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6"/>
      <c r="T39" s="250">
        <f>$R$24*T27</f>
        <v>1.6444824513385032</v>
      </c>
      <c r="U39" s="250"/>
      <c r="V39" s="250">
        <f>T39*V27</f>
        <v>1.517429776355081</v>
      </c>
      <c r="W39" s="250">
        <f>X39</f>
        <v>1.7103653945594792</v>
      </c>
      <c r="X39" s="250">
        <f>V39*X27</f>
        <v>1.7103653945594792</v>
      </c>
      <c r="Y39" s="250">
        <f t="shared" ref="Y39:AE40" si="7">X39*Y27</f>
        <v>2.166446392993556</v>
      </c>
      <c r="Z39" s="250">
        <f t="shared" si="7"/>
        <v>2.174755283338548</v>
      </c>
      <c r="AA39" s="250">
        <f t="shared" si="7"/>
        <v>2.4525554207166929</v>
      </c>
      <c r="AB39" s="250">
        <f t="shared" si="7"/>
        <v>2.7660570069994934</v>
      </c>
      <c r="AC39" s="250">
        <f t="shared" si="7"/>
        <v>3.1770640990834265</v>
      </c>
      <c r="AD39" s="250">
        <f t="shared" si="7"/>
        <v>3.5640229244390333</v>
      </c>
      <c r="AE39" s="250">
        <f t="shared" si="7"/>
        <v>3.8705483498690239</v>
      </c>
      <c r="AF39" s="250">
        <f t="shared" ref="AF39:AF48" si="8">+AD39*AF27</f>
        <v>3.8705483498690239</v>
      </c>
      <c r="AG39" s="250">
        <f t="shared" ref="AG39:AP39" si="9">+AF39*AG27</f>
        <v>3.9572470097811023</v>
      </c>
      <c r="AH39" s="250">
        <f t="shared" si="9"/>
        <v>4.2150857932622063</v>
      </c>
      <c r="AI39" s="250">
        <f t="shared" si="9"/>
        <v>3.8614926756535595</v>
      </c>
      <c r="AJ39" s="250">
        <f t="shared" si="9"/>
        <v>3.8650424244918105</v>
      </c>
      <c r="AK39" s="250">
        <f t="shared" si="9"/>
        <v>3.8476565110400065</v>
      </c>
      <c r="AL39" s="250">
        <f t="shared" si="9"/>
        <v>4.2496368137184666</v>
      </c>
      <c r="AM39" s="250">
        <f t="shared" si="9"/>
        <v>4.5198883521355144</v>
      </c>
      <c r="AN39" s="250">
        <f t="shared" si="9"/>
        <v>4.5036452661557025</v>
      </c>
      <c r="AO39" s="250">
        <f t="shared" si="9"/>
        <v>4.4439456176354826</v>
      </c>
      <c r="AP39" s="251">
        <f t="shared" si="9"/>
        <v>4.3327664735679132</v>
      </c>
    </row>
    <row r="40" spans="1:43">
      <c r="A40" s="24"/>
      <c r="B40" s="176" t="s">
        <v>58</v>
      </c>
      <c r="C40" s="31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7"/>
      <c r="T40" s="153">
        <f t="shared" ref="T40:T48" si="10">$R$24*T28</f>
        <v>1.661960408864777</v>
      </c>
      <c r="U40" s="257"/>
      <c r="V40" s="153">
        <f t="shared" ref="V40:V48" si="11">T40*V28</f>
        <v>1.6224977952185002</v>
      </c>
      <c r="W40" s="153">
        <f>X40</f>
        <v>1.7878886289624658</v>
      </c>
      <c r="X40" s="153">
        <f>V40*X28</f>
        <v>1.7878886289624658</v>
      </c>
      <c r="Y40" s="153">
        <f t="shared" si="7"/>
        <v>2.1410007128304449</v>
      </c>
      <c r="Z40" s="153">
        <f t="shared" si="7"/>
        <v>2.0587919014274352</v>
      </c>
      <c r="AA40" s="153">
        <f t="shared" si="7"/>
        <v>2.2332333260532997</v>
      </c>
      <c r="AB40" s="153">
        <f t="shared" si="7"/>
        <v>2.3984939415134376</v>
      </c>
      <c r="AC40" s="153">
        <f t="shared" si="7"/>
        <v>2.5578709081262767</v>
      </c>
      <c r="AD40" s="153">
        <f t="shared" si="7"/>
        <v>2.7451175600759488</v>
      </c>
      <c r="AE40" s="153">
        <f t="shared" si="7"/>
        <v>2.9067420881692771</v>
      </c>
      <c r="AF40" s="153">
        <f t="shared" si="8"/>
        <v>2.9067420881692771</v>
      </c>
      <c r="AG40" s="153">
        <f>+AF40*AG28</f>
        <v>2.9791306916321583</v>
      </c>
      <c r="AH40" s="153">
        <f>+AG40*AH28</f>
        <v>3.1257136271611174</v>
      </c>
      <c r="AI40" s="153">
        <f>+AH40*AI28</f>
        <v>3.028422295484468</v>
      </c>
      <c r="AJ40" s="153">
        <f>+AI40*AJ28</f>
        <v>3.0789779818918341</v>
      </c>
      <c r="AK40" s="153">
        <f t="shared" ref="AK40:AK48" si="12">+AJ40*AK28</f>
        <v>3.0627525806817699</v>
      </c>
      <c r="AL40" s="153">
        <f t="shared" ref="AL40:AL48" si="13">+AK40*AL28</f>
        <v>3.3024561425121504</v>
      </c>
      <c r="AM40" s="153">
        <f t="shared" ref="AM40:AP48" si="14">+AL40*AM28</f>
        <v>3.6557036509713927</v>
      </c>
      <c r="AN40" s="153">
        <f t="shared" si="14"/>
        <v>3.7325482291912779</v>
      </c>
      <c r="AO40" s="153">
        <f t="shared" si="14"/>
        <v>3.6818333499315004</v>
      </c>
      <c r="AP40" s="262">
        <f t="shared" si="14"/>
        <v>3.6376008431432383</v>
      </c>
    </row>
    <row r="41" spans="1:43">
      <c r="A41" s="24"/>
      <c r="B41" s="176" t="s">
        <v>59</v>
      </c>
      <c r="C41" s="31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7"/>
      <c r="T41" s="257"/>
      <c r="U41" s="257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153">
        <f t="shared" si="8"/>
        <v>0</v>
      </c>
      <c r="AG41" s="153">
        <f t="shared" ref="AG41:AG48" si="15">+AF41*AG29</f>
        <v>0</v>
      </c>
      <c r="AH41" s="153">
        <f t="shared" ref="AH41:AH48" si="16">+AG41*AH29</f>
        <v>0</v>
      </c>
      <c r="AI41" s="153">
        <f t="shared" ref="AI41:AI48" si="17">+AH41*AI29</f>
        <v>0</v>
      </c>
      <c r="AJ41" s="153">
        <f t="shared" ref="AJ41:AJ48" si="18">+AI41*AJ29</f>
        <v>0</v>
      </c>
      <c r="AK41" s="153">
        <f t="shared" si="12"/>
        <v>0</v>
      </c>
      <c r="AL41" s="153">
        <f t="shared" si="13"/>
        <v>0</v>
      </c>
      <c r="AM41" s="153">
        <f t="shared" si="14"/>
        <v>0</v>
      </c>
      <c r="AN41" s="153">
        <f t="shared" ref="AN41:AP48" si="19">+AM41*AN29</f>
        <v>0</v>
      </c>
      <c r="AO41" s="153">
        <f t="shared" si="19"/>
        <v>0</v>
      </c>
      <c r="AP41" s="262">
        <f t="shared" si="19"/>
        <v>0</v>
      </c>
    </row>
    <row r="42" spans="1:43">
      <c r="A42" s="24"/>
      <c r="B42" s="181" t="s">
        <v>60</v>
      </c>
      <c r="C42" s="31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7"/>
      <c r="T42" s="153">
        <f t="shared" si="10"/>
        <v>1.5970454254667243</v>
      </c>
      <c r="U42" s="153"/>
      <c r="V42" s="153">
        <f t="shared" si="11"/>
        <v>1.5490519198011774</v>
      </c>
      <c r="W42" s="153">
        <f>X42</f>
        <v>1.4786168491066358</v>
      </c>
      <c r="X42" s="153">
        <f t="shared" ref="X42:X48" si="20">V42*X30</f>
        <v>1.4786168491066358</v>
      </c>
      <c r="Y42" s="153">
        <f t="shared" ref="Y42:Y48" si="21">X42*Y30</f>
        <v>1.5232067766875692</v>
      </c>
      <c r="Z42" s="153">
        <f t="shared" ref="Z42:AE48" si="22">Y42*Z30</f>
        <v>1.4673805434747673</v>
      </c>
      <c r="AA42" s="153">
        <f t="shared" si="22"/>
        <v>1.4610507928177376</v>
      </c>
      <c r="AB42" s="153">
        <f t="shared" si="22"/>
        <v>1.4412416511333792</v>
      </c>
      <c r="AC42" s="153">
        <f t="shared" si="22"/>
        <v>1.4138514875231729</v>
      </c>
      <c r="AD42" s="153">
        <f t="shared" si="22"/>
        <v>1.4702020068271393</v>
      </c>
      <c r="AE42" s="153">
        <f>AD42*AE30</f>
        <v>1.5133051630091716</v>
      </c>
      <c r="AF42" s="153">
        <f t="shared" si="8"/>
        <v>1.5133051630091716</v>
      </c>
      <c r="AG42" s="153">
        <f t="shared" si="15"/>
        <v>1.5334124067058383</v>
      </c>
      <c r="AH42" s="153">
        <f t="shared" si="16"/>
        <v>1.5326770109766328</v>
      </c>
      <c r="AI42" s="153">
        <f t="shared" si="17"/>
        <v>1.4919863334386838</v>
      </c>
      <c r="AJ42" s="153">
        <f t="shared" si="18"/>
        <v>1.4992156646364785</v>
      </c>
      <c r="AK42" s="153">
        <f t="shared" si="12"/>
        <v>1.4978023336844992</v>
      </c>
      <c r="AL42" s="153">
        <f t="shared" si="13"/>
        <v>1.5453660239750315</v>
      </c>
      <c r="AM42" s="153">
        <f t="shared" si="14"/>
        <v>1.6739003540905519</v>
      </c>
      <c r="AN42" s="153">
        <f t="shared" si="19"/>
        <v>1.6473355133679999</v>
      </c>
      <c r="AO42" s="153">
        <f t="shared" si="19"/>
        <v>1.5983699171812034</v>
      </c>
      <c r="AP42" s="262">
        <f t="shared" si="19"/>
        <v>1.6378223995463947</v>
      </c>
    </row>
    <row r="43" spans="1:43">
      <c r="A43" s="24"/>
      <c r="B43" s="181" t="s">
        <v>61</v>
      </c>
      <c r="C43" s="31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7"/>
      <c r="T43" s="153">
        <f>$R$24*T31</f>
        <v>1.6010497371571566</v>
      </c>
      <c r="U43" s="153"/>
      <c r="V43" s="153">
        <f t="shared" si="11"/>
        <v>1.5493928169499867</v>
      </c>
      <c r="W43" s="153">
        <f t="shared" ref="W43:W48" si="23">X43</f>
        <v>1.471749504228806</v>
      </c>
      <c r="X43" s="153">
        <f t="shared" si="20"/>
        <v>1.471749504228806</v>
      </c>
      <c r="Y43" s="153">
        <f t="shared" si="21"/>
        <v>1.5168336594662173</v>
      </c>
      <c r="Z43" s="153">
        <f t="shared" si="22"/>
        <v>1.4490816102065647</v>
      </c>
      <c r="AA43" s="153">
        <f t="shared" si="22"/>
        <v>1.4417194193717418</v>
      </c>
      <c r="AB43" s="153">
        <f t="shared" si="22"/>
        <v>1.413425974369116</v>
      </c>
      <c r="AC43" s="153">
        <f t="shared" si="22"/>
        <v>1.3777702178723659</v>
      </c>
      <c r="AD43" s="153">
        <f t="shared" si="22"/>
        <v>1.4336586053420344</v>
      </c>
      <c r="AE43" s="153">
        <f t="shared" si="22"/>
        <v>1.4752317948873324</v>
      </c>
      <c r="AF43" s="153">
        <f t="shared" si="8"/>
        <v>1.4752317948873324</v>
      </c>
      <c r="AG43" s="153">
        <f t="shared" si="15"/>
        <v>1.4900351665877458</v>
      </c>
      <c r="AH43" s="153">
        <f t="shared" si="16"/>
        <v>1.4853752818216444</v>
      </c>
      <c r="AI43" s="153">
        <f t="shared" si="17"/>
        <v>1.4417948394065965</v>
      </c>
      <c r="AJ43" s="153">
        <f t="shared" si="18"/>
        <v>1.4474743265254211</v>
      </c>
      <c r="AK43" s="153">
        <f t="shared" si="12"/>
        <v>1.4419894275580818</v>
      </c>
      <c r="AL43" s="153">
        <f t="shared" si="13"/>
        <v>1.4911697819440932</v>
      </c>
      <c r="AM43" s="153">
        <f t="shared" si="14"/>
        <v>1.6250091646450384</v>
      </c>
      <c r="AN43" s="153">
        <f t="shared" si="19"/>
        <v>1.5838734530991094</v>
      </c>
      <c r="AO43" s="153">
        <f t="shared" si="19"/>
        <v>1.5246402513736734</v>
      </c>
      <c r="AP43" s="262">
        <f t="shared" si="19"/>
        <v>1.5613833392630065</v>
      </c>
    </row>
    <row r="44" spans="1:43">
      <c r="A44" s="24"/>
      <c r="B44" s="181" t="s">
        <v>62</v>
      </c>
      <c r="C44" s="31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7"/>
      <c r="T44" s="153">
        <f t="shared" si="10"/>
        <v>1.7632677104169932</v>
      </c>
      <c r="U44" s="153"/>
      <c r="V44" s="153">
        <f t="shared" si="11"/>
        <v>1.5079780460266898</v>
      </c>
      <c r="W44" s="153">
        <f t="shared" si="23"/>
        <v>1.5676891624081648</v>
      </c>
      <c r="X44" s="153">
        <f t="shared" si="20"/>
        <v>1.5676891624081648</v>
      </c>
      <c r="Y44" s="153">
        <f t="shared" si="21"/>
        <v>1.2125869976547352</v>
      </c>
      <c r="Z44" s="153">
        <f t="shared" si="22"/>
        <v>1.3118807220284481</v>
      </c>
      <c r="AA44" s="153">
        <f t="shared" si="22"/>
        <v>1.5206361801683752</v>
      </c>
      <c r="AB44" s="153">
        <f t="shared" si="22"/>
        <v>1.4654384148947961</v>
      </c>
      <c r="AC44" s="153">
        <f t="shared" si="22"/>
        <v>1.3827973997812513</v>
      </c>
      <c r="AD44" s="153">
        <f t="shared" si="22"/>
        <v>1.424714499725849</v>
      </c>
      <c r="AE44" s="153">
        <f t="shared" si="22"/>
        <v>1.4942823599061779</v>
      </c>
      <c r="AF44" s="153">
        <f t="shared" si="8"/>
        <v>1.4942823599061779</v>
      </c>
      <c r="AG44" s="153">
        <f t="shared" si="15"/>
        <v>1.4479037864526256</v>
      </c>
      <c r="AH44" s="153">
        <f t="shared" si="16"/>
        <v>1.6408884545143871</v>
      </c>
      <c r="AI44" s="153">
        <f t="shared" si="17"/>
        <v>1.8050291775647669</v>
      </c>
      <c r="AJ44" s="153">
        <f>+AI44*AJ32</f>
        <v>1.7433467124235211</v>
      </c>
      <c r="AK44" s="153">
        <f>+AJ44*AK32</f>
        <v>1.6836355960420462</v>
      </c>
      <c r="AL44" s="153">
        <f>+AK44*AL32</f>
        <v>2.032719959318281</v>
      </c>
      <c r="AM44" s="153">
        <f t="shared" si="14"/>
        <v>2.7784604440999541</v>
      </c>
      <c r="AN44" s="153">
        <f t="shared" si="19"/>
        <v>2.4168217018799161</v>
      </c>
      <c r="AO44" s="153">
        <f t="shared" si="19"/>
        <v>2.2989039194862642</v>
      </c>
      <c r="AP44" s="262">
        <f t="shared" si="19"/>
        <v>2.4553667578933269</v>
      </c>
    </row>
    <row r="45" spans="1:43">
      <c r="A45" s="24"/>
      <c r="B45" s="181" t="s">
        <v>63</v>
      </c>
      <c r="C45" s="31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7"/>
      <c r="T45" s="153">
        <f t="shared" si="10"/>
        <v>1.6884623610302409</v>
      </c>
      <c r="U45" s="153"/>
      <c r="V45" s="153">
        <f t="shared" si="11"/>
        <v>1.5973852205802845</v>
      </c>
      <c r="W45" s="153">
        <f t="shared" si="23"/>
        <v>1.6258934349358598</v>
      </c>
      <c r="X45" s="153">
        <f t="shared" si="20"/>
        <v>1.6258934349358598</v>
      </c>
      <c r="Y45" s="153">
        <f t="shared" si="21"/>
        <v>1.5879196645969718</v>
      </c>
      <c r="Z45" s="153">
        <f t="shared" si="22"/>
        <v>1.6364703046974793</v>
      </c>
      <c r="AA45" s="153">
        <f t="shared" si="22"/>
        <v>1.7376797718180774</v>
      </c>
      <c r="AB45" s="153">
        <f t="shared" si="22"/>
        <v>1.7151955058714625</v>
      </c>
      <c r="AC45" s="153">
        <f t="shared" si="22"/>
        <v>1.6512028967643397</v>
      </c>
      <c r="AD45" s="153">
        <f t="shared" si="22"/>
        <v>1.7034162703277187</v>
      </c>
      <c r="AE45" s="153">
        <f t="shared" si="22"/>
        <v>1.7711075721185154</v>
      </c>
      <c r="AF45" s="153">
        <f t="shared" si="8"/>
        <v>1.7711075721185154</v>
      </c>
      <c r="AG45" s="153">
        <f t="shared" si="15"/>
        <v>1.824957771264718</v>
      </c>
      <c r="AH45" s="153">
        <f t="shared" si="16"/>
        <v>1.9342481132230702</v>
      </c>
      <c r="AI45" s="153">
        <f t="shared" si="17"/>
        <v>1.999369561387669</v>
      </c>
      <c r="AJ45" s="153">
        <f t="shared" si="18"/>
        <v>2.0028040476104305</v>
      </c>
      <c r="AK45" s="153">
        <f t="shared" si="12"/>
        <v>1.9740205677493143</v>
      </c>
      <c r="AL45" s="153">
        <f t="shared" si="13"/>
        <v>2.1629981981874962</v>
      </c>
      <c r="AM45" s="153">
        <f t="shared" si="14"/>
        <v>2.6030830983627298</v>
      </c>
      <c r="AN45" s="153">
        <f t="shared" si="19"/>
        <v>2.5390222376422802</v>
      </c>
      <c r="AO45" s="153">
        <f t="shared" si="19"/>
        <v>2.5166433395482541</v>
      </c>
      <c r="AP45" s="262">
        <f t="shared" si="19"/>
        <v>2.5843668069204568</v>
      </c>
    </row>
    <row r="46" spans="1:43">
      <c r="A46" s="24"/>
      <c r="B46" s="176" t="s">
        <v>64</v>
      </c>
      <c r="C46" s="31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7"/>
      <c r="T46" s="153">
        <f t="shared" si="10"/>
        <v>1.6319613865205038</v>
      </c>
      <c r="U46" s="153"/>
      <c r="V46" s="153">
        <f t="shared" si="11"/>
        <v>1.6412826611932723</v>
      </c>
      <c r="W46" s="153">
        <f t="shared" si="23"/>
        <v>1.7345876977692054</v>
      </c>
      <c r="X46" s="153">
        <f t="shared" si="20"/>
        <v>1.7345876977692054</v>
      </c>
      <c r="Y46" s="153">
        <f t="shared" si="21"/>
        <v>1.8498577182275047</v>
      </c>
      <c r="Z46" s="153">
        <f t="shared" si="22"/>
        <v>1.7636589999664547</v>
      </c>
      <c r="AA46" s="153">
        <f t="shared" si="22"/>
        <v>1.8397981247687742</v>
      </c>
      <c r="AB46" s="153">
        <f t="shared" si="22"/>
        <v>1.9381791029981954</v>
      </c>
      <c r="AC46" s="153">
        <f t="shared" si="22"/>
        <v>1.9342106395236507</v>
      </c>
      <c r="AD46" s="153">
        <f t="shared" si="22"/>
        <v>1.9692807818568399</v>
      </c>
      <c r="AE46" s="153">
        <f t="shared" si="22"/>
        <v>1.9810964665479809</v>
      </c>
      <c r="AF46" s="153">
        <f t="shared" si="8"/>
        <v>1.9810964665479809</v>
      </c>
      <c r="AG46" s="153">
        <f t="shared" si="15"/>
        <v>1.9992138497410636</v>
      </c>
      <c r="AH46" s="153">
        <f t="shared" si="16"/>
        <v>2.0429318830982854</v>
      </c>
      <c r="AI46" s="153">
        <f t="shared" si="17"/>
        <v>2.0584892012749543</v>
      </c>
      <c r="AJ46" s="153">
        <f t="shared" si="18"/>
        <v>2.1205215459034448</v>
      </c>
      <c r="AK46" s="153">
        <f t="shared" si="12"/>
        <v>2.1238693232326016</v>
      </c>
      <c r="AL46" s="153">
        <f t="shared" si="13"/>
        <v>2.1429713468166129</v>
      </c>
      <c r="AM46" s="153">
        <f t="shared" si="14"/>
        <v>2.4178829439638276</v>
      </c>
      <c r="AN46" s="153">
        <f t="shared" si="19"/>
        <v>2.6132355975240258</v>
      </c>
      <c r="AO46" s="153">
        <f t="shared" si="19"/>
        <v>2.6118571009767262</v>
      </c>
      <c r="AP46" s="262">
        <f t="shared" si="19"/>
        <v>2.5573080233192922</v>
      </c>
    </row>
    <row r="47" spans="1:43">
      <c r="A47" s="24"/>
      <c r="B47" s="176" t="s">
        <v>65</v>
      </c>
      <c r="C47" s="31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7"/>
      <c r="T47" s="153">
        <f t="shared" si="10"/>
        <v>1.6319613865205038</v>
      </c>
      <c r="U47" s="153"/>
      <c r="V47" s="153">
        <f t="shared" si="11"/>
        <v>1.6412826611932723</v>
      </c>
      <c r="W47" s="153">
        <f t="shared" si="23"/>
        <v>1.7345876977692054</v>
      </c>
      <c r="X47" s="153">
        <f t="shared" si="20"/>
        <v>1.7345876977692054</v>
      </c>
      <c r="Y47" s="153">
        <f t="shared" si="21"/>
        <v>1.8498577182275047</v>
      </c>
      <c r="Z47" s="153">
        <f t="shared" si="22"/>
        <v>1.7636589999664547</v>
      </c>
      <c r="AA47" s="153">
        <f t="shared" si="22"/>
        <v>1.8397981247687742</v>
      </c>
      <c r="AB47" s="153">
        <f t="shared" si="22"/>
        <v>1.9381791029981954</v>
      </c>
      <c r="AC47" s="153">
        <f t="shared" si="22"/>
        <v>1.9342106395236507</v>
      </c>
      <c r="AD47" s="153">
        <f t="shared" si="22"/>
        <v>1.9692807818568399</v>
      </c>
      <c r="AE47" s="153">
        <f t="shared" si="22"/>
        <v>1.9810964665479809</v>
      </c>
      <c r="AF47" s="153">
        <f t="shared" si="8"/>
        <v>1.9810964665479809</v>
      </c>
      <c r="AG47" s="153">
        <f t="shared" si="15"/>
        <v>1.9992138497410636</v>
      </c>
      <c r="AH47" s="153">
        <f t="shared" si="16"/>
        <v>2.0429318830982854</v>
      </c>
      <c r="AI47" s="153">
        <f t="shared" si="17"/>
        <v>2.0584892012749543</v>
      </c>
      <c r="AJ47" s="153">
        <f t="shared" si="18"/>
        <v>2.1205215459034448</v>
      </c>
      <c r="AK47" s="153">
        <f t="shared" si="12"/>
        <v>2.1238693232326016</v>
      </c>
      <c r="AL47" s="153">
        <f t="shared" si="13"/>
        <v>2.1429713468166129</v>
      </c>
      <c r="AM47" s="153">
        <f t="shared" si="14"/>
        <v>2.4178829439638276</v>
      </c>
      <c r="AN47" s="153">
        <f t="shared" si="19"/>
        <v>2.6132355975240258</v>
      </c>
      <c r="AO47" s="153">
        <f t="shared" si="19"/>
        <v>2.6118571009767262</v>
      </c>
      <c r="AP47" s="262">
        <f t="shared" si="19"/>
        <v>2.5573080233192922</v>
      </c>
    </row>
    <row r="48" spans="1:43" ht="13.5" thickBot="1">
      <c r="A48" s="24"/>
      <c r="B48" s="201" t="s">
        <v>63</v>
      </c>
      <c r="C48" s="259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1"/>
      <c r="T48" s="252">
        <f t="shared" si="10"/>
        <v>1.5978807095648684</v>
      </c>
      <c r="U48" s="252"/>
      <c r="V48" s="252">
        <f t="shared" si="11"/>
        <v>1.5416194825300307</v>
      </c>
      <c r="W48" s="252">
        <f t="shared" si="23"/>
        <v>1.4575084569825774</v>
      </c>
      <c r="X48" s="252">
        <f t="shared" si="20"/>
        <v>1.4575084569825774</v>
      </c>
      <c r="Y48" s="252">
        <f t="shared" si="21"/>
        <v>1.4952279697748792</v>
      </c>
      <c r="Z48" s="252">
        <f t="shared" si="22"/>
        <v>1.4298815838319618</v>
      </c>
      <c r="AA48" s="252">
        <f t="shared" si="22"/>
        <v>1.4210931436451446</v>
      </c>
      <c r="AB48" s="252">
        <f t="shared" si="22"/>
        <v>1.3920735183162491</v>
      </c>
      <c r="AC48" s="252">
        <f t="shared" si="22"/>
        <v>1.356174528733322</v>
      </c>
      <c r="AD48" s="252">
        <f t="shared" si="22"/>
        <v>1.411315747265389</v>
      </c>
      <c r="AE48" s="252">
        <f t="shared" si="22"/>
        <v>1.4503527408347496</v>
      </c>
      <c r="AF48" s="252">
        <f t="shared" si="8"/>
        <v>1.4503527408347496</v>
      </c>
      <c r="AG48" s="252">
        <f t="shared" si="15"/>
        <v>1.461863964763207</v>
      </c>
      <c r="AH48" s="252">
        <f t="shared" si="16"/>
        <v>1.4544887015506511</v>
      </c>
      <c r="AI48" s="252">
        <f t="shared" si="17"/>
        <v>1.4082325985623299</v>
      </c>
      <c r="AJ48" s="252">
        <f t="shared" si="18"/>
        <v>1.412101825195075</v>
      </c>
      <c r="AK48" s="252">
        <f t="shared" si="12"/>
        <v>1.4062905702269084</v>
      </c>
      <c r="AL48" s="252">
        <f t="shared" si="13"/>
        <v>1.4517607137397326</v>
      </c>
      <c r="AM48" s="252">
        <f t="shared" si="14"/>
        <v>1.5790185127607459</v>
      </c>
      <c r="AN48" s="252">
        <f t="shared" si="19"/>
        <v>1.534730313177137</v>
      </c>
      <c r="AO48" s="252">
        <f t="shared" si="19"/>
        <v>1.4749115463264817</v>
      </c>
      <c r="AP48" s="253">
        <f t="shared" si="19"/>
        <v>1.5093683503638173</v>
      </c>
    </row>
    <row r="49" spans="1:42" ht="13.5" thickBot="1">
      <c r="A49" s="24"/>
      <c r="B49" s="255"/>
      <c r="C49" s="24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54"/>
      <c r="V49" s="254"/>
      <c r="W49" s="254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24"/>
      <c r="AI49" s="24"/>
      <c r="AJ49" s="24"/>
      <c r="AK49" s="24"/>
      <c r="AL49" s="248"/>
      <c r="AM49" s="122"/>
      <c r="AN49" s="122"/>
      <c r="AO49" s="122"/>
      <c r="AP49" s="122"/>
    </row>
    <row r="50" spans="1:42">
      <c r="A50" s="236"/>
      <c r="B50" s="235" t="s">
        <v>82</v>
      </c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24"/>
      <c r="AI50" s="24"/>
      <c r="AJ50" s="24"/>
      <c r="AK50" s="24"/>
      <c r="AL50" s="248"/>
      <c r="AM50" s="122"/>
      <c r="AN50" s="122"/>
      <c r="AO50" s="122"/>
      <c r="AP50" s="122"/>
    </row>
    <row r="51" spans="1:42" ht="13.5" thickBot="1">
      <c r="A51" s="24"/>
      <c r="B51" s="29" t="s">
        <v>79</v>
      </c>
      <c r="C51" s="216"/>
      <c r="D51" s="216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24"/>
      <c r="AI51" s="24"/>
      <c r="AJ51" s="24"/>
      <c r="AK51" s="24"/>
      <c r="AL51" s="248"/>
      <c r="AM51" s="122"/>
      <c r="AN51" s="122"/>
      <c r="AO51" s="122"/>
      <c r="AP51" s="122"/>
    </row>
    <row r="52" spans="1:42">
      <c r="A52" s="24"/>
      <c r="B52" s="263" t="s">
        <v>57</v>
      </c>
      <c r="C52" s="264">
        <f t="shared" ref="C52:R52" si="24">C11/C$24</f>
        <v>88166</v>
      </c>
      <c r="D52" s="265">
        <f t="shared" si="24"/>
        <v>93113.970588235286</v>
      </c>
      <c r="E52" s="265">
        <f t="shared" si="24"/>
        <v>96662.862301179412</v>
      </c>
      <c r="F52" s="265">
        <f t="shared" si="24"/>
        <v>98550.159921810759</v>
      </c>
      <c r="G52" s="265">
        <f t="shared" si="24"/>
        <v>103009.79518466171</v>
      </c>
      <c r="H52" s="265">
        <f t="shared" si="24"/>
        <v>107324.97892637928</v>
      </c>
      <c r="I52" s="265">
        <f t="shared" si="24"/>
        <v>106912.80633365332</v>
      </c>
      <c r="J52" s="265">
        <f t="shared" si="24"/>
        <v>96567.231780648304</v>
      </c>
      <c r="K52" s="265">
        <f t="shared" si="24"/>
        <v>102852.82648710435</v>
      </c>
      <c r="L52" s="265">
        <f t="shared" si="24"/>
        <v>96567.425314327906</v>
      </c>
      <c r="M52" s="238">
        <f t="shared" si="24"/>
        <v>102853.51543824266</v>
      </c>
      <c r="N52" s="238">
        <f t="shared" si="24"/>
        <v>102875.74743040434</v>
      </c>
      <c r="O52" s="238">
        <f t="shared" si="24"/>
        <v>102875.74743040434</v>
      </c>
      <c r="P52" s="238">
        <f t="shared" si="24"/>
        <v>98883.261880947262</v>
      </c>
      <c r="Q52" s="238">
        <f t="shared" si="24"/>
        <v>93107.537688200464</v>
      </c>
      <c r="R52" s="238">
        <f t="shared" si="24"/>
        <v>93107.537688200464</v>
      </c>
      <c r="S52" s="238">
        <f>S11/S$24</f>
        <v>93055.570848398915</v>
      </c>
      <c r="T52" s="238">
        <f>T11/T$24</f>
        <v>93055.570848398915</v>
      </c>
      <c r="U52" s="238">
        <f>U11/U$24</f>
        <v>89884.496828077798</v>
      </c>
      <c r="V52" s="238">
        <f t="shared" ref="V52:AE52" si="25">V11/V39</f>
        <v>34860.92129222957</v>
      </c>
      <c r="W52" s="238">
        <f>X52</f>
        <v>34829.399723293085</v>
      </c>
      <c r="X52" s="238">
        <f t="shared" si="25"/>
        <v>34829.399723293085</v>
      </c>
      <c r="Y52" s="238">
        <f t="shared" si="25"/>
        <v>34249.174242189845</v>
      </c>
      <c r="Z52" s="238">
        <f t="shared" si="25"/>
        <v>31014.064210690438</v>
      </c>
      <c r="AA52" s="238">
        <f t="shared" si="25"/>
        <v>24365.198639440994</v>
      </c>
      <c r="AB52" s="238">
        <f t="shared" si="25"/>
        <v>23983.236727272608</v>
      </c>
      <c r="AC52" s="238">
        <f t="shared" si="25"/>
        <v>21931.883596589123</v>
      </c>
      <c r="AD52" s="238">
        <f t="shared" si="25"/>
        <v>21856.761769359528</v>
      </c>
      <c r="AE52" s="238">
        <f t="shared" si="25"/>
        <v>21648.612141180318</v>
      </c>
      <c r="AF52" s="238">
        <f t="shared" ref="AF52:AN52" si="26">AF11/AF39</f>
        <v>11723.552389010214</v>
      </c>
      <c r="AG52" s="238">
        <f t="shared" si="26"/>
        <v>11430.525925330854</v>
      </c>
      <c r="AH52" s="238">
        <f t="shared" si="26"/>
        <v>14383.119789575267</v>
      </c>
      <c r="AI52" s="238">
        <f t="shared" si="26"/>
        <v>12262.014949789078</v>
      </c>
      <c r="AJ52" s="238">
        <f t="shared" si="26"/>
        <v>10650.348246594303</v>
      </c>
      <c r="AK52" s="238">
        <f t="shared" si="26"/>
        <v>16318.386032721752</v>
      </c>
      <c r="AL52" s="238">
        <f t="shared" si="26"/>
        <v>8132.4184915570086</v>
      </c>
      <c r="AM52" s="238">
        <f t="shared" si="26"/>
        <v>6658.9247469489337</v>
      </c>
      <c r="AN52" s="238">
        <f t="shared" si="26"/>
        <v>4916.6194600224926</v>
      </c>
      <c r="AO52" s="238">
        <f t="shared" ref="AO52:AP52" si="27">AO11/AO39</f>
        <v>3675.2302501776362</v>
      </c>
      <c r="AP52" s="266">
        <f t="shared" si="27"/>
        <v>3627.1555588959827</v>
      </c>
    </row>
    <row r="53" spans="1:42">
      <c r="A53" s="24"/>
      <c r="B53" s="267" t="s">
        <v>58</v>
      </c>
      <c r="C53" s="268">
        <f t="shared" ref="C53:R53" si="28">C12/C$24</f>
        <v>128707</v>
      </c>
      <c r="D53" s="269">
        <f t="shared" si="28"/>
        <v>176872.24264705883</v>
      </c>
      <c r="E53" s="269">
        <f t="shared" si="28"/>
        <v>231509.48668567132</v>
      </c>
      <c r="F53" s="269">
        <f t="shared" si="28"/>
        <v>264994.81337209622</v>
      </c>
      <c r="G53" s="269">
        <f t="shared" si="28"/>
        <v>328557.26333646441</v>
      </c>
      <c r="H53" s="269">
        <f t="shared" si="28"/>
        <v>382065.33710463787</v>
      </c>
      <c r="I53" s="269">
        <f t="shared" si="28"/>
        <v>421898.89180253597</v>
      </c>
      <c r="J53" s="269">
        <f t="shared" si="28"/>
        <v>390688.42134882841</v>
      </c>
      <c r="K53" s="269">
        <f t="shared" si="28"/>
        <v>397387.70552812517</v>
      </c>
      <c r="L53" s="269">
        <f t="shared" si="28"/>
        <v>390688.42134882841</v>
      </c>
      <c r="M53" s="58">
        <f t="shared" si="28"/>
        <v>397387.70552812517</v>
      </c>
      <c r="N53" s="58">
        <f t="shared" si="28"/>
        <v>393240.4252929436</v>
      </c>
      <c r="O53" s="58">
        <f t="shared" si="28"/>
        <v>393240.4252929436</v>
      </c>
      <c r="P53" s="58">
        <f t="shared" si="28"/>
        <v>333837.62994520535</v>
      </c>
      <c r="Q53" s="58">
        <f t="shared" si="28"/>
        <v>325320.61337848607</v>
      </c>
      <c r="R53" s="58">
        <f t="shared" si="28"/>
        <v>325627.15693247388</v>
      </c>
      <c r="S53" s="58">
        <f>S12/S$24</f>
        <v>318151.4538641299</v>
      </c>
      <c r="T53" s="58">
        <f t="shared" ref="T53:U61" si="29">T12/T$24</f>
        <v>318162.33795867104</v>
      </c>
      <c r="U53" s="58">
        <f t="shared" si="29"/>
        <v>299932.19974800904</v>
      </c>
      <c r="V53" s="58">
        <f t="shared" ref="V53:AG53" si="30">V12/V40</f>
        <v>102995.51746231831</v>
      </c>
      <c r="W53" s="58">
        <f>X53</f>
        <v>93509.180209406535</v>
      </c>
      <c r="X53" s="58">
        <f t="shared" si="30"/>
        <v>93509.180209406535</v>
      </c>
      <c r="Y53" s="58">
        <f t="shared" si="30"/>
        <v>96803.330684558023</v>
      </c>
      <c r="Z53" s="58">
        <f t="shared" si="30"/>
        <v>94465.594053073786</v>
      </c>
      <c r="AA53" s="58">
        <f t="shared" si="30"/>
        <v>78686.807128457658</v>
      </c>
      <c r="AB53" s="58">
        <f t="shared" si="30"/>
        <v>59283.451810713428</v>
      </c>
      <c r="AC53" s="58">
        <f t="shared" si="30"/>
        <v>54438.634708896599</v>
      </c>
      <c r="AD53" s="58">
        <f t="shared" si="30"/>
        <v>53731.760761429519</v>
      </c>
      <c r="AE53" s="58">
        <f t="shared" si="30"/>
        <v>57172.599067661758</v>
      </c>
      <c r="AF53" s="58">
        <f>AF12/AF40</f>
        <v>49921.030290080562</v>
      </c>
      <c r="AG53" s="58">
        <f t="shared" si="30"/>
        <v>48700.237866647301</v>
      </c>
      <c r="AH53" s="58">
        <f t="shared" ref="AH53:AN53" si="31">AH12/AH40</f>
        <v>50071.377647252819</v>
      </c>
      <c r="AI53" s="58">
        <f t="shared" si="31"/>
        <v>42633.518105106377</v>
      </c>
      <c r="AJ53" s="58">
        <f t="shared" si="31"/>
        <v>36468.312334469367</v>
      </c>
      <c r="AK53" s="58">
        <f t="shared" si="31"/>
        <v>44025.322505056465</v>
      </c>
      <c r="AL53" s="58">
        <f t="shared" si="31"/>
        <v>20700.796968250324</v>
      </c>
      <c r="AM53" s="58">
        <f t="shared" si="31"/>
        <v>17073.347211260894</v>
      </c>
      <c r="AN53" s="58">
        <f t="shared" si="31"/>
        <v>11954.229585264291</v>
      </c>
      <c r="AO53" s="58">
        <f t="shared" ref="AO53:AP53" si="32">AO12/AO40</f>
        <v>7967.6644159784546</v>
      </c>
      <c r="AP53" s="270">
        <f t="shared" si="32"/>
        <v>7142.9502907053447</v>
      </c>
    </row>
    <row r="54" spans="1:42">
      <c r="A54" s="24"/>
      <c r="B54" s="267" t="s">
        <v>59</v>
      </c>
      <c r="C54" s="268"/>
      <c r="D54" s="269"/>
      <c r="E54" s="269"/>
      <c r="F54" s="269"/>
      <c r="G54" s="269"/>
      <c r="H54" s="269"/>
      <c r="I54" s="269"/>
      <c r="J54" s="269"/>
      <c r="K54" s="269"/>
      <c r="L54" s="269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270"/>
    </row>
    <row r="55" spans="1:42">
      <c r="A55" s="24"/>
      <c r="B55" s="271" t="s">
        <v>60</v>
      </c>
      <c r="C55" s="268">
        <f t="shared" ref="C55:R55" si="33">C14/C$24</f>
        <v>459441.95549050061</v>
      </c>
      <c r="D55" s="269">
        <f t="shared" si="33"/>
        <v>774558.82352941169</v>
      </c>
      <c r="E55" s="269">
        <f t="shared" si="33"/>
        <v>1164542.4253218912</v>
      </c>
      <c r="F55" s="269">
        <f t="shared" si="33"/>
        <v>1116069.7388288989</v>
      </c>
      <c r="G55" s="269">
        <f t="shared" si="33"/>
        <v>1482354.8490101926</v>
      </c>
      <c r="H55" s="269">
        <f t="shared" si="33"/>
        <v>1563029.6398139545</v>
      </c>
      <c r="I55" s="269">
        <f t="shared" si="33"/>
        <v>1749878.5299232695</v>
      </c>
      <c r="J55" s="269">
        <f t="shared" si="33"/>
        <v>1009104.7363342723</v>
      </c>
      <c r="K55" s="269">
        <f t="shared" si="33"/>
        <v>857580.88577569323</v>
      </c>
      <c r="L55" s="269">
        <f t="shared" si="33"/>
        <v>1008354.5517475774</v>
      </c>
      <c r="M55" s="58">
        <f t="shared" si="33"/>
        <v>857580.88577569323</v>
      </c>
      <c r="N55" s="58">
        <f t="shared" si="33"/>
        <v>849972.58602568076</v>
      </c>
      <c r="O55" s="58">
        <f t="shared" si="33"/>
        <v>849972.58602568076</v>
      </c>
      <c r="P55" s="58">
        <f t="shared" si="33"/>
        <v>860678.04604079667</v>
      </c>
      <c r="Q55" s="58">
        <f t="shared" si="33"/>
        <v>810009.04033587268</v>
      </c>
      <c r="R55" s="58">
        <f t="shared" si="33"/>
        <v>816822.66751314769</v>
      </c>
      <c r="S55" s="58">
        <f t="shared" ref="S55:S61" si="34">S14/S$24</f>
        <v>824088.26676140667</v>
      </c>
      <c r="T55" s="58">
        <f t="shared" si="29"/>
        <v>824522.87462191726</v>
      </c>
      <c r="U55" s="58">
        <f t="shared" si="29"/>
        <v>716341.47210551042</v>
      </c>
      <c r="V55" s="58">
        <f t="shared" ref="V55:AH55" si="35">V14/V42</f>
        <v>489958.39990787063</v>
      </c>
      <c r="W55" s="58">
        <f>X55</f>
        <v>389192.77860771766</v>
      </c>
      <c r="X55" s="58">
        <f t="shared" si="35"/>
        <v>389192.77860771766</v>
      </c>
      <c r="Y55" s="58">
        <f t="shared" si="35"/>
        <v>263836.14237453626</v>
      </c>
      <c r="Z55" s="58">
        <f t="shared" si="35"/>
        <v>177708.50319611319</v>
      </c>
      <c r="AA55" s="58">
        <f t="shared" si="35"/>
        <v>121314.74201397672</v>
      </c>
      <c r="AB55" s="58">
        <f t="shared" si="35"/>
        <v>90655.165216224021</v>
      </c>
      <c r="AC55" s="58">
        <f t="shared" si="35"/>
        <v>74252.494640657475</v>
      </c>
      <c r="AD55" s="58">
        <f t="shared" si="35"/>
        <v>67034.325584067585</v>
      </c>
      <c r="AE55" s="58">
        <f t="shared" si="35"/>
        <v>64169.476437193298</v>
      </c>
      <c r="AF55" s="58">
        <f t="shared" ref="AF55:AF61" si="36">AF14/AF42</f>
        <v>84558.516556746545</v>
      </c>
      <c r="AG55" s="58">
        <f t="shared" si="35"/>
        <v>61387.868954859958</v>
      </c>
      <c r="AH55" s="58">
        <f t="shared" si="35"/>
        <v>69565.379399708108</v>
      </c>
      <c r="AI55" s="58">
        <f t="shared" ref="AI55:AL61" si="37">AI14/AI42</f>
        <v>67074.774491595061</v>
      </c>
      <c r="AJ55" s="58">
        <f t="shared" si="37"/>
        <v>58304.166847765788</v>
      </c>
      <c r="AK55" s="58">
        <f t="shared" si="37"/>
        <v>76522.856300694271</v>
      </c>
      <c r="AL55" s="58">
        <f t="shared" si="37"/>
        <v>53853.558681082461</v>
      </c>
      <c r="AM55" s="58">
        <f t="shared" ref="AM55:AN61" si="38">AM14/AM42</f>
        <v>47726.69271838924</v>
      </c>
      <c r="AN55" s="58">
        <f t="shared" si="38"/>
        <v>41821.486103678311</v>
      </c>
      <c r="AO55" s="58">
        <f t="shared" ref="AO55:AP55" si="39">AO14/AO42</f>
        <v>48172.702000179175</v>
      </c>
      <c r="AP55" s="270">
        <f t="shared" si="39"/>
        <v>43673.6144406198</v>
      </c>
    </row>
    <row r="56" spans="1:42">
      <c r="A56" s="24"/>
      <c r="B56" s="271" t="s">
        <v>61</v>
      </c>
      <c r="C56" s="268">
        <f t="shared" ref="C56:R56" si="40">C15/C$24</f>
        <v>145943.40336438699</v>
      </c>
      <c r="D56" s="269">
        <f t="shared" si="40"/>
        <v>246041.36029411762</v>
      </c>
      <c r="E56" s="269">
        <f t="shared" si="40"/>
        <v>328670.0631989938</v>
      </c>
      <c r="F56" s="269">
        <f t="shared" si="40"/>
        <v>438748.85751123453</v>
      </c>
      <c r="G56" s="269">
        <f t="shared" si="40"/>
        <v>596389.98860032705</v>
      </c>
      <c r="H56" s="269">
        <f t="shared" si="40"/>
        <v>742598.78280018235</v>
      </c>
      <c r="I56" s="269">
        <f t="shared" si="40"/>
        <v>757186.88201939664</v>
      </c>
      <c r="J56" s="269">
        <f t="shared" si="40"/>
        <v>757186.88201939664</v>
      </c>
      <c r="K56" s="269">
        <f t="shared" si="40"/>
        <v>709763.66324681183</v>
      </c>
      <c r="L56" s="269">
        <f t="shared" si="40"/>
        <v>734925.30225838209</v>
      </c>
      <c r="M56" s="58">
        <f t="shared" si="40"/>
        <v>709763.66324681183</v>
      </c>
      <c r="N56" s="58">
        <f t="shared" si="40"/>
        <v>687910.02957065718</v>
      </c>
      <c r="O56" s="58">
        <f t="shared" si="40"/>
        <v>687910.02957065718</v>
      </c>
      <c r="P56" s="58">
        <f t="shared" si="40"/>
        <v>657595.08215829101</v>
      </c>
      <c r="Q56" s="58">
        <f t="shared" si="40"/>
        <v>584800.8648668793</v>
      </c>
      <c r="R56" s="58">
        <f t="shared" si="40"/>
        <v>608005.70522019779</v>
      </c>
      <c r="S56" s="58">
        <f t="shared" si="34"/>
        <v>504236.52012952371</v>
      </c>
      <c r="T56" s="58">
        <f t="shared" si="29"/>
        <v>505730.0079617179</v>
      </c>
      <c r="U56" s="58">
        <f t="shared" si="29"/>
        <v>417360.25321560429</v>
      </c>
      <c r="V56" s="58">
        <f t="shared" ref="V56:AH56" si="41">V15/V43</f>
        <v>24845.216512477604</v>
      </c>
      <c r="W56" s="58">
        <f t="shared" ref="W56:W61" si="42">X56</f>
        <v>18612.542366273043</v>
      </c>
      <c r="X56" s="58">
        <f t="shared" si="41"/>
        <v>18612.542366273043</v>
      </c>
      <c r="Y56" s="58">
        <f t="shared" si="41"/>
        <v>16289.854754868271</v>
      </c>
      <c r="Z56" s="58">
        <f t="shared" si="41"/>
        <v>23583.212815135059</v>
      </c>
      <c r="AA56" s="58">
        <f t="shared" si="41"/>
        <v>26669.544353335659</v>
      </c>
      <c r="AB56" s="58">
        <f t="shared" si="41"/>
        <v>26522.082287848403</v>
      </c>
      <c r="AC56" s="58">
        <f t="shared" si="41"/>
        <v>29520.88778839308</v>
      </c>
      <c r="AD56" s="58">
        <f t="shared" si="41"/>
        <v>27749.284140423926</v>
      </c>
      <c r="AE56" s="58">
        <f t="shared" si="41"/>
        <v>24158.915313184345</v>
      </c>
      <c r="AF56" s="58">
        <f t="shared" si="36"/>
        <v>27512.754306498187</v>
      </c>
      <c r="AG56" s="58">
        <f t="shared" si="41"/>
        <v>28929.556552953443</v>
      </c>
      <c r="AH56" s="58">
        <f t="shared" si="41"/>
        <v>35808.144827436343</v>
      </c>
      <c r="AI56" s="58">
        <f t="shared" si="37"/>
        <v>33106.656748438225</v>
      </c>
      <c r="AJ56" s="58">
        <f t="shared" si="37"/>
        <v>43020.053966043139</v>
      </c>
      <c r="AK56" s="58">
        <f t="shared" si="37"/>
        <v>40309.137114167694</v>
      </c>
      <c r="AL56" s="58">
        <f t="shared" si="37"/>
        <v>45696.916541178674</v>
      </c>
      <c r="AM56" s="58">
        <f t="shared" si="38"/>
        <v>47096.151591738628</v>
      </c>
      <c r="AN56" s="58">
        <f t="shared" si="38"/>
        <v>33337.082039403365</v>
      </c>
      <c r="AO56" s="58">
        <f t="shared" ref="AO56:AP56" si="43">AO15/AO43</f>
        <v>45828.778972921798</v>
      </c>
      <c r="AP56" s="270">
        <f t="shared" si="43"/>
        <v>23584.590070867343</v>
      </c>
    </row>
    <row r="57" spans="1:42">
      <c r="A57" s="24"/>
      <c r="B57" s="271" t="s">
        <v>62</v>
      </c>
      <c r="C57" s="268">
        <f t="shared" ref="C57:R57" si="44">C16/C$24</f>
        <v>499534.86972357088</v>
      </c>
      <c r="D57" s="269">
        <f t="shared" si="44"/>
        <v>842150.73529411759</v>
      </c>
      <c r="E57" s="269">
        <f t="shared" si="44"/>
        <v>984367.4204303344</v>
      </c>
      <c r="F57" s="269">
        <f t="shared" si="44"/>
        <v>1344620.1911203756</v>
      </c>
      <c r="G57" s="269">
        <f t="shared" si="44"/>
        <v>1555310.8103082108</v>
      </c>
      <c r="H57" s="269">
        <f t="shared" si="44"/>
        <v>1592454.3094119523</v>
      </c>
      <c r="I57" s="269">
        <f t="shared" si="44"/>
        <v>1542536.946033706</v>
      </c>
      <c r="J57" s="269">
        <f t="shared" si="44"/>
        <v>1542536.946033706</v>
      </c>
      <c r="K57" s="269">
        <f t="shared" si="44"/>
        <v>1434466.5429767293</v>
      </c>
      <c r="L57" s="269">
        <f t="shared" si="44"/>
        <v>1548385.1871661029</v>
      </c>
      <c r="M57" s="58">
        <f t="shared" si="44"/>
        <v>1434466.5429767293</v>
      </c>
      <c r="N57" s="58">
        <f t="shared" si="44"/>
        <v>1290361.8827129002</v>
      </c>
      <c r="O57" s="58">
        <f t="shared" si="44"/>
        <v>1290361.8827129002</v>
      </c>
      <c r="P57" s="58">
        <f t="shared" si="44"/>
        <v>1229244.9241511193</v>
      </c>
      <c r="Q57" s="58">
        <f t="shared" si="44"/>
        <v>1008364.8871717628</v>
      </c>
      <c r="R57" s="58">
        <f t="shared" si="44"/>
        <v>1008447.2232503132</v>
      </c>
      <c r="S57" s="58">
        <f t="shared" si="34"/>
        <v>1002949.7761247337</v>
      </c>
      <c r="T57" s="58">
        <f t="shared" si="29"/>
        <v>1002953.5786412901</v>
      </c>
      <c r="U57" s="58">
        <f t="shared" si="29"/>
        <v>911068.2755702096</v>
      </c>
      <c r="V57" s="58">
        <f t="shared" ref="V57:AH57" si="45">V16/V44</f>
        <v>23394.902925115657</v>
      </c>
      <c r="W57" s="58">
        <f t="shared" si="42"/>
        <v>18712.255403321029</v>
      </c>
      <c r="X57" s="58">
        <f t="shared" si="45"/>
        <v>18712.255403321029</v>
      </c>
      <c r="Y57" s="58">
        <f t="shared" si="45"/>
        <v>23644.489059714964</v>
      </c>
      <c r="Z57" s="58">
        <f t="shared" si="45"/>
        <v>13594.98596215613</v>
      </c>
      <c r="AA57" s="58">
        <f t="shared" si="45"/>
        <v>9255.9944209939295</v>
      </c>
      <c r="AB57" s="58">
        <f t="shared" si="45"/>
        <v>7128.2422337413063</v>
      </c>
      <c r="AC57" s="58">
        <f t="shared" si="45"/>
        <v>6652.4568251684714</v>
      </c>
      <c r="AD57" s="58">
        <f t="shared" si="45"/>
        <v>5126.6411631281035</v>
      </c>
      <c r="AE57" s="58">
        <f t="shared" si="45"/>
        <v>6455.2726170210881</v>
      </c>
      <c r="AF57" s="58">
        <f t="shared" si="36"/>
        <v>66.300526523751756</v>
      </c>
      <c r="AG57" s="58">
        <f t="shared" si="45"/>
        <v>0</v>
      </c>
      <c r="AH57" s="58">
        <f t="shared" si="45"/>
        <v>0</v>
      </c>
      <c r="AI57" s="58">
        <f t="shared" si="37"/>
        <v>26.355460006849523</v>
      </c>
      <c r="AJ57" s="58">
        <f t="shared" si="37"/>
        <v>9.0184380460752038</v>
      </c>
      <c r="AK57" s="58">
        <f t="shared" si="37"/>
        <v>8.8290939622474944</v>
      </c>
      <c r="AL57" s="58">
        <f t="shared" si="37"/>
        <v>5.1965783924781492</v>
      </c>
      <c r="AM57" s="58">
        <f t="shared" si="38"/>
        <v>4.1966462806656928</v>
      </c>
      <c r="AN57" s="58">
        <f t="shared" si="38"/>
        <v>2.5961938722465026</v>
      </c>
      <c r="AO57" s="58">
        <f t="shared" ref="AO57:AP57" si="46">AO16/AO44</f>
        <v>0.85407403693233663</v>
      </c>
      <c r="AP57" s="270">
        <f t="shared" si="46"/>
        <v>0.57710319464281079</v>
      </c>
    </row>
    <row r="58" spans="1:42">
      <c r="A58" s="24"/>
      <c r="B58" s="271" t="s">
        <v>63</v>
      </c>
      <c r="C58" s="268">
        <f t="shared" ref="C58:R58" si="47">C17/C$24</f>
        <v>134083.45153167302</v>
      </c>
      <c r="D58" s="269">
        <f t="shared" si="47"/>
        <v>226046.87499999997</v>
      </c>
      <c r="E58" s="269">
        <f t="shared" si="47"/>
        <v>269643.11589958431</v>
      </c>
      <c r="F58" s="269">
        <f t="shared" si="47"/>
        <v>287824.93325839541</v>
      </c>
      <c r="G58" s="269">
        <f t="shared" si="47"/>
        <v>444717.72515383683</v>
      </c>
      <c r="H58" s="269">
        <f t="shared" si="47"/>
        <v>588608.84637779137</v>
      </c>
      <c r="I58" s="269">
        <f t="shared" si="47"/>
        <v>611139.62834192452</v>
      </c>
      <c r="J58" s="269">
        <f t="shared" si="47"/>
        <v>554204.44800255937</v>
      </c>
      <c r="K58" s="269">
        <f t="shared" si="47"/>
        <v>553794.08189831267</v>
      </c>
      <c r="L58" s="269">
        <f t="shared" si="47"/>
        <v>571367.91446124576</v>
      </c>
      <c r="M58" s="58">
        <f t="shared" si="47"/>
        <v>596226.58250680193</v>
      </c>
      <c r="N58" s="58">
        <f t="shared" si="47"/>
        <v>593116.945807843</v>
      </c>
      <c r="O58" s="58">
        <f t="shared" si="47"/>
        <v>593116.945807843</v>
      </c>
      <c r="P58" s="58">
        <f t="shared" si="47"/>
        <v>543267.37239978649</v>
      </c>
      <c r="Q58" s="58">
        <f t="shared" si="47"/>
        <v>587604.72501874727</v>
      </c>
      <c r="R58" s="58">
        <f t="shared" si="47"/>
        <v>588777.06410641561</v>
      </c>
      <c r="S58" s="58">
        <f t="shared" si="34"/>
        <v>570105.10994153633</v>
      </c>
      <c r="T58" s="58">
        <f t="shared" si="29"/>
        <v>570180.36899754149</v>
      </c>
      <c r="U58" s="58">
        <f t="shared" si="29"/>
        <v>534870.14765375177</v>
      </c>
      <c r="V58" s="58">
        <f t="shared" ref="V58:AH58" si="48">V17/V45</f>
        <v>722338.59756185685</v>
      </c>
      <c r="W58" s="58">
        <f t="shared" si="42"/>
        <v>660564.81742443889</v>
      </c>
      <c r="X58" s="58">
        <f t="shared" si="48"/>
        <v>660564.81742443889</v>
      </c>
      <c r="Y58" s="58">
        <f t="shared" si="48"/>
        <v>607244.82572910062</v>
      </c>
      <c r="Z58" s="58">
        <f t="shared" si="48"/>
        <v>540024.46452174918</v>
      </c>
      <c r="AA58" s="58">
        <f t="shared" si="48"/>
        <v>521826.29659737559</v>
      </c>
      <c r="AB58" s="58">
        <f t="shared" si="48"/>
        <v>470360.37421873875</v>
      </c>
      <c r="AC58" s="58">
        <f t="shared" si="48"/>
        <v>505430.92047343351</v>
      </c>
      <c r="AD58" s="58">
        <f t="shared" si="48"/>
        <v>498794.69557757344</v>
      </c>
      <c r="AE58" s="58">
        <f t="shared" si="48"/>
        <v>493175.57767267624</v>
      </c>
      <c r="AF58" s="58">
        <f t="shared" si="36"/>
        <v>491163.28888668359</v>
      </c>
      <c r="AG58" s="58">
        <f t="shared" si="48"/>
        <v>473527.28224881663</v>
      </c>
      <c r="AH58" s="58">
        <f t="shared" si="48"/>
        <v>441844.90238730953</v>
      </c>
      <c r="AI58" s="58">
        <f t="shared" si="37"/>
        <v>407039.92750103673</v>
      </c>
      <c r="AJ58" s="58">
        <f t="shared" si="37"/>
        <v>403473.16139429348</v>
      </c>
      <c r="AK58" s="58">
        <f t="shared" si="37"/>
        <v>432436.77714391152</v>
      </c>
      <c r="AL58" s="58">
        <f t="shared" si="37"/>
        <v>364374.59820972523</v>
      </c>
      <c r="AM58" s="58">
        <f t="shared" si="38"/>
        <v>353333.75864984852</v>
      </c>
      <c r="AN58" s="58">
        <f t="shared" si="38"/>
        <v>296699.1123836246</v>
      </c>
      <c r="AO58" s="58">
        <f t="shared" ref="AO58:AP58" si="49">AO17/AO45</f>
        <v>249298.62300792511</v>
      </c>
      <c r="AP58" s="270">
        <f t="shared" si="49"/>
        <v>202054.47175752715</v>
      </c>
    </row>
    <row r="59" spans="1:42">
      <c r="A59" s="24"/>
      <c r="B59" s="267" t="s">
        <v>64</v>
      </c>
      <c r="C59" s="268">
        <f t="shared" ref="C59:R59" si="50">C18/C$24</f>
        <v>3630</v>
      </c>
      <c r="D59" s="269">
        <f t="shared" si="50"/>
        <v>3063.4191176470586</v>
      </c>
      <c r="E59" s="269">
        <f t="shared" si="50"/>
        <v>4658.278777190716</v>
      </c>
      <c r="F59" s="269">
        <f t="shared" si="50"/>
        <v>3720.9596471177301</v>
      </c>
      <c r="G59" s="269">
        <f t="shared" si="50"/>
        <v>12705.631331881877</v>
      </c>
      <c r="H59" s="269">
        <f t="shared" si="50"/>
        <v>16080.973168599534</v>
      </c>
      <c r="I59" s="269">
        <f t="shared" si="50"/>
        <v>16577.71847341867</v>
      </c>
      <c r="J59" s="269">
        <f t="shared" si="50"/>
        <v>16294.441595104339</v>
      </c>
      <c r="K59" s="269">
        <f t="shared" si="50"/>
        <v>17257.537063517586</v>
      </c>
      <c r="L59" s="269">
        <f t="shared" si="50"/>
        <v>16294.684255579814</v>
      </c>
      <c r="M59" s="58">
        <f t="shared" si="50"/>
        <v>17192.086705378173</v>
      </c>
      <c r="N59" s="58">
        <f t="shared" si="50"/>
        <v>6024.7285939422936</v>
      </c>
      <c r="O59" s="58">
        <f t="shared" si="50"/>
        <v>6024.7285939422936</v>
      </c>
      <c r="P59" s="58">
        <f t="shared" si="50"/>
        <v>12221.235648992199</v>
      </c>
      <c r="Q59" s="58">
        <f t="shared" si="50"/>
        <v>9917.6973386269419</v>
      </c>
      <c r="R59" s="58">
        <f t="shared" si="50"/>
        <v>10466.182292663019</v>
      </c>
      <c r="S59" s="58">
        <f t="shared" si="34"/>
        <v>14924.147063924091</v>
      </c>
      <c r="T59" s="58">
        <f t="shared" si="29"/>
        <v>14927.770880532067</v>
      </c>
      <c r="U59" s="58">
        <f t="shared" si="29"/>
        <v>12238.437416524132</v>
      </c>
      <c r="V59" s="58">
        <f t="shared" ref="V59:AH59" si="51">V18/V46</f>
        <v>7932.8200485186298</v>
      </c>
      <c r="W59" s="58">
        <f t="shared" si="42"/>
        <v>5181.0583065692654</v>
      </c>
      <c r="X59" s="58">
        <f t="shared" si="51"/>
        <v>5181.0583065692654</v>
      </c>
      <c r="Y59" s="58">
        <f t="shared" si="51"/>
        <v>666.53774928237999</v>
      </c>
      <c r="Z59" s="58">
        <f t="shared" si="51"/>
        <v>408.80918591049272</v>
      </c>
      <c r="AA59" s="58">
        <f t="shared" si="51"/>
        <v>620.17673821871131</v>
      </c>
      <c r="AB59" s="58">
        <f t="shared" si="51"/>
        <v>514.4003453848652</v>
      </c>
      <c r="AC59" s="58">
        <f t="shared" si="51"/>
        <v>694.85710218768872</v>
      </c>
      <c r="AD59" s="58">
        <f t="shared" si="51"/>
        <v>812.98716503515209</v>
      </c>
      <c r="AE59" s="58">
        <f t="shared" si="51"/>
        <v>1224.0696205094503</v>
      </c>
      <c r="AF59" s="58">
        <f t="shared" si="36"/>
        <v>1674.0681351875223</v>
      </c>
      <c r="AG59" s="58">
        <f t="shared" si="51"/>
        <v>1576.2737782393785</v>
      </c>
      <c r="AH59" s="58">
        <f t="shared" si="51"/>
        <v>1000.3845831065908</v>
      </c>
      <c r="AI59" s="58">
        <f t="shared" si="37"/>
        <v>654.31903399562782</v>
      </c>
      <c r="AJ59" s="58">
        <f t="shared" si="37"/>
        <v>489.18133970497939</v>
      </c>
      <c r="AK59" s="58">
        <f t="shared" si="37"/>
        <v>605.60592286714859</v>
      </c>
      <c r="AL59" s="58">
        <f t="shared" si="37"/>
        <v>276.98107202736759</v>
      </c>
      <c r="AM59" s="58">
        <f t="shared" si="38"/>
        <v>231.19398786261624</v>
      </c>
      <c r="AN59" s="58">
        <f t="shared" si="38"/>
        <v>132.2341210529415</v>
      </c>
      <c r="AO59" s="58">
        <f t="shared" ref="AO59:AP59" si="52">AO18/AO46</f>
        <v>77.401063075846196</v>
      </c>
      <c r="AP59" s="270">
        <f t="shared" si="52"/>
        <v>55.23659985888348</v>
      </c>
    </row>
    <row r="60" spans="1:42">
      <c r="A60" s="24"/>
      <c r="B60" s="267" t="s">
        <v>65</v>
      </c>
      <c r="C60" s="268">
        <f t="shared" ref="C60:R60" si="53">C19/C$24</f>
        <v>13063</v>
      </c>
      <c r="D60" s="269">
        <f t="shared" si="53"/>
        <v>10091.911764705881</v>
      </c>
      <c r="E60" s="269">
        <f t="shared" si="53"/>
        <v>7202.312107261163</v>
      </c>
      <c r="F60" s="269">
        <f t="shared" si="53"/>
        <v>3975.7035118194794</v>
      </c>
      <c r="G60" s="269">
        <f t="shared" si="53"/>
        <v>3659.4934439102094</v>
      </c>
      <c r="H60" s="269">
        <f t="shared" si="53"/>
        <v>3216.7544343610834</v>
      </c>
      <c r="I60" s="269">
        <f t="shared" si="53"/>
        <v>3612.7296234145319</v>
      </c>
      <c r="J60" s="269">
        <f t="shared" si="53"/>
        <v>3556.058373517043</v>
      </c>
      <c r="K60" s="269">
        <f t="shared" si="53"/>
        <v>4322.4794417545345</v>
      </c>
      <c r="L60" s="269">
        <f t="shared" si="53"/>
        <v>3556.058373517043</v>
      </c>
      <c r="M60" s="58">
        <f t="shared" si="53"/>
        <v>4321.7904906162248</v>
      </c>
      <c r="N60" s="58">
        <f t="shared" si="53"/>
        <v>3478.9063773815919</v>
      </c>
      <c r="O60" s="58">
        <f t="shared" si="53"/>
        <v>3478.9063773815919</v>
      </c>
      <c r="P60" s="58">
        <f t="shared" si="53"/>
        <v>1868.6924977232729</v>
      </c>
      <c r="Q60" s="58">
        <f t="shared" si="53"/>
        <v>675.15584411369321</v>
      </c>
      <c r="R60" s="58">
        <f t="shared" si="53"/>
        <v>914.56382636038734</v>
      </c>
      <c r="S60" s="58">
        <f t="shared" si="34"/>
        <v>3697.2899338938555</v>
      </c>
      <c r="T60" s="58">
        <f t="shared" si="29"/>
        <v>3693.5531213417476</v>
      </c>
      <c r="U60" s="58">
        <f t="shared" si="29"/>
        <v>4306.9219488033868</v>
      </c>
      <c r="V60" s="58">
        <f t="shared" ref="V60:AH60" si="54">V19/V47</f>
        <v>112.71672111950434</v>
      </c>
      <c r="W60" s="58">
        <f t="shared" si="42"/>
        <v>21.907223283590973</v>
      </c>
      <c r="X60" s="58">
        <f t="shared" si="54"/>
        <v>21.907223283590973</v>
      </c>
      <c r="Y60" s="58">
        <f t="shared" si="54"/>
        <v>9.7304780917135769</v>
      </c>
      <c r="Z60" s="58">
        <f t="shared" si="54"/>
        <v>0</v>
      </c>
      <c r="AA60" s="58">
        <f t="shared" si="54"/>
        <v>0</v>
      </c>
      <c r="AB60" s="58">
        <f t="shared" si="54"/>
        <v>0</v>
      </c>
      <c r="AC60" s="58">
        <f t="shared" si="54"/>
        <v>0</v>
      </c>
      <c r="AD60" s="58">
        <f t="shared" si="54"/>
        <v>0</v>
      </c>
      <c r="AE60" s="58">
        <f t="shared" si="54"/>
        <v>0</v>
      </c>
      <c r="AF60" s="58">
        <f t="shared" si="36"/>
        <v>0</v>
      </c>
      <c r="AG60" s="58">
        <f>AG19/AG47</f>
        <v>0</v>
      </c>
      <c r="AH60" s="58">
        <f t="shared" si="54"/>
        <v>41.061985987196174</v>
      </c>
      <c r="AI60" s="58">
        <f t="shared" si="37"/>
        <v>25.807003832807467</v>
      </c>
      <c r="AJ60" s="58">
        <f t="shared" si="37"/>
        <v>0</v>
      </c>
      <c r="AK60" s="58">
        <f t="shared" si="37"/>
        <v>0</v>
      </c>
      <c r="AL60" s="58">
        <f t="shared" si="37"/>
        <v>0</v>
      </c>
      <c r="AM60" s="58">
        <f t="shared" si="38"/>
        <v>0</v>
      </c>
      <c r="AN60" s="58">
        <f t="shared" si="38"/>
        <v>0</v>
      </c>
      <c r="AO60" s="58">
        <f t="shared" ref="AO60:AP60" si="55">AO19/AO47</f>
        <v>0</v>
      </c>
      <c r="AP60" s="270">
        <f t="shared" si="55"/>
        <v>0</v>
      </c>
    </row>
    <row r="61" spans="1:42" ht="13.5" thickBot="1">
      <c r="A61" s="24"/>
      <c r="B61" s="272" t="s">
        <v>63</v>
      </c>
      <c r="C61" s="273">
        <f t="shared" ref="C61:R61" si="56">C20/C$24</f>
        <v>50251.319889868377</v>
      </c>
      <c r="D61" s="274">
        <f t="shared" si="56"/>
        <v>84716.911764705874</v>
      </c>
      <c r="E61" s="274">
        <f t="shared" si="56"/>
        <v>56847.252019883592</v>
      </c>
      <c r="F61" s="274">
        <f t="shared" si="56"/>
        <v>40811.920017458571</v>
      </c>
      <c r="G61" s="274">
        <f t="shared" si="56"/>
        <v>78131.439795303595</v>
      </c>
      <c r="H61" s="274">
        <f t="shared" si="56"/>
        <v>118407.63212007318</v>
      </c>
      <c r="I61" s="274">
        <f t="shared" si="56"/>
        <v>206852.18865255313</v>
      </c>
      <c r="J61" s="274">
        <f t="shared" si="56"/>
        <v>196722.40074623789</v>
      </c>
      <c r="K61" s="274">
        <f t="shared" si="56"/>
        <v>196479.90828110461</v>
      </c>
      <c r="L61" s="274">
        <f t="shared" si="56"/>
        <v>196722.25921790153</v>
      </c>
      <c r="M61" s="243">
        <f t="shared" si="56"/>
        <v>195445.10367136358</v>
      </c>
      <c r="N61" s="243">
        <f t="shared" si="56"/>
        <v>117966.36780911258</v>
      </c>
      <c r="O61" s="243">
        <f t="shared" si="56"/>
        <v>117966.36780911258</v>
      </c>
      <c r="P61" s="243">
        <f t="shared" si="56"/>
        <v>86982.885981830754</v>
      </c>
      <c r="Q61" s="243">
        <f t="shared" si="56"/>
        <v>62052.902276772125</v>
      </c>
      <c r="R61" s="243">
        <f t="shared" si="56"/>
        <v>84042.335439795876</v>
      </c>
      <c r="S61" s="243">
        <f t="shared" si="34"/>
        <v>91199.83946701391</v>
      </c>
      <c r="T61" s="243">
        <f t="shared" si="29"/>
        <v>92920.096669067701</v>
      </c>
      <c r="U61" s="243">
        <f t="shared" si="29"/>
        <v>74885.364087898735</v>
      </c>
      <c r="V61" s="243">
        <f t="shared" ref="V61:AH61" si="57">V20/V48</f>
        <v>5453.3560942048043</v>
      </c>
      <c r="W61" s="243">
        <f t="shared" si="42"/>
        <v>3260.3584406212499</v>
      </c>
      <c r="X61" s="243">
        <f t="shared" si="57"/>
        <v>3260.3584406212499</v>
      </c>
      <c r="Y61" s="243">
        <f t="shared" si="57"/>
        <v>11273.866153358529</v>
      </c>
      <c r="Z61" s="243">
        <f t="shared" si="57"/>
        <v>12455.576882297277</v>
      </c>
      <c r="AA61" s="243">
        <f t="shared" si="57"/>
        <v>6321.1901627773304</v>
      </c>
      <c r="AB61" s="243">
        <f t="shared" si="57"/>
        <v>6378.9734400957514</v>
      </c>
      <c r="AC61" s="243">
        <f t="shared" si="57"/>
        <v>5013.3665364960962</v>
      </c>
      <c r="AD61" s="243">
        <f t="shared" si="57"/>
        <v>3548.4617880184946</v>
      </c>
      <c r="AE61" s="243">
        <f t="shared" si="57"/>
        <v>2827.5879960344487</v>
      </c>
      <c r="AF61" s="243">
        <f t="shared" si="36"/>
        <v>4370.0837099453292</v>
      </c>
      <c r="AG61" s="243">
        <f t="shared" si="57"/>
        <v>3581.0753234546191</v>
      </c>
      <c r="AH61" s="243">
        <f t="shared" si="57"/>
        <v>4109.0507671866881</v>
      </c>
      <c r="AI61" s="243">
        <f t="shared" si="37"/>
        <v>3640.5740369839809</v>
      </c>
      <c r="AJ61" s="243">
        <f t="shared" si="37"/>
        <v>2416.4750892496795</v>
      </c>
      <c r="AK61" s="243">
        <f t="shared" si="37"/>
        <v>4925.4293822474065</v>
      </c>
      <c r="AL61" s="243">
        <f t="shared" si="37"/>
        <v>1437.029109630869</v>
      </c>
      <c r="AM61" s="243">
        <f t="shared" si="38"/>
        <v>593.16095749945134</v>
      </c>
      <c r="AN61" s="243">
        <f>AN20/AN48</f>
        <v>290.61696142996061</v>
      </c>
      <c r="AO61" s="243">
        <f t="shared" ref="AO61:AP61" si="58">AO20/AO48</f>
        <v>207.05883253884673</v>
      </c>
      <c r="AP61" s="275">
        <f t="shared" si="58"/>
        <v>186.79138192611634</v>
      </c>
    </row>
    <row r="62" spans="1:42" ht="13.5" thickBot="1">
      <c r="A62" s="24"/>
      <c r="B62" s="188" t="s">
        <v>67</v>
      </c>
      <c r="C62" s="276">
        <f>SUM(C52:C53)+SUM(C55:C61)</f>
        <v>1522821</v>
      </c>
      <c r="D62" s="276">
        <f t="shared" ref="D62:U62" si="59">SUM(D52:D53)+SUM(D55:D61)</f>
        <v>2456656.2499999995</v>
      </c>
      <c r="E62" s="276">
        <f t="shared" si="59"/>
        <v>3144103.2167419894</v>
      </c>
      <c r="F62" s="276">
        <f t="shared" si="59"/>
        <v>3599317.2771892073</v>
      </c>
      <c r="G62" s="276">
        <f t="shared" si="59"/>
        <v>4604836.9961647885</v>
      </c>
      <c r="H62" s="276">
        <f t="shared" si="59"/>
        <v>5113787.2541579315</v>
      </c>
      <c r="I62" s="276">
        <f t="shared" si="59"/>
        <v>5416596.3212038716</v>
      </c>
      <c r="J62" s="276">
        <f t="shared" si="59"/>
        <v>4566861.566234271</v>
      </c>
      <c r="K62" s="276">
        <f t="shared" si="59"/>
        <v>4273905.6306991531</v>
      </c>
      <c r="L62" s="276">
        <f t="shared" si="59"/>
        <v>4566861.8041434623</v>
      </c>
      <c r="M62" s="276">
        <f t="shared" si="59"/>
        <v>4315237.8763397625</v>
      </c>
      <c r="N62" s="276">
        <f t="shared" si="59"/>
        <v>4044947.6196208652</v>
      </c>
      <c r="O62" s="277">
        <f>SUM(O52:O53)+SUM(O55:O61)</f>
        <v>4044947.6196208652</v>
      </c>
      <c r="P62" s="276">
        <f t="shared" si="59"/>
        <v>3824579.1307046926</v>
      </c>
      <c r="Q62" s="276">
        <f t="shared" si="59"/>
        <v>3481853.4239194612</v>
      </c>
      <c r="R62" s="276">
        <f t="shared" si="59"/>
        <v>3536210.4362695683</v>
      </c>
      <c r="S62" s="276">
        <f>SUM(S52:S53)+SUM(S55:S61)</f>
        <v>3422407.9741345607</v>
      </c>
      <c r="T62" s="276">
        <f t="shared" si="59"/>
        <v>3426146.1597004784</v>
      </c>
      <c r="U62" s="276">
        <f t="shared" si="59"/>
        <v>3060887.5685743894</v>
      </c>
      <c r="V62" s="276">
        <f t="shared" ref="V62:AE62" si="60">SUM(V52:V53)+SUM(V55:V61)</f>
        <v>1411892.4485257117</v>
      </c>
      <c r="W62" s="276">
        <f t="shared" si="60"/>
        <v>1223884.2977049244</v>
      </c>
      <c r="X62" s="276">
        <f t="shared" si="60"/>
        <v>1223884.2977049244</v>
      </c>
      <c r="Y62" s="276">
        <f t="shared" si="60"/>
        <v>1054017.9512257006</v>
      </c>
      <c r="Z62" s="276">
        <f t="shared" si="60"/>
        <v>893255.21082712559</v>
      </c>
      <c r="AA62" s="276">
        <f t="shared" si="60"/>
        <v>789059.95005457662</v>
      </c>
      <c r="AB62" s="276">
        <f t="shared" si="60"/>
        <v>684825.92628001911</v>
      </c>
      <c r="AC62" s="276">
        <f t="shared" si="60"/>
        <v>697935.50167182204</v>
      </c>
      <c r="AD62" s="276">
        <f t="shared" si="60"/>
        <v>678654.91794903565</v>
      </c>
      <c r="AE62" s="276">
        <f t="shared" si="60"/>
        <v>670832.11086546094</v>
      </c>
      <c r="AF62" s="276">
        <f t="shared" ref="AF62:AO62" si="61">SUM(AF52:AF53)+SUM(AF55:AF61)</f>
        <v>670989.59480067564</v>
      </c>
      <c r="AG62" s="276">
        <f t="shared" si="61"/>
        <v>629132.82065030211</v>
      </c>
      <c r="AH62" s="276">
        <f t="shared" si="61"/>
        <v>616823.42138756264</v>
      </c>
      <c r="AI62" s="276">
        <f t="shared" si="61"/>
        <v>566463.94733078475</v>
      </c>
      <c r="AJ62" s="276">
        <f t="shared" si="61"/>
        <v>554830.71765616676</v>
      </c>
      <c r="AK62" s="276">
        <f t="shared" si="61"/>
        <v>615152.34349562856</v>
      </c>
      <c r="AL62" s="276">
        <f t="shared" si="61"/>
        <v>494477.49565184437</v>
      </c>
      <c r="AM62" s="276">
        <f t="shared" si="61"/>
        <v>472717.42650982895</v>
      </c>
      <c r="AN62" s="276">
        <f t="shared" si="61"/>
        <v>389153.97684834822</v>
      </c>
      <c r="AO62" s="276">
        <f t="shared" si="61"/>
        <v>355228.31261683383</v>
      </c>
      <c r="AP62" s="278">
        <f t="shared" ref="AP62" si="62">SUM(AP52:AP53)+SUM(AP55:AP61)</f>
        <v>280325.38720359525</v>
      </c>
    </row>
    <row r="63" spans="1:42" ht="13.5" thickBo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24"/>
      <c r="AI63" s="24"/>
      <c r="AJ63" s="24"/>
      <c r="AK63" s="24"/>
      <c r="AL63" s="248"/>
      <c r="AM63" s="122"/>
      <c r="AN63" s="122"/>
      <c r="AO63" s="122"/>
      <c r="AP63" s="122"/>
    </row>
    <row r="64" spans="1:42">
      <c r="A64" s="24"/>
      <c r="B64" s="235" t="s">
        <v>83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24"/>
      <c r="AI64" s="24"/>
      <c r="AJ64" s="24"/>
      <c r="AK64" s="24"/>
      <c r="AL64" s="248"/>
      <c r="AM64" s="122"/>
      <c r="AN64" s="122"/>
      <c r="AO64" s="122"/>
      <c r="AP64" s="122"/>
    </row>
    <row r="65" spans="1:42" ht="13.5" thickBot="1">
      <c r="A65" s="24"/>
      <c r="B65" s="29" t="s">
        <v>79</v>
      </c>
      <c r="C65" s="216"/>
      <c r="D65" s="216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24"/>
      <c r="AI65" s="24"/>
      <c r="AJ65" s="24"/>
      <c r="AK65" s="24"/>
      <c r="AL65" s="248"/>
      <c r="AM65" s="122"/>
      <c r="AN65" s="122"/>
      <c r="AO65" s="122"/>
      <c r="AP65" s="122"/>
    </row>
    <row r="66" spans="1:42">
      <c r="A66" s="24"/>
      <c r="B66" s="172" t="s">
        <v>57</v>
      </c>
      <c r="C66" s="207"/>
      <c r="D66" s="238">
        <f t="shared" ref="D66:I67" si="63">(C52+D52)/2</f>
        <v>90639.98529411765</v>
      </c>
      <c r="E66" s="238">
        <f t="shared" si="63"/>
        <v>94888.416444707342</v>
      </c>
      <c r="F66" s="238">
        <f t="shared" si="63"/>
        <v>97606.511111495085</v>
      </c>
      <c r="G66" s="238">
        <f t="shared" si="63"/>
        <v>100779.97755323624</v>
      </c>
      <c r="H66" s="238">
        <f t="shared" si="63"/>
        <v>105167.38705552049</v>
      </c>
      <c r="I66" s="238">
        <f t="shared" si="63"/>
        <v>107118.8926300163</v>
      </c>
      <c r="J66" s="238">
        <f>J52</f>
        <v>96567.231780648304</v>
      </c>
      <c r="K66" s="238">
        <f>K52</f>
        <v>102852.82648710435</v>
      </c>
      <c r="L66" s="238"/>
      <c r="M66" s="238">
        <f>M52</f>
        <v>102853.51543824266</v>
      </c>
      <c r="N66" s="238">
        <f>N52</f>
        <v>102875.74743040434</v>
      </c>
      <c r="O66" s="238">
        <f>(M52+O52)/2</f>
        <v>102864.6314343235</v>
      </c>
      <c r="P66" s="238">
        <f>(N52+P52)/2</f>
        <v>100879.5046556758</v>
      </c>
      <c r="Q66" s="238">
        <f>(P52+Q52)/2</f>
        <v>95995.399784573863</v>
      </c>
      <c r="R66" s="238">
        <f>+R52</f>
        <v>93107.537688200464</v>
      </c>
      <c r="S66" s="238">
        <f>+S52</f>
        <v>93055.570848398915</v>
      </c>
      <c r="T66" s="238">
        <f>T52</f>
        <v>93055.570848398915</v>
      </c>
      <c r="U66" s="238">
        <f>U52</f>
        <v>89884.496828077798</v>
      </c>
      <c r="V66" s="238">
        <f>V52</f>
        <v>34860.92129222957</v>
      </c>
      <c r="W66" s="238">
        <f>W52</f>
        <v>34829.399723293085</v>
      </c>
      <c r="X66" s="238">
        <f>(V52+X52)/2</f>
        <v>34845.160507761328</v>
      </c>
      <c r="Y66" s="238">
        <f>(X52+Y52)/2</f>
        <v>34539.286982741469</v>
      </c>
      <c r="Z66" s="238">
        <f t="shared" ref="Z66:Z75" si="64">+(Y52+Z52)/2</f>
        <v>32631.61922644014</v>
      </c>
      <c r="AA66" s="238">
        <f t="shared" ref="AA66:AB75" si="65">+(AA52+Z52)/2</f>
        <v>27689.631425065716</v>
      </c>
      <c r="AB66" s="238">
        <f t="shared" si="65"/>
        <v>24174.217683356801</v>
      </c>
      <c r="AC66" s="238">
        <f t="shared" ref="AC66:AE75" si="66">(AC52+AB52)/2</f>
        <v>22957.560161930865</v>
      </c>
      <c r="AD66" s="238">
        <f t="shared" si="66"/>
        <v>21894.322682974325</v>
      </c>
      <c r="AE66" s="238">
        <f>(AE52+AD52)/2</f>
        <v>21752.686955269921</v>
      </c>
      <c r="AF66" s="238">
        <f>AF52</f>
        <v>11723.552389010214</v>
      </c>
      <c r="AG66" s="238">
        <f t="shared" ref="AG66:AN66" si="67">+(AF52+AG52)/2</f>
        <v>11577.039157170533</v>
      </c>
      <c r="AH66" s="238">
        <f t="shared" si="67"/>
        <v>12906.82285745306</v>
      </c>
      <c r="AI66" s="238">
        <f t="shared" si="67"/>
        <v>13322.567369682172</v>
      </c>
      <c r="AJ66" s="238">
        <f t="shared" si="67"/>
        <v>11456.181598191692</v>
      </c>
      <c r="AK66" s="238">
        <f t="shared" si="67"/>
        <v>13484.367139658028</v>
      </c>
      <c r="AL66" s="238">
        <f t="shared" si="67"/>
        <v>12225.40226213938</v>
      </c>
      <c r="AM66" s="238">
        <f t="shared" si="67"/>
        <v>7395.6716192529711</v>
      </c>
      <c r="AN66" s="238">
        <f t="shared" si="67"/>
        <v>5787.7721034857132</v>
      </c>
      <c r="AO66" s="238">
        <f t="shared" ref="AO66:AP66" si="68">+(AN52+AO52)/2</f>
        <v>4295.9248551000646</v>
      </c>
      <c r="AP66" s="266">
        <f t="shared" si="68"/>
        <v>3651.1929045368097</v>
      </c>
    </row>
    <row r="67" spans="1:42">
      <c r="A67" s="24"/>
      <c r="B67" s="176" t="s">
        <v>58</v>
      </c>
      <c r="C67" s="31"/>
      <c r="D67" s="58">
        <f t="shared" si="63"/>
        <v>152789.6213235294</v>
      </c>
      <c r="E67" s="58">
        <f t="shared" si="63"/>
        <v>204190.86466636509</v>
      </c>
      <c r="F67" s="58">
        <f t="shared" si="63"/>
        <v>248252.15002888377</v>
      </c>
      <c r="G67" s="58">
        <f t="shared" si="63"/>
        <v>296776.03835428029</v>
      </c>
      <c r="H67" s="58">
        <f t="shared" si="63"/>
        <v>355311.30022055114</v>
      </c>
      <c r="I67" s="58">
        <f t="shared" si="63"/>
        <v>401982.11445358692</v>
      </c>
      <c r="J67" s="58">
        <f>J53</f>
        <v>390688.42134882841</v>
      </c>
      <c r="K67" s="58">
        <f>K53</f>
        <v>397387.70552812517</v>
      </c>
      <c r="L67" s="58"/>
      <c r="M67" s="58">
        <f>M53</f>
        <v>397387.70552812517</v>
      </c>
      <c r="N67" s="58">
        <f>N53</f>
        <v>393240.4252929436</v>
      </c>
      <c r="O67" s="58">
        <f>(M53+O53)/2</f>
        <v>395314.06541053439</v>
      </c>
      <c r="P67" s="58">
        <f>(N53+P53)/2</f>
        <v>363539.02761907445</v>
      </c>
      <c r="Q67" s="58">
        <f>(P53+Q53)/2</f>
        <v>329579.12166184571</v>
      </c>
      <c r="R67" s="58">
        <f>+R53</f>
        <v>325627.15693247388</v>
      </c>
      <c r="S67" s="58">
        <f>+S53</f>
        <v>318151.4538641299</v>
      </c>
      <c r="T67" s="58">
        <f>T53</f>
        <v>318162.33795867104</v>
      </c>
      <c r="U67" s="58">
        <f>U53</f>
        <v>299932.19974800904</v>
      </c>
      <c r="V67" s="58">
        <f t="shared" ref="V67:W75" si="69">V53</f>
        <v>102995.51746231831</v>
      </c>
      <c r="W67" s="58">
        <f>W53</f>
        <v>93509.180209406535</v>
      </c>
      <c r="X67" s="58">
        <f>(V53+X53)/2</f>
        <v>98252.348835862416</v>
      </c>
      <c r="Y67" s="58">
        <f>(X53+Y53)/2</f>
        <v>95156.255446982279</v>
      </c>
      <c r="Z67" s="58">
        <f t="shared" si="64"/>
        <v>95634.462368815904</v>
      </c>
      <c r="AA67" s="58">
        <f t="shared" si="65"/>
        <v>86576.200590765715</v>
      </c>
      <c r="AB67" s="58">
        <f t="shared" si="65"/>
        <v>68985.129469585547</v>
      </c>
      <c r="AC67" s="58">
        <f t="shared" si="66"/>
        <v>56861.04325980501</v>
      </c>
      <c r="AD67" s="58">
        <f t="shared" si="66"/>
        <v>54085.197735163063</v>
      </c>
      <c r="AE67" s="58">
        <f t="shared" si="66"/>
        <v>55452.179914545639</v>
      </c>
      <c r="AF67" s="58">
        <f>AF53</f>
        <v>49921.030290080562</v>
      </c>
      <c r="AG67" s="58">
        <f t="shared" ref="AG67:AG75" si="70">+(AF53+AG53)/2</f>
        <v>49310.634078363932</v>
      </c>
      <c r="AH67" s="58">
        <f>+(AG53+AH53)/2</f>
        <v>49385.80775695006</v>
      </c>
      <c r="AI67" s="58">
        <f>+(AH53+AI53)/2</f>
        <v>46352.447876179598</v>
      </c>
      <c r="AJ67" s="58">
        <f>+(AI53+AJ53)/2</f>
        <v>39550.915219787872</v>
      </c>
      <c r="AK67" s="58">
        <f t="shared" ref="AK67:AP75" si="71">+(AJ53+AK53)/2</f>
        <v>40246.817419762912</v>
      </c>
      <c r="AL67" s="58">
        <f t="shared" si="71"/>
        <v>32363.059736653395</v>
      </c>
      <c r="AM67" s="58">
        <f t="shared" si="71"/>
        <v>18887.072089755609</v>
      </c>
      <c r="AN67" s="58">
        <f t="shared" si="71"/>
        <v>14513.788398262594</v>
      </c>
      <c r="AO67" s="58">
        <f t="shared" si="71"/>
        <v>9960.9470006213724</v>
      </c>
      <c r="AP67" s="270">
        <f t="shared" si="71"/>
        <v>7555.3073533418992</v>
      </c>
    </row>
    <row r="68" spans="1:42">
      <c r="A68" s="24"/>
      <c r="B68" s="176" t="s">
        <v>59</v>
      </c>
      <c r="C68" s="31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>
        <f t="shared" ref="AF68:AF75" si="72">AF54</f>
        <v>0</v>
      </c>
      <c r="AG68" s="58">
        <f t="shared" si="70"/>
        <v>0</v>
      </c>
      <c r="AH68" s="58"/>
      <c r="AI68" s="58">
        <v>0</v>
      </c>
      <c r="AJ68" s="58">
        <f t="shared" ref="AJ68:AJ75" si="73">+(AI54+AJ54)/2</f>
        <v>0</v>
      </c>
      <c r="AK68" s="58">
        <f t="shared" si="71"/>
        <v>0</v>
      </c>
      <c r="AL68" s="58">
        <f t="shared" si="71"/>
        <v>0</v>
      </c>
      <c r="AM68" s="58">
        <f t="shared" si="71"/>
        <v>0</v>
      </c>
      <c r="AN68" s="58">
        <f t="shared" si="71"/>
        <v>0</v>
      </c>
      <c r="AO68" s="58">
        <f t="shared" si="71"/>
        <v>0</v>
      </c>
      <c r="AP68" s="270">
        <f t="shared" si="71"/>
        <v>0</v>
      </c>
    </row>
    <row r="69" spans="1:42">
      <c r="A69" s="24"/>
      <c r="B69" s="181" t="s">
        <v>60</v>
      </c>
      <c r="C69" s="31"/>
      <c r="D69" s="58">
        <f t="shared" ref="D69:I75" si="74">(C55+D55)/2</f>
        <v>617000.38950995612</v>
      </c>
      <c r="E69" s="58">
        <f t="shared" si="74"/>
        <v>969550.62442565151</v>
      </c>
      <c r="F69" s="58">
        <f t="shared" si="74"/>
        <v>1140306.0820753952</v>
      </c>
      <c r="G69" s="58">
        <f t="shared" si="74"/>
        <v>1299212.2939195456</v>
      </c>
      <c r="H69" s="58">
        <f t="shared" si="74"/>
        <v>1522692.2444120734</v>
      </c>
      <c r="I69" s="58">
        <f t="shared" si="74"/>
        <v>1656454.084868612</v>
      </c>
      <c r="J69" s="58">
        <f t="shared" ref="J69:K75" si="75">J55</f>
        <v>1009104.7363342723</v>
      </c>
      <c r="K69" s="58">
        <f t="shared" si="75"/>
        <v>857580.88577569323</v>
      </c>
      <c r="L69" s="58"/>
      <c r="M69" s="58">
        <f t="shared" ref="M69:N75" si="76">M55</f>
        <v>857580.88577569323</v>
      </c>
      <c r="N69" s="58">
        <f t="shared" si="76"/>
        <v>849972.58602568076</v>
      </c>
      <c r="O69" s="58">
        <f t="shared" ref="O69:P75" si="77">(M55+O55)/2</f>
        <v>853776.73590068705</v>
      </c>
      <c r="P69" s="58">
        <f t="shared" si="77"/>
        <v>855325.31603323878</v>
      </c>
      <c r="Q69" s="58">
        <f t="shared" ref="Q69:Q75" si="78">(P55+Q55)/2</f>
        <v>835343.54318833468</v>
      </c>
      <c r="R69" s="58">
        <f t="shared" ref="R69:S75" si="79">+R55</f>
        <v>816822.66751314769</v>
      </c>
      <c r="S69" s="58">
        <f t="shared" si="79"/>
        <v>824088.26676140667</v>
      </c>
      <c r="T69" s="58">
        <f t="shared" ref="T69:U75" si="80">T55</f>
        <v>824522.87462191726</v>
      </c>
      <c r="U69" s="58">
        <f t="shared" si="80"/>
        <v>716341.47210551042</v>
      </c>
      <c r="V69" s="58">
        <f t="shared" si="69"/>
        <v>489958.39990787063</v>
      </c>
      <c r="W69" s="58">
        <f>W55</f>
        <v>389192.77860771766</v>
      </c>
      <c r="X69" s="58">
        <f t="shared" ref="X69:X75" si="81">(V55+X55)/2</f>
        <v>439575.58925779414</v>
      </c>
      <c r="Y69" s="58">
        <f t="shared" ref="Y69:Y75" si="82">(X55+Y55)/2</f>
        <v>326514.46049112699</v>
      </c>
      <c r="Z69" s="58">
        <f t="shared" si="64"/>
        <v>220772.32278532471</v>
      </c>
      <c r="AA69" s="58">
        <f t="shared" si="65"/>
        <v>149511.62260504495</v>
      </c>
      <c r="AB69" s="58">
        <f t="shared" si="65"/>
        <v>105984.95361510037</v>
      </c>
      <c r="AC69" s="58">
        <f t="shared" si="66"/>
        <v>82453.82992844074</v>
      </c>
      <c r="AD69" s="58">
        <f t="shared" si="66"/>
        <v>70643.41011236253</v>
      </c>
      <c r="AE69" s="58">
        <f t="shared" si="66"/>
        <v>65601.901010630449</v>
      </c>
      <c r="AF69" s="58">
        <f t="shared" si="72"/>
        <v>84558.516556746545</v>
      </c>
      <c r="AG69" s="58">
        <f t="shared" si="70"/>
        <v>72973.192755803248</v>
      </c>
      <c r="AH69" s="58">
        <f t="shared" ref="AH69:AI75" si="83">+(AG55+AH55)/2</f>
        <v>65476.624177284029</v>
      </c>
      <c r="AI69" s="58">
        <f t="shared" si="83"/>
        <v>68320.076945651585</v>
      </c>
      <c r="AJ69" s="58">
        <f t="shared" si="73"/>
        <v>62689.470669680421</v>
      </c>
      <c r="AK69" s="58">
        <f t="shared" si="71"/>
        <v>67413.511574230026</v>
      </c>
      <c r="AL69" s="58">
        <f t="shared" si="71"/>
        <v>65188.207490888366</v>
      </c>
      <c r="AM69" s="58">
        <f t="shared" si="71"/>
        <v>50790.125699735851</v>
      </c>
      <c r="AN69" s="58">
        <f t="shared" si="71"/>
        <v>44774.089411033776</v>
      </c>
      <c r="AO69" s="58">
        <f t="shared" si="71"/>
        <v>44997.09405192874</v>
      </c>
      <c r="AP69" s="270">
        <f t="shared" si="71"/>
        <v>45923.158220399491</v>
      </c>
    </row>
    <row r="70" spans="1:42">
      <c r="A70" s="24"/>
      <c r="B70" s="181" t="s">
        <v>61</v>
      </c>
      <c r="C70" s="31"/>
      <c r="D70" s="58">
        <f t="shared" si="74"/>
        <v>195992.38182925229</v>
      </c>
      <c r="E70" s="58">
        <f t="shared" si="74"/>
        <v>287355.71174655569</v>
      </c>
      <c r="F70" s="58">
        <f t="shared" si="74"/>
        <v>383709.46035511419</v>
      </c>
      <c r="G70" s="58">
        <f t="shared" si="74"/>
        <v>517569.42305578082</v>
      </c>
      <c r="H70" s="58">
        <f t="shared" si="74"/>
        <v>669494.3857002547</v>
      </c>
      <c r="I70" s="58">
        <f t="shared" si="74"/>
        <v>749892.83240978955</v>
      </c>
      <c r="J70" s="58">
        <f t="shared" si="75"/>
        <v>757186.88201939664</v>
      </c>
      <c r="K70" s="58">
        <f t="shared" si="75"/>
        <v>709763.66324681183</v>
      </c>
      <c r="L70" s="58"/>
      <c r="M70" s="58">
        <f t="shared" si="76"/>
        <v>709763.66324681183</v>
      </c>
      <c r="N70" s="58">
        <f t="shared" si="76"/>
        <v>687910.02957065718</v>
      </c>
      <c r="O70" s="58">
        <f t="shared" si="77"/>
        <v>698836.84640873456</v>
      </c>
      <c r="P70" s="58">
        <f t="shared" si="77"/>
        <v>672752.55586447404</v>
      </c>
      <c r="Q70" s="58">
        <f t="shared" si="78"/>
        <v>621197.97351258516</v>
      </c>
      <c r="R70" s="58">
        <f t="shared" si="79"/>
        <v>608005.70522019779</v>
      </c>
      <c r="S70" s="58">
        <f t="shared" si="79"/>
        <v>504236.52012952371</v>
      </c>
      <c r="T70" s="58">
        <f t="shared" si="80"/>
        <v>505730.0079617179</v>
      </c>
      <c r="U70" s="58">
        <f t="shared" si="80"/>
        <v>417360.25321560429</v>
      </c>
      <c r="V70" s="58">
        <f t="shared" si="69"/>
        <v>24845.216512477604</v>
      </c>
      <c r="W70" s="58">
        <f t="shared" si="69"/>
        <v>18612.542366273043</v>
      </c>
      <c r="X70" s="58">
        <f t="shared" si="81"/>
        <v>21728.879439375323</v>
      </c>
      <c r="Y70" s="58">
        <f t="shared" si="82"/>
        <v>17451.198560570658</v>
      </c>
      <c r="Z70" s="58">
        <f t="shared" si="64"/>
        <v>19936.533785001666</v>
      </c>
      <c r="AA70" s="58">
        <f t="shared" si="65"/>
        <v>25126.378584235361</v>
      </c>
      <c r="AB70" s="58">
        <f t="shared" si="65"/>
        <v>26595.813320592031</v>
      </c>
      <c r="AC70" s="58">
        <f t="shared" si="66"/>
        <v>28021.485038120743</v>
      </c>
      <c r="AD70" s="58">
        <f t="shared" si="66"/>
        <v>28635.085964408503</v>
      </c>
      <c r="AE70" s="58">
        <f t="shared" si="66"/>
        <v>25954.099726804136</v>
      </c>
      <c r="AF70" s="58">
        <f t="shared" si="72"/>
        <v>27512.754306498187</v>
      </c>
      <c r="AG70" s="58">
        <f t="shared" si="70"/>
        <v>28221.155429725815</v>
      </c>
      <c r="AH70" s="58">
        <f t="shared" si="83"/>
        <v>32368.850690194893</v>
      </c>
      <c r="AI70" s="58">
        <f t="shared" si="83"/>
        <v>34457.40078793728</v>
      </c>
      <c r="AJ70" s="58">
        <f t="shared" si="73"/>
        <v>38063.355357240682</v>
      </c>
      <c r="AK70" s="58">
        <f t="shared" si="71"/>
        <v>41664.595540105416</v>
      </c>
      <c r="AL70" s="58">
        <f t="shared" si="71"/>
        <v>43003.02682767318</v>
      </c>
      <c r="AM70" s="58">
        <f t="shared" si="71"/>
        <v>46396.534066458655</v>
      </c>
      <c r="AN70" s="58">
        <f t="shared" si="71"/>
        <v>40216.616815570997</v>
      </c>
      <c r="AO70" s="58">
        <f t="shared" si="71"/>
        <v>39582.930506162578</v>
      </c>
      <c r="AP70" s="270">
        <f t="shared" si="71"/>
        <v>34706.684521894567</v>
      </c>
    </row>
    <row r="71" spans="1:42">
      <c r="A71" s="24"/>
      <c r="B71" s="181" t="s">
        <v>62</v>
      </c>
      <c r="C71" s="31"/>
      <c r="D71" s="58">
        <f t="shared" si="74"/>
        <v>670842.8025088443</v>
      </c>
      <c r="E71" s="58">
        <f t="shared" si="74"/>
        <v>913259.07786222594</v>
      </c>
      <c r="F71" s="58">
        <f t="shared" si="74"/>
        <v>1164493.8057753551</v>
      </c>
      <c r="G71" s="58">
        <f t="shared" si="74"/>
        <v>1449965.5007142932</v>
      </c>
      <c r="H71" s="58">
        <f t="shared" si="74"/>
        <v>1573882.5598600814</v>
      </c>
      <c r="I71" s="58">
        <f t="shared" si="74"/>
        <v>1567495.6277228291</v>
      </c>
      <c r="J71" s="58">
        <f t="shared" si="75"/>
        <v>1542536.946033706</v>
      </c>
      <c r="K71" s="58">
        <f t="shared" si="75"/>
        <v>1434466.5429767293</v>
      </c>
      <c r="L71" s="58"/>
      <c r="M71" s="58">
        <f t="shared" si="76"/>
        <v>1434466.5429767293</v>
      </c>
      <c r="N71" s="58">
        <f t="shared" si="76"/>
        <v>1290361.8827129002</v>
      </c>
      <c r="O71" s="58">
        <f t="shared" si="77"/>
        <v>1362414.2128448146</v>
      </c>
      <c r="P71" s="58">
        <f t="shared" si="77"/>
        <v>1259803.4034320097</v>
      </c>
      <c r="Q71" s="58">
        <f t="shared" si="78"/>
        <v>1118804.9056614409</v>
      </c>
      <c r="R71" s="58">
        <f t="shared" si="79"/>
        <v>1008447.2232503132</v>
      </c>
      <c r="S71" s="58">
        <f t="shared" si="79"/>
        <v>1002949.7761247337</v>
      </c>
      <c r="T71" s="58">
        <f t="shared" si="80"/>
        <v>1002953.5786412901</v>
      </c>
      <c r="U71" s="58">
        <f t="shared" si="80"/>
        <v>911068.2755702096</v>
      </c>
      <c r="V71" s="58">
        <f t="shared" si="69"/>
        <v>23394.902925115657</v>
      </c>
      <c r="W71" s="58">
        <f t="shared" si="69"/>
        <v>18712.255403321029</v>
      </c>
      <c r="X71" s="58">
        <f t="shared" si="81"/>
        <v>21053.579164218343</v>
      </c>
      <c r="Y71" s="58">
        <f t="shared" si="82"/>
        <v>21178.372231517998</v>
      </c>
      <c r="Z71" s="58">
        <f t="shared" si="64"/>
        <v>18619.737510935549</v>
      </c>
      <c r="AA71" s="58">
        <f t="shared" si="65"/>
        <v>11425.490191575031</v>
      </c>
      <c r="AB71" s="58">
        <f t="shared" si="65"/>
        <v>8192.1183273676179</v>
      </c>
      <c r="AC71" s="58">
        <f t="shared" si="66"/>
        <v>6890.3495294548884</v>
      </c>
      <c r="AD71" s="58">
        <f t="shared" si="66"/>
        <v>5889.5489941482874</v>
      </c>
      <c r="AE71" s="58">
        <f t="shared" si="66"/>
        <v>5790.9568900745962</v>
      </c>
      <c r="AF71" s="58">
        <f t="shared" si="72"/>
        <v>66.300526523751756</v>
      </c>
      <c r="AG71" s="58">
        <f t="shared" si="70"/>
        <v>33.150263261875878</v>
      </c>
      <c r="AH71" s="58">
        <f t="shared" si="83"/>
        <v>0</v>
      </c>
      <c r="AI71" s="58">
        <f t="shared" si="83"/>
        <v>13.177730003424761</v>
      </c>
      <c r="AJ71" s="58">
        <f t="shared" si="73"/>
        <v>17.686949026462365</v>
      </c>
      <c r="AK71" s="58">
        <f t="shared" si="71"/>
        <v>8.9237660041613491</v>
      </c>
      <c r="AL71" s="58">
        <f t="shared" si="71"/>
        <v>7.0128361773628214</v>
      </c>
      <c r="AM71" s="58">
        <f t="shared" si="71"/>
        <v>4.6966123365719206</v>
      </c>
      <c r="AN71" s="58">
        <f t="shared" si="71"/>
        <v>3.3964200764560974</v>
      </c>
      <c r="AO71" s="58">
        <f t="shared" si="71"/>
        <v>1.7251339545894195</v>
      </c>
      <c r="AP71" s="270">
        <f t="shared" si="71"/>
        <v>0.71558861578757371</v>
      </c>
    </row>
    <row r="72" spans="1:42">
      <c r="A72" s="24"/>
      <c r="B72" s="181" t="s">
        <v>63</v>
      </c>
      <c r="C72" s="31"/>
      <c r="D72" s="58">
        <f t="shared" si="74"/>
        <v>180065.16326583648</v>
      </c>
      <c r="E72" s="58">
        <f t="shared" si="74"/>
        <v>247844.99544979213</v>
      </c>
      <c r="F72" s="58">
        <f t="shared" si="74"/>
        <v>278734.02457898983</v>
      </c>
      <c r="G72" s="58">
        <f t="shared" si="74"/>
        <v>366271.32920611615</v>
      </c>
      <c r="H72" s="58">
        <f t="shared" si="74"/>
        <v>516663.28576581413</v>
      </c>
      <c r="I72" s="58">
        <f t="shared" si="74"/>
        <v>599874.23735985789</v>
      </c>
      <c r="J72" s="58">
        <f t="shared" si="75"/>
        <v>554204.44800255937</v>
      </c>
      <c r="K72" s="58">
        <f t="shared" si="75"/>
        <v>553794.08189831267</v>
      </c>
      <c r="L72" s="58"/>
      <c r="M72" s="58">
        <f t="shared" si="76"/>
        <v>596226.58250680193</v>
      </c>
      <c r="N72" s="58">
        <f t="shared" si="76"/>
        <v>593116.945807843</v>
      </c>
      <c r="O72" s="58">
        <f t="shared" si="77"/>
        <v>594671.76415732247</v>
      </c>
      <c r="P72" s="58">
        <f t="shared" si="77"/>
        <v>568192.15910381475</v>
      </c>
      <c r="Q72" s="58">
        <f t="shared" si="78"/>
        <v>565436.04870926682</v>
      </c>
      <c r="R72" s="58">
        <f t="shared" si="79"/>
        <v>588777.06410641561</v>
      </c>
      <c r="S72" s="58">
        <f t="shared" si="79"/>
        <v>570105.10994153633</v>
      </c>
      <c r="T72" s="58">
        <f t="shared" si="80"/>
        <v>570180.36899754149</v>
      </c>
      <c r="U72" s="58">
        <f t="shared" si="80"/>
        <v>534870.14765375177</v>
      </c>
      <c r="V72" s="58">
        <f t="shared" si="69"/>
        <v>722338.59756185685</v>
      </c>
      <c r="W72" s="58">
        <f t="shared" si="69"/>
        <v>660564.81742443889</v>
      </c>
      <c r="X72" s="58">
        <f t="shared" si="81"/>
        <v>691451.70749314781</v>
      </c>
      <c r="Y72" s="58">
        <f t="shared" si="82"/>
        <v>633904.8215767697</v>
      </c>
      <c r="Z72" s="58">
        <f t="shared" si="64"/>
        <v>573634.64512542496</v>
      </c>
      <c r="AA72" s="58">
        <f t="shared" si="65"/>
        <v>530925.38055956236</v>
      </c>
      <c r="AB72" s="58">
        <f t="shared" si="65"/>
        <v>496093.3354080572</v>
      </c>
      <c r="AC72" s="58">
        <f t="shared" si="66"/>
        <v>487895.6473460861</v>
      </c>
      <c r="AD72" s="58">
        <f t="shared" si="66"/>
        <v>502112.80802550347</v>
      </c>
      <c r="AE72" s="58">
        <f t="shared" si="66"/>
        <v>495985.13662512484</v>
      </c>
      <c r="AF72" s="58">
        <f t="shared" si="72"/>
        <v>491163.28888668359</v>
      </c>
      <c r="AG72" s="58">
        <f t="shared" si="70"/>
        <v>482345.28556775011</v>
      </c>
      <c r="AH72" s="58">
        <f t="shared" si="83"/>
        <v>457686.09231806308</v>
      </c>
      <c r="AI72" s="58">
        <f t="shared" si="83"/>
        <v>424442.41494417313</v>
      </c>
      <c r="AJ72" s="58">
        <f t="shared" si="73"/>
        <v>405256.5444476651</v>
      </c>
      <c r="AK72" s="58">
        <f t="shared" si="71"/>
        <v>417954.9692691025</v>
      </c>
      <c r="AL72" s="58">
        <f t="shared" si="71"/>
        <v>398405.68767681834</v>
      </c>
      <c r="AM72" s="58">
        <f t="shared" si="71"/>
        <v>358854.17842978687</v>
      </c>
      <c r="AN72" s="58">
        <f t="shared" si="71"/>
        <v>325016.43551673659</v>
      </c>
      <c r="AO72" s="58">
        <f t="shared" si="71"/>
        <v>272998.86769577488</v>
      </c>
      <c r="AP72" s="270">
        <f t="shared" si="71"/>
        <v>225676.54738272613</v>
      </c>
    </row>
    <row r="73" spans="1:42">
      <c r="A73" s="24"/>
      <c r="B73" s="176" t="s">
        <v>64</v>
      </c>
      <c r="C73" s="31"/>
      <c r="D73" s="58">
        <f t="shared" si="74"/>
        <v>3346.7095588235293</v>
      </c>
      <c r="E73" s="58">
        <f t="shared" si="74"/>
        <v>3860.8489474188873</v>
      </c>
      <c r="F73" s="58">
        <f t="shared" si="74"/>
        <v>4189.6192121542226</v>
      </c>
      <c r="G73" s="58">
        <f t="shared" si="74"/>
        <v>8213.2954894998038</v>
      </c>
      <c r="H73" s="58">
        <f t="shared" si="74"/>
        <v>14393.302250240706</v>
      </c>
      <c r="I73" s="58">
        <f t="shared" si="74"/>
        <v>16329.345821009101</v>
      </c>
      <c r="J73" s="58">
        <f t="shared" si="75"/>
        <v>16294.441595104339</v>
      </c>
      <c r="K73" s="58">
        <f t="shared" si="75"/>
        <v>17257.537063517586</v>
      </c>
      <c r="L73" s="58"/>
      <c r="M73" s="58">
        <f t="shared" si="76"/>
        <v>17192.086705378173</v>
      </c>
      <c r="N73" s="58">
        <f t="shared" si="76"/>
        <v>6024.7285939422936</v>
      </c>
      <c r="O73" s="58">
        <f t="shared" si="77"/>
        <v>11608.407649660234</v>
      </c>
      <c r="P73" s="58">
        <f t="shared" si="77"/>
        <v>9122.9821214672465</v>
      </c>
      <c r="Q73" s="58">
        <f t="shared" si="78"/>
        <v>11069.46649380957</v>
      </c>
      <c r="R73" s="58">
        <f t="shared" si="79"/>
        <v>10466.182292663019</v>
      </c>
      <c r="S73" s="58">
        <f t="shared" si="79"/>
        <v>14924.147063924091</v>
      </c>
      <c r="T73" s="58">
        <f t="shared" si="80"/>
        <v>14927.770880532067</v>
      </c>
      <c r="U73" s="58">
        <f t="shared" si="80"/>
        <v>12238.437416524132</v>
      </c>
      <c r="V73" s="58">
        <f t="shared" si="69"/>
        <v>7932.8200485186298</v>
      </c>
      <c r="W73" s="58">
        <f t="shared" si="69"/>
        <v>5181.0583065692654</v>
      </c>
      <c r="X73" s="58">
        <f t="shared" si="81"/>
        <v>6556.9391775439472</v>
      </c>
      <c r="Y73" s="58">
        <f t="shared" si="82"/>
        <v>2923.7980279258227</v>
      </c>
      <c r="Z73" s="58">
        <f t="shared" si="64"/>
        <v>537.67346759643635</v>
      </c>
      <c r="AA73" s="58">
        <f t="shared" si="65"/>
        <v>514.49296206460201</v>
      </c>
      <c r="AB73" s="58">
        <f t="shared" si="65"/>
        <v>567.28854180178826</v>
      </c>
      <c r="AC73" s="58">
        <f t="shared" si="66"/>
        <v>604.62872378627696</v>
      </c>
      <c r="AD73" s="58">
        <f t="shared" si="66"/>
        <v>753.92213361142035</v>
      </c>
      <c r="AE73" s="58">
        <f t="shared" si="66"/>
        <v>1018.5283927723012</v>
      </c>
      <c r="AF73" s="58">
        <f t="shared" si="72"/>
        <v>1674.0681351875223</v>
      </c>
      <c r="AG73" s="58">
        <f t="shared" si="70"/>
        <v>1625.1709567134503</v>
      </c>
      <c r="AH73" s="58">
        <f t="shared" si="83"/>
        <v>1288.3291806729846</v>
      </c>
      <c r="AI73" s="58">
        <f t="shared" si="83"/>
        <v>827.35180855110934</v>
      </c>
      <c r="AJ73" s="58">
        <f t="shared" si="73"/>
        <v>571.75018685030363</v>
      </c>
      <c r="AK73" s="58">
        <f t="shared" si="71"/>
        <v>547.39363128606396</v>
      </c>
      <c r="AL73" s="58">
        <f t="shared" si="71"/>
        <v>441.29349744725812</v>
      </c>
      <c r="AM73" s="58">
        <f t="shared" si="71"/>
        <v>254.0875299449919</v>
      </c>
      <c r="AN73" s="58">
        <f t="shared" si="71"/>
        <v>181.71405445777887</v>
      </c>
      <c r="AO73" s="58">
        <f t="shared" si="71"/>
        <v>104.81759206439385</v>
      </c>
      <c r="AP73" s="270">
        <f t="shared" si="71"/>
        <v>66.318831467364845</v>
      </c>
    </row>
    <row r="74" spans="1:42">
      <c r="A74" s="24"/>
      <c r="B74" s="176" t="s">
        <v>65</v>
      </c>
      <c r="C74" s="31"/>
      <c r="D74" s="58">
        <f t="shared" si="74"/>
        <v>11577.455882352941</v>
      </c>
      <c r="E74" s="58">
        <f t="shared" si="74"/>
        <v>8647.1119359835211</v>
      </c>
      <c r="F74" s="58">
        <f t="shared" si="74"/>
        <v>5589.0078095403214</v>
      </c>
      <c r="G74" s="58">
        <f t="shared" si="74"/>
        <v>3817.5984778648444</v>
      </c>
      <c r="H74" s="58">
        <f t="shared" si="74"/>
        <v>3438.1239391356467</v>
      </c>
      <c r="I74" s="58">
        <f t="shared" si="74"/>
        <v>3414.7420288878075</v>
      </c>
      <c r="J74" s="58">
        <f t="shared" si="75"/>
        <v>3556.058373517043</v>
      </c>
      <c r="K74" s="58">
        <f t="shared" si="75"/>
        <v>4322.4794417545345</v>
      </c>
      <c r="L74" s="58"/>
      <c r="M74" s="58">
        <f t="shared" si="76"/>
        <v>4321.7904906162248</v>
      </c>
      <c r="N74" s="58">
        <f t="shared" si="76"/>
        <v>3478.9063773815919</v>
      </c>
      <c r="O74" s="58">
        <f t="shared" si="77"/>
        <v>3900.3484339989081</v>
      </c>
      <c r="P74" s="58">
        <f t="shared" si="77"/>
        <v>2673.7994375524322</v>
      </c>
      <c r="Q74" s="58">
        <f t="shared" si="78"/>
        <v>1271.924170918483</v>
      </c>
      <c r="R74" s="58">
        <f t="shared" si="79"/>
        <v>914.56382636038734</v>
      </c>
      <c r="S74" s="58">
        <f t="shared" si="79"/>
        <v>3697.2899338938555</v>
      </c>
      <c r="T74" s="58">
        <f t="shared" si="80"/>
        <v>3693.5531213417476</v>
      </c>
      <c r="U74" s="58">
        <f t="shared" si="80"/>
        <v>4306.9219488033868</v>
      </c>
      <c r="V74" s="58">
        <f t="shared" si="69"/>
        <v>112.71672111950434</v>
      </c>
      <c r="W74" s="58">
        <f t="shared" si="69"/>
        <v>21.907223283590973</v>
      </c>
      <c r="X74" s="58">
        <f t="shared" si="81"/>
        <v>67.311972201547661</v>
      </c>
      <c r="Y74" s="58">
        <f t="shared" si="82"/>
        <v>15.818850687652276</v>
      </c>
      <c r="Z74" s="58">
        <f t="shared" si="64"/>
        <v>4.8652390458567885</v>
      </c>
      <c r="AA74" s="58">
        <f t="shared" si="65"/>
        <v>0</v>
      </c>
      <c r="AB74" s="58">
        <f t="shared" si="65"/>
        <v>0</v>
      </c>
      <c r="AC74" s="58">
        <f t="shared" si="66"/>
        <v>0</v>
      </c>
      <c r="AD74" s="58">
        <f t="shared" si="66"/>
        <v>0</v>
      </c>
      <c r="AE74" s="58">
        <f t="shared" si="66"/>
        <v>0</v>
      </c>
      <c r="AF74" s="58">
        <f t="shared" si="72"/>
        <v>0</v>
      </c>
      <c r="AG74" s="58">
        <f t="shared" si="70"/>
        <v>0</v>
      </c>
      <c r="AH74" s="58">
        <f t="shared" si="83"/>
        <v>20.530992993598087</v>
      </c>
      <c r="AI74" s="58">
        <f t="shared" si="83"/>
        <v>33.434494910001817</v>
      </c>
      <c r="AJ74" s="58">
        <f t="shared" si="73"/>
        <v>12.903501916403734</v>
      </c>
      <c r="AK74" s="58">
        <f>+(AJ60+AK60)/2</f>
        <v>0</v>
      </c>
      <c r="AL74" s="58">
        <f t="shared" si="71"/>
        <v>0</v>
      </c>
      <c r="AM74" s="58">
        <f t="shared" si="71"/>
        <v>0</v>
      </c>
      <c r="AN74" s="58">
        <f t="shared" si="71"/>
        <v>0</v>
      </c>
      <c r="AO74" s="58">
        <f t="shared" si="71"/>
        <v>0</v>
      </c>
      <c r="AP74" s="270">
        <f t="shared" si="71"/>
        <v>0</v>
      </c>
    </row>
    <row r="75" spans="1:42" ht="13.5" thickBot="1">
      <c r="A75" s="24"/>
      <c r="B75" s="201" t="s">
        <v>63</v>
      </c>
      <c r="C75" s="259"/>
      <c r="D75" s="243">
        <f t="shared" si="74"/>
        <v>67484.115827287125</v>
      </c>
      <c r="E75" s="243">
        <f t="shared" si="74"/>
        <v>70782.081892294736</v>
      </c>
      <c r="F75" s="243">
        <f t="shared" si="74"/>
        <v>48829.586018671078</v>
      </c>
      <c r="G75" s="243">
        <f t="shared" si="74"/>
        <v>59471.679906381083</v>
      </c>
      <c r="H75" s="243">
        <f t="shared" si="74"/>
        <v>98269.535957688378</v>
      </c>
      <c r="I75" s="243">
        <f t="shared" si="74"/>
        <v>162629.91038631316</v>
      </c>
      <c r="J75" s="243">
        <f t="shared" si="75"/>
        <v>196722.40074623789</v>
      </c>
      <c r="K75" s="243">
        <f t="shared" si="75"/>
        <v>196479.90828110461</v>
      </c>
      <c r="L75" s="243"/>
      <c r="M75" s="243">
        <f t="shared" si="76"/>
        <v>195445.10367136358</v>
      </c>
      <c r="N75" s="243">
        <f t="shared" si="76"/>
        <v>117966.36780911258</v>
      </c>
      <c r="O75" s="243">
        <f t="shared" si="77"/>
        <v>156705.73574023807</v>
      </c>
      <c r="P75" s="243">
        <f t="shared" si="77"/>
        <v>102474.62689547167</v>
      </c>
      <c r="Q75" s="243">
        <f t="shared" si="78"/>
        <v>74517.894129301436</v>
      </c>
      <c r="R75" s="243">
        <f t="shared" si="79"/>
        <v>84042.335439795876</v>
      </c>
      <c r="S75" s="243">
        <f t="shared" si="79"/>
        <v>91199.83946701391</v>
      </c>
      <c r="T75" s="243">
        <f t="shared" si="80"/>
        <v>92920.096669067701</v>
      </c>
      <c r="U75" s="243">
        <f t="shared" si="80"/>
        <v>74885.364087898735</v>
      </c>
      <c r="V75" s="243">
        <f t="shared" si="69"/>
        <v>5453.3560942048043</v>
      </c>
      <c r="W75" s="243">
        <f t="shared" si="69"/>
        <v>3260.3584406212499</v>
      </c>
      <c r="X75" s="243">
        <f t="shared" si="81"/>
        <v>4356.8572674130273</v>
      </c>
      <c r="Y75" s="243">
        <f t="shared" si="82"/>
        <v>7267.1122969898897</v>
      </c>
      <c r="Z75" s="243">
        <f t="shared" si="64"/>
        <v>11864.721517827904</v>
      </c>
      <c r="AA75" s="243">
        <f t="shared" si="65"/>
        <v>9388.3835225373041</v>
      </c>
      <c r="AB75" s="243">
        <f t="shared" si="65"/>
        <v>6350.0818014365414</v>
      </c>
      <c r="AC75" s="243">
        <f t="shared" si="66"/>
        <v>5696.1699882959238</v>
      </c>
      <c r="AD75" s="243">
        <f t="shared" si="66"/>
        <v>4280.9141622572952</v>
      </c>
      <c r="AE75" s="243">
        <f t="shared" si="66"/>
        <v>3188.0248920264717</v>
      </c>
      <c r="AF75" s="243">
        <f t="shared" si="72"/>
        <v>4370.0837099453292</v>
      </c>
      <c r="AG75" s="243">
        <f t="shared" si="70"/>
        <v>3975.5795166999742</v>
      </c>
      <c r="AH75" s="243">
        <f t="shared" si="83"/>
        <v>3845.0630453206536</v>
      </c>
      <c r="AI75" s="243">
        <f t="shared" si="83"/>
        <v>3874.8124020853347</v>
      </c>
      <c r="AJ75" s="243">
        <f t="shared" si="73"/>
        <v>3028.52456311683</v>
      </c>
      <c r="AK75" s="243">
        <f t="shared" si="71"/>
        <v>3670.952235748543</v>
      </c>
      <c r="AL75" s="243">
        <f t="shared" si="71"/>
        <v>3181.2292459391379</v>
      </c>
      <c r="AM75" s="243">
        <f t="shared" si="71"/>
        <v>1015.0950335651602</v>
      </c>
      <c r="AN75" s="243">
        <f t="shared" si="71"/>
        <v>441.88895946470598</v>
      </c>
      <c r="AO75" s="243">
        <f t="shared" si="71"/>
        <v>248.83789698440367</v>
      </c>
      <c r="AP75" s="275">
        <f t="shared" si="71"/>
        <v>196.92510723248154</v>
      </c>
    </row>
    <row r="76" spans="1:42" ht="13.5" thickBot="1">
      <c r="A76" s="24"/>
      <c r="B76" s="188" t="s">
        <v>67</v>
      </c>
      <c r="C76" s="279"/>
      <c r="D76" s="276">
        <f>SUM(D66:D67)+SUM(D69:D75)</f>
        <v>1989738.6249999998</v>
      </c>
      <c r="E76" s="276">
        <f t="shared" ref="E76:T76" si="84">SUM(E66:E67)+SUM(E69:E75)</f>
        <v>2800379.7333709947</v>
      </c>
      <c r="F76" s="276">
        <f t="shared" si="84"/>
        <v>3371710.2469655992</v>
      </c>
      <c r="G76" s="276">
        <f t="shared" si="84"/>
        <v>4102077.1366769979</v>
      </c>
      <c r="H76" s="276">
        <f t="shared" si="84"/>
        <v>4859312.1251613609</v>
      </c>
      <c r="I76" s="276">
        <f t="shared" si="84"/>
        <v>5265191.7876809007</v>
      </c>
      <c r="J76" s="276">
        <f t="shared" si="84"/>
        <v>4566861.566234271</v>
      </c>
      <c r="K76" s="276">
        <f t="shared" si="84"/>
        <v>4273905.6306991531</v>
      </c>
      <c r="L76" s="276"/>
      <c r="M76" s="276">
        <f t="shared" si="84"/>
        <v>4315237.8763397625</v>
      </c>
      <c r="N76" s="276">
        <f t="shared" si="84"/>
        <v>4044947.6196208652</v>
      </c>
      <c r="O76" s="276">
        <f>SUM(O66:O67)+SUM(O69:O75)</f>
        <v>4180092.7479803134</v>
      </c>
      <c r="P76" s="276">
        <f t="shared" si="84"/>
        <v>3934763.3751627784</v>
      </c>
      <c r="Q76" s="276">
        <f>SUM(Q66:Q67)+SUM(Q69:Q75)</f>
        <v>3653216.2773120762</v>
      </c>
      <c r="R76" s="276">
        <f t="shared" si="84"/>
        <v>3536210.4362695683</v>
      </c>
      <c r="S76" s="276">
        <f t="shared" si="84"/>
        <v>3422407.9741345607</v>
      </c>
      <c r="T76" s="276">
        <f t="shared" si="84"/>
        <v>3426146.1597004784</v>
      </c>
      <c r="U76" s="276">
        <f>SUM(U66:U67)+SUM(U69:U75)</f>
        <v>3060887.5685743894</v>
      </c>
      <c r="V76" s="276">
        <f t="shared" ref="V76:AE76" si="85">SUM(V66:V67)+SUM(V69:V75)</f>
        <v>1411892.4485257117</v>
      </c>
      <c r="W76" s="276">
        <f>W62</f>
        <v>1223884.2977049244</v>
      </c>
      <c r="X76" s="276">
        <f t="shared" si="85"/>
        <v>1317888.3731153177</v>
      </c>
      <c r="Y76" s="276">
        <f t="shared" si="85"/>
        <v>1138951.1244653123</v>
      </c>
      <c r="Z76" s="276">
        <f t="shared" si="85"/>
        <v>973636.58102641301</v>
      </c>
      <c r="AA76" s="276">
        <f t="shared" si="85"/>
        <v>841157.58044085093</v>
      </c>
      <c r="AB76" s="276">
        <f t="shared" si="85"/>
        <v>736942.93816729775</v>
      </c>
      <c r="AC76" s="276">
        <f t="shared" si="85"/>
        <v>691380.71397592057</v>
      </c>
      <c r="AD76" s="276">
        <f t="shared" si="85"/>
        <v>688295.2098104289</v>
      </c>
      <c r="AE76" s="276">
        <f t="shared" si="85"/>
        <v>674743.51440724824</v>
      </c>
      <c r="AF76" s="276">
        <f t="shared" ref="AF76:AO76" si="86">SUM(AF66:AF67)+SUM(AF69:AF75)</f>
        <v>670989.59480067564</v>
      </c>
      <c r="AG76" s="276">
        <f t="shared" si="86"/>
        <v>650061.20772548905</v>
      </c>
      <c r="AH76" s="276">
        <f t="shared" si="86"/>
        <v>622978.12101893243</v>
      </c>
      <c r="AI76" s="276">
        <f t="shared" si="86"/>
        <v>591643.68435917352</v>
      </c>
      <c r="AJ76" s="276">
        <f t="shared" si="86"/>
        <v>560647.33249347575</v>
      </c>
      <c r="AK76" s="276">
        <f t="shared" si="86"/>
        <v>584991.53057589766</v>
      </c>
      <c r="AL76" s="276">
        <f t="shared" si="86"/>
        <v>554814.91957373638</v>
      </c>
      <c r="AM76" s="276">
        <f t="shared" si="86"/>
        <v>483597.46108083671</v>
      </c>
      <c r="AN76" s="276">
        <f t="shared" si="86"/>
        <v>430935.70167908864</v>
      </c>
      <c r="AO76" s="276">
        <f t="shared" si="86"/>
        <v>372191.14473259106</v>
      </c>
      <c r="AP76" s="278">
        <f t="shared" ref="AP76" si="87">SUM(AP66:AP67)+SUM(AP69:AP75)</f>
        <v>317776.84991021454</v>
      </c>
    </row>
    <row r="77" spans="1:42" ht="13.5" thickBo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24"/>
      <c r="AI77" s="24"/>
      <c r="AJ77" s="24"/>
      <c r="AK77" s="24"/>
      <c r="AL77" s="248"/>
      <c r="AM77" s="122"/>
      <c r="AN77" s="122"/>
      <c r="AO77" s="122"/>
      <c r="AP77" s="122"/>
    </row>
    <row r="78" spans="1:42">
      <c r="A78" s="24"/>
      <c r="B78" s="235" t="s">
        <v>84</v>
      </c>
      <c r="C78" s="280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31"/>
      <c r="AB78" s="31"/>
      <c r="AC78" s="31"/>
      <c r="AD78" s="31"/>
      <c r="AE78" s="31"/>
      <c r="AF78" s="31"/>
      <c r="AG78" s="31"/>
      <c r="AH78" s="24"/>
      <c r="AI78" s="24"/>
      <c r="AJ78" s="24"/>
      <c r="AK78" s="24"/>
      <c r="AL78" s="248"/>
      <c r="AM78" s="122"/>
      <c r="AN78" s="122"/>
      <c r="AO78" s="122"/>
      <c r="AP78" s="122"/>
    </row>
    <row r="79" spans="1:42" ht="13.5" thickBot="1">
      <c r="A79" s="24"/>
      <c r="B79" s="282" t="s">
        <v>79</v>
      </c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7"/>
      <c r="V79" s="197"/>
      <c r="W79" s="197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24"/>
      <c r="AI79" s="24"/>
      <c r="AJ79" s="24"/>
      <c r="AK79" s="24"/>
      <c r="AL79" s="248"/>
      <c r="AM79" s="122"/>
      <c r="AN79" s="122"/>
      <c r="AO79" s="122"/>
      <c r="AP79" s="122"/>
    </row>
    <row r="80" spans="1:42">
      <c r="A80" s="24"/>
      <c r="B80" s="172" t="s">
        <v>57</v>
      </c>
      <c r="C80" s="283"/>
      <c r="D80" s="284">
        <f>Depreciación!$C39</f>
        <v>0</v>
      </c>
      <c r="E80" s="284">
        <f>Depreciación!$C39</f>
        <v>0</v>
      </c>
      <c r="F80" s="284">
        <f>Depreciación!$C39</f>
        <v>0</v>
      </c>
      <c r="G80" s="284">
        <f>Depreciación!$C39</f>
        <v>0</v>
      </c>
      <c r="H80" s="284">
        <f>Depreciación!$C39</f>
        <v>0</v>
      </c>
      <c r="I80" s="284">
        <f>Depreciación!$C39</f>
        <v>0</v>
      </c>
      <c r="J80" s="284">
        <f>Depreciación!$C39</f>
        <v>0</v>
      </c>
      <c r="K80" s="284">
        <f>Depreciación!$C39</f>
        <v>0</v>
      </c>
      <c r="L80" s="284">
        <f>Depreciación!$C39</f>
        <v>0</v>
      </c>
      <c r="M80" s="284">
        <f>Depreciación!$C39</f>
        <v>0</v>
      </c>
      <c r="N80" s="284">
        <f>Depreciación!$C39</f>
        <v>0</v>
      </c>
      <c r="O80" s="284">
        <f>Depreciación!$C39</f>
        <v>0</v>
      </c>
      <c r="P80" s="284">
        <f>Depreciación!$C39</f>
        <v>0</v>
      </c>
      <c r="Q80" s="284">
        <f>Depreciación!$C39</f>
        <v>0</v>
      </c>
      <c r="R80" s="284">
        <f>Depreciación!$C39</f>
        <v>0</v>
      </c>
      <c r="S80" s="284">
        <f>Depreciación!$C39</f>
        <v>0</v>
      </c>
      <c r="T80" s="284">
        <f>Depreciación!$C39</f>
        <v>0</v>
      </c>
      <c r="U80" s="284">
        <f>Depreciación!$C39</f>
        <v>0</v>
      </c>
      <c r="V80" s="284">
        <f>Depreciación!$C39</f>
        <v>0</v>
      </c>
      <c r="W80" s="284">
        <f>Depreciación!$C39</f>
        <v>0</v>
      </c>
      <c r="X80" s="284">
        <f>Depreciación!$C39</f>
        <v>0</v>
      </c>
      <c r="Y80" s="284">
        <f>Depreciación!$C39</f>
        <v>0</v>
      </c>
      <c r="Z80" s="284">
        <f>Depreciación!$C39</f>
        <v>0</v>
      </c>
      <c r="AA80" s="284">
        <f>Depreciación!$C39</f>
        <v>0</v>
      </c>
      <c r="AB80" s="284">
        <f>Depreciación!$C39</f>
        <v>0</v>
      </c>
      <c r="AC80" s="284">
        <f>Depreciación!$C39</f>
        <v>0</v>
      </c>
      <c r="AD80" s="284">
        <f>Depreciación!$C39</f>
        <v>0</v>
      </c>
      <c r="AE80" s="284">
        <f>Depreciación!$C39</f>
        <v>0</v>
      </c>
      <c r="AF80" s="284">
        <f>Depreciación!$C39</f>
        <v>0</v>
      </c>
      <c r="AG80" s="284">
        <f>Depreciación!$C39</f>
        <v>0</v>
      </c>
      <c r="AH80" s="284">
        <f>Depreciación!$C39</f>
        <v>0</v>
      </c>
      <c r="AI80" s="284">
        <f>Depreciación!$C39</f>
        <v>0</v>
      </c>
      <c r="AJ80" s="284">
        <f>Depreciación!$C39</f>
        <v>0</v>
      </c>
      <c r="AK80" s="284">
        <f>Depreciación!$C39</f>
        <v>0</v>
      </c>
      <c r="AL80" s="284">
        <f>Depreciación!$C39</f>
        <v>0</v>
      </c>
      <c r="AM80" s="284">
        <f>Depreciación!$C39</f>
        <v>0</v>
      </c>
      <c r="AN80" s="284">
        <f>Depreciación!$C39</f>
        <v>0</v>
      </c>
      <c r="AO80" s="284">
        <f>Depreciación!$C39</f>
        <v>0</v>
      </c>
      <c r="AP80" s="285">
        <f>Depreciación!$C39</f>
        <v>0</v>
      </c>
    </row>
    <row r="81" spans="1:42">
      <c r="A81" s="24"/>
      <c r="B81" s="176" t="s">
        <v>58</v>
      </c>
      <c r="C81" s="286"/>
      <c r="D81" s="287">
        <f>Depreciación!$C40</f>
        <v>6.1438253790067884E-2</v>
      </c>
      <c r="E81" s="287">
        <f>Depreciación!$C40</f>
        <v>6.1438253790067884E-2</v>
      </c>
      <c r="F81" s="287">
        <f>Depreciación!$C40</f>
        <v>6.1438253790067884E-2</v>
      </c>
      <c r="G81" s="287">
        <f>Depreciación!$C40</f>
        <v>6.1438253790067884E-2</v>
      </c>
      <c r="H81" s="287">
        <f>Depreciación!$C40</f>
        <v>6.1438253790067884E-2</v>
      </c>
      <c r="I81" s="287">
        <f>Depreciación!$C40</f>
        <v>6.1438253790067884E-2</v>
      </c>
      <c r="J81" s="287">
        <f>Depreciación!$C40</f>
        <v>6.1438253790067884E-2</v>
      </c>
      <c r="K81" s="287">
        <f>Depreciación!$C40</f>
        <v>6.1438253790067884E-2</v>
      </c>
      <c r="L81" s="287">
        <f>Depreciación!$C40</f>
        <v>6.1438253790067884E-2</v>
      </c>
      <c r="M81" s="287">
        <f>Depreciación!$C40</f>
        <v>6.1438253790067884E-2</v>
      </c>
      <c r="N81" s="287">
        <f>Depreciación!$C40</f>
        <v>6.1438253790067884E-2</v>
      </c>
      <c r="O81" s="287">
        <f>Depreciación!$C40</f>
        <v>6.1438253790067884E-2</v>
      </c>
      <c r="P81" s="287">
        <f>Depreciación!$C40</f>
        <v>6.1438253790067884E-2</v>
      </c>
      <c r="Q81" s="287">
        <f>Depreciación!$C40</f>
        <v>6.1438253790067884E-2</v>
      </c>
      <c r="R81" s="287">
        <f>Depreciación!$C40</f>
        <v>6.1438253790067884E-2</v>
      </c>
      <c r="S81" s="287">
        <f>Depreciación!$C40</f>
        <v>6.1438253790067884E-2</v>
      </c>
      <c r="T81" s="287">
        <f>Depreciación!$C40</f>
        <v>6.1438253790067884E-2</v>
      </c>
      <c r="U81" s="287">
        <f>Depreciación!$C40</f>
        <v>6.1438253790067884E-2</v>
      </c>
      <c r="V81" s="287">
        <f>Depreciación!$C40</f>
        <v>6.1438253790067884E-2</v>
      </c>
      <c r="W81" s="287">
        <f>Depreciación!$C40</f>
        <v>6.1438253790067884E-2</v>
      </c>
      <c r="X81" s="287">
        <f>Depreciación!$C40</f>
        <v>6.1438253790067884E-2</v>
      </c>
      <c r="Y81" s="287">
        <f>Depreciación!$C40</f>
        <v>6.1438253790067884E-2</v>
      </c>
      <c r="Z81" s="287">
        <f>Depreciación!$C40</f>
        <v>6.1438253790067884E-2</v>
      </c>
      <c r="AA81" s="287">
        <f>Depreciación!$C40</f>
        <v>6.1438253790067884E-2</v>
      </c>
      <c r="AB81" s="287">
        <f>Depreciación!$C40</f>
        <v>6.1438253790067884E-2</v>
      </c>
      <c r="AC81" s="287">
        <f>Depreciación!$C40</f>
        <v>6.1438253790067884E-2</v>
      </c>
      <c r="AD81" s="287">
        <f>Depreciación!$C40</f>
        <v>6.1438253790067884E-2</v>
      </c>
      <c r="AE81" s="287">
        <f>Depreciación!$C40</f>
        <v>6.1438253790067884E-2</v>
      </c>
      <c r="AF81" s="287">
        <f>Depreciación!$C40</f>
        <v>6.1438253790067884E-2</v>
      </c>
      <c r="AG81" s="287">
        <f>Depreciación!$C40</f>
        <v>6.1438253790067884E-2</v>
      </c>
      <c r="AH81" s="287">
        <f>Depreciación!$C40</f>
        <v>6.1438253790067884E-2</v>
      </c>
      <c r="AI81" s="287">
        <f>Depreciación!$C40</f>
        <v>6.1438253790067884E-2</v>
      </c>
      <c r="AJ81" s="287">
        <f>Depreciación!$C40</f>
        <v>6.1438253790067884E-2</v>
      </c>
      <c r="AK81" s="287">
        <f>Depreciación!$C40</f>
        <v>6.1438253790067884E-2</v>
      </c>
      <c r="AL81" s="287">
        <f>Depreciación!$C40</f>
        <v>6.1438253790067884E-2</v>
      </c>
      <c r="AM81" s="287">
        <f>Depreciación!$C40</f>
        <v>6.1438253790067884E-2</v>
      </c>
      <c r="AN81" s="287">
        <f>Depreciación!$C40</f>
        <v>6.1438253790067884E-2</v>
      </c>
      <c r="AO81" s="287">
        <f>Depreciación!$C40</f>
        <v>6.1438253790067884E-2</v>
      </c>
      <c r="AP81" s="288">
        <f>Depreciación!$C40</f>
        <v>6.1438253790067884E-2</v>
      </c>
    </row>
    <row r="82" spans="1:42">
      <c r="A82" s="24"/>
      <c r="B82" s="176" t="s">
        <v>59</v>
      </c>
      <c r="C82" s="286"/>
      <c r="D82" s="287">
        <f>Depreciación!$C41</f>
        <v>0.15807701460984369</v>
      </c>
      <c r="E82" s="287">
        <f>Depreciación!$C41</f>
        <v>0.15807701460984369</v>
      </c>
      <c r="F82" s="287">
        <f>Depreciación!$C41</f>
        <v>0.15807701460984369</v>
      </c>
      <c r="G82" s="287">
        <f>Depreciación!$C41</f>
        <v>0.15807701460984369</v>
      </c>
      <c r="H82" s="287">
        <f>Depreciación!$C41</f>
        <v>0.15807701460984369</v>
      </c>
      <c r="I82" s="287">
        <f>Depreciación!$C41</f>
        <v>0.15807701460984369</v>
      </c>
      <c r="J82" s="287">
        <f>Depreciación!$C41</f>
        <v>0.15807701460984369</v>
      </c>
      <c r="K82" s="287">
        <f>Depreciación!$C41</f>
        <v>0.15807701460984369</v>
      </c>
      <c r="L82" s="287">
        <f>Depreciación!$C41</f>
        <v>0.15807701460984369</v>
      </c>
      <c r="M82" s="287">
        <f>Depreciación!$C41</f>
        <v>0.15807701460984369</v>
      </c>
      <c r="N82" s="287">
        <f>Depreciación!$C41</f>
        <v>0.15807701460984369</v>
      </c>
      <c r="O82" s="287">
        <f>Depreciación!$C41</f>
        <v>0.15807701460984369</v>
      </c>
      <c r="P82" s="287">
        <f>Depreciación!$C41</f>
        <v>0.15807701460984369</v>
      </c>
      <c r="Q82" s="287">
        <f>Depreciación!$C41</f>
        <v>0.15807701460984369</v>
      </c>
      <c r="R82" s="287">
        <f>Depreciación!$C41</f>
        <v>0.15807701460984369</v>
      </c>
      <c r="S82" s="287">
        <f>Depreciación!$C41</f>
        <v>0.15807701460984369</v>
      </c>
      <c r="T82" s="287">
        <f>Depreciación!$C41</f>
        <v>0.15807701460984369</v>
      </c>
      <c r="U82" s="287">
        <f>Depreciación!$C41</f>
        <v>0.15807701460984369</v>
      </c>
      <c r="V82" s="287">
        <f>Depreciación!$C41</f>
        <v>0.15807701460984369</v>
      </c>
      <c r="W82" s="287">
        <f>Depreciación!$C41</f>
        <v>0.15807701460984369</v>
      </c>
      <c r="X82" s="287">
        <f>Depreciación!$C41</f>
        <v>0.15807701460984369</v>
      </c>
      <c r="Y82" s="287">
        <f>Depreciación!$C41</f>
        <v>0.15807701460984369</v>
      </c>
      <c r="Z82" s="287">
        <f>Depreciación!$C41</f>
        <v>0.15807701460984369</v>
      </c>
      <c r="AA82" s="287">
        <f>Depreciación!$C41</f>
        <v>0.15807701460984369</v>
      </c>
      <c r="AB82" s="287">
        <f>Depreciación!$C41</f>
        <v>0.15807701460984369</v>
      </c>
      <c r="AC82" s="287">
        <f>Depreciación!$C41</f>
        <v>0.15807701460984369</v>
      </c>
      <c r="AD82" s="287">
        <f>Depreciación!$C41</f>
        <v>0.15807701460984369</v>
      </c>
      <c r="AE82" s="287">
        <f>Depreciación!$C41</f>
        <v>0.15807701460984369</v>
      </c>
      <c r="AF82" s="287">
        <f>Depreciación!$C41</f>
        <v>0.15807701460984369</v>
      </c>
      <c r="AG82" s="287">
        <f>Depreciación!$C41</f>
        <v>0.15807701460984369</v>
      </c>
      <c r="AH82" s="287">
        <f>Depreciación!$C41</f>
        <v>0.15807701460984369</v>
      </c>
      <c r="AI82" s="287">
        <f>Depreciación!$C41</f>
        <v>0.15807701460984369</v>
      </c>
      <c r="AJ82" s="287">
        <f>Depreciación!$C41</f>
        <v>0.15807701460984369</v>
      </c>
      <c r="AK82" s="287">
        <f>Depreciación!$C41</f>
        <v>0.15807701460984369</v>
      </c>
      <c r="AL82" s="287">
        <f>Depreciación!$C41</f>
        <v>0.15807701460984369</v>
      </c>
      <c r="AM82" s="287">
        <f>Depreciación!$C41</f>
        <v>0.15807701460984369</v>
      </c>
      <c r="AN82" s="287">
        <f>Depreciación!$C41</f>
        <v>0.15807701460984369</v>
      </c>
      <c r="AO82" s="287">
        <f>Depreciación!$C41</f>
        <v>0.15807701460984369</v>
      </c>
      <c r="AP82" s="288">
        <f>Depreciación!$C41</f>
        <v>0.15807701460984369</v>
      </c>
    </row>
    <row r="83" spans="1:42">
      <c r="A83" s="24"/>
      <c r="B83" s="181" t="s">
        <v>60</v>
      </c>
      <c r="C83" s="286"/>
      <c r="D83" s="287">
        <f>Depreciación!$C42</f>
        <v>0.14605942515825696</v>
      </c>
      <c r="E83" s="287">
        <f>Depreciación!$C42</f>
        <v>0.14605942515825696</v>
      </c>
      <c r="F83" s="287">
        <f>Depreciación!$C42</f>
        <v>0.14605942515825696</v>
      </c>
      <c r="G83" s="287">
        <f>Depreciación!$C42</f>
        <v>0.14605942515825696</v>
      </c>
      <c r="H83" s="287">
        <f>Depreciación!$C42</f>
        <v>0.14605942515825696</v>
      </c>
      <c r="I83" s="287">
        <f>Depreciación!$C42</f>
        <v>0.14605942515825696</v>
      </c>
      <c r="J83" s="287">
        <f>Depreciación!$C42</f>
        <v>0.14605942515825696</v>
      </c>
      <c r="K83" s="287">
        <f>Depreciación!$C42</f>
        <v>0.14605942515825696</v>
      </c>
      <c r="L83" s="287">
        <f>Depreciación!$C42</f>
        <v>0.14605942515825696</v>
      </c>
      <c r="M83" s="287">
        <f>Depreciación!$C42</f>
        <v>0.14605942515825696</v>
      </c>
      <c r="N83" s="287">
        <f>Depreciación!$C42</f>
        <v>0.14605942515825696</v>
      </c>
      <c r="O83" s="287">
        <f>Depreciación!$C42</f>
        <v>0.14605942515825696</v>
      </c>
      <c r="P83" s="287">
        <f>Depreciación!$C42</f>
        <v>0.14605942515825696</v>
      </c>
      <c r="Q83" s="287">
        <f>Depreciación!$C42</f>
        <v>0.14605942515825696</v>
      </c>
      <c r="R83" s="287">
        <f>Depreciación!$C42</f>
        <v>0.14605942515825696</v>
      </c>
      <c r="S83" s="287">
        <f>Depreciación!$C42</f>
        <v>0.14605942515825696</v>
      </c>
      <c r="T83" s="287">
        <f>Depreciación!$C42</f>
        <v>0.14605942515825696</v>
      </c>
      <c r="U83" s="287">
        <f>Depreciación!$C42</f>
        <v>0.14605942515825696</v>
      </c>
      <c r="V83" s="287">
        <f>Depreciación!$C42</f>
        <v>0.14605942515825696</v>
      </c>
      <c r="W83" s="287">
        <f>Depreciación!$C42</f>
        <v>0.14605942515825696</v>
      </c>
      <c r="X83" s="287">
        <f>Depreciación!$C42</f>
        <v>0.14605942515825696</v>
      </c>
      <c r="Y83" s="287">
        <f>Depreciación!$C42</f>
        <v>0.14605942515825696</v>
      </c>
      <c r="Z83" s="287">
        <f>Depreciación!$C42</f>
        <v>0.14605942515825696</v>
      </c>
      <c r="AA83" s="287">
        <f>Depreciación!$C42</f>
        <v>0.14605942515825696</v>
      </c>
      <c r="AB83" s="287">
        <f>Depreciación!$C42</f>
        <v>0.14605942515825696</v>
      </c>
      <c r="AC83" s="287">
        <f>Depreciación!$C42</f>
        <v>0.14605942515825696</v>
      </c>
      <c r="AD83" s="287">
        <f>Depreciación!$C42</f>
        <v>0.14605942515825696</v>
      </c>
      <c r="AE83" s="287">
        <f>Depreciación!$C42</f>
        <v>0.14605942515825696</v>
      </c>
      <c r="AF83" s="287">
        <f>Depreciación!$C42</f>
        <v>0.14605942515825696</v>
      </c>
      <c r="AG83" s="287">
        <f>Depreciación!$C42</f>
        <v>0.14605942515825696</v>
      </c>
      <c r="AH83" s="287">
        <f>Depreciación!$C42</f>
        <v>0.14605942515825696</v>
      </c>
      <c r="AI83" s="287">
        <f>Depreciación!$C42</f>
        <v>0.14605942515825696</v>
      </c>
      <c r="AJ83" s="287">
        <f>Depreciación!$C42</f>
        <v>0.14605942515825696</v>
      </c>
      <c r="AK83" s="287">
        <f>Depreciación!$C42</f>
        <v>0.14605942515825696</v>
      </c>
      <c r="AL83" s="287">
        <f>Depreciación!$C42</f>
        <v>0.14605942515825696</v>
      </c>
      <c r="AM83" s="287">
        <f>Depreciación!$C42</f>
        <v>0.14605942515825696</v>
      </c>
      <c r="AN83" s="287">
        <f>Depreciación!$C42</f>
        <v>0.14605942515825696</v>
      </c>
      <c r="AO83" s="287">
        <f>Depreciación!$C42</f>
        <v>0.14605942515825696</v>
      </c>
      <c r="AP83" s="288">
        <f>Depreciación!$C42</f>
        <v>0.14605942515825696</v>
      </c>
    </row>
    <row r="84" spans="1:42">
      <c r="A84" s="24"/>
      <c r="B84" s="181" t="s">
        <v>61</v>
      </c>
      <c r="C84" s="286"/>
      <c r="D84" s="287">
        <f>Depreciación!$C43</f>
        <v>0.14343926267206755</v>
      </c>
      <c r="E84" s="287">
        <f>Depreciación!$C43</f>
        <v>0.14343926267206755</v>
      </c>
      <c r="F84" s="287">
        <f>Depreciación!$C43</f>
        <v>0.14343926267206755</v>
      </c>
      <c r="G84" s="287">
        <f>Depreciación!$C43</f>
        <v>0.14343926267206755</v>
      </c>
      <c r="H84" s="287">
        <f>Depreciación!$C43</f>
        <v>0.14343926267206755</v>
      </c>
      <c r="I84" s="287">
        <f>Depreciación!$C43</f>
        <v>0.14343926267206755</v>
      </c>
      <c r="J84" s="287">
        <f>Depreciación!$C43</f>
        <v>0.14343926267206755</v>
      </c>
      <c r="K84" s="287">
        <f>Depreciación!$C43</f>
        <v>0.14343926267206755</v>
      </c>
      <c r="L84" s="287">
        <f>Depreciación!$C43</f>
        <v>0.14343926267206755</v>
      </c>
      <c r="M84" s="287">
        <f>Depreciación!$C43</f>
        <v>0.14343926267206755</v>
      </c>
      <c r="N84" s="287">
        <f>Depreciación!$C43</f>
        <v>0.14343926267206755</v>
      </c>
      <c r="O84" s="287">
        <f>Depreciación!$C43</f>
        <v>0.14343926267206755</v>
      </c>
      <c r="P84" s="287">
        <f>Depreciación!$C43</f>
        <v>0.14343926267206755</v>
      </c>
      <c r="Q84" s="287">
        <f>Depreciación!$C43</f>
        <v>0.14343926267206755</v>
      </c>
      <c r="R84" s="287">
        <f>Depreciación!$C43</f>
        <v>0.14343926267206755</v>
      </c>
      <c r="S84" s="287">
        <f>Depreciación!$C43</f>
        <v>0.14343926267206755</v>
      </c>
      <c r="T84" s="287">
        <f>Depreciación!$C43</f>
        <v>0.14343926267206755</v>
      </c>
      <c r="U84" s="287">
        <f>Depreciación!$C43</f>
        <v>0.14343926267206755</v>
      </c>
      <c r="V84" s="287">
        <f>Depreciación!$C43</f>
        <v>0.14343926267206755</v>
      </c>
      <c r="W84" s="287">
        <f>Depreciación!$C43</f>
        <v>0.14343926267206755</v>
      </c>
      <c r="X84" s="287">
        <f>Depreciación!$C43</f>
        <v>0.14343926267206755</v>
      </c>
      <c r="Y84" s="287">
        <f>Depreciación!$C43</f>
        <v>0.14343926267206755</v>
      </c>
      <c r="Z84" s="287">
        <f>Depreciación!$C43</f>
        <v>0.14343926267206755</v>
      </c>
      <c r="AA84" s="287">
        <f>Depreciación!$C43</f>
        <v>0.14343926267206755</v>
      </c>
      <c r="AB84" s="287">
        <f>Depreciación!$C43</f>
        <v>0.14343926267206755</v>
      </c>
      <c r="AC84" s="287">
        <f>Depreciación!$C43</f>
        <v>0.14343926267206755</v>
      </c>
      <c r="AD84" s="287">
        <f>Depreciación!$C43</f>
        <v>0.14343926267206755</v>
      </c>
      <c r="AE84" s="287">
        <f>Depreciación!$C43</f>
        <v>0.14343926267206755</v>
      </c>
      <c r="AF84" s="287">
        <f>Depreciación!$C43</f>
        <v>0.14343926267206755</v>
      </c>
      <c r="AG84" s="287">
        <f>Depreciación!$C43</f>
        <v>0.14343926267206755</v>
      </c>
      <c r="AH84" s="287">
        <f>Depreciación!$C43</f>
        <v>0.14343926267206755</v>
      </c>
      <c r="AI84" s="287">
        <f>Depreciación!$C43</f>
        <v>0.14343926267206755</v>
      </c>
      <c r="AJ84" s="287">
        <f>Depreciación!$C43</f>
        <v>0.14343926267206755</v>
      </c>
      <c r="AK84" s="287">
        <f>Depreciación!$C43</f>
        <v>0.14343926267206755</v>
      </c>
      <c r="AL84" s="287">
        <f>Depreciación!$C43</f>
        <v>0.14343926267206755</v>
      </c>
      <c r="AM84" s="287">
        <f>Depreciación!$C43</f>
        <v>0.14343926267206755</v>
      </c>
      <c r="AN84" s="287">
        <f>Depreciación!$C43</f>
        <v>0.14343926267206755</v>
      </c>
      <c r="AO84" s="287">
        <f>Depreciación!$C43</f>
        <v>0.14343926267206755</v>
      </c>
      <c r="AP84" s="288">
        <f>Depreciación!$C43</f>
        <v>0.14343926267206755</v>
      </c>
    </row>
    <row r="85" spans="1:42">
      <c r="A85" s="24"/>
      <c r="B85" s="181" t="s">
        <v>62</v>
      </c>
      <c r="C85" s="286"/>
      <c r="D85" s="287">
        <f>Depreciación!$C44</f>
        <v>0.14311353474577551</v>
      </c>
      <c r="E85" s="287">
        <f>Depreciación!$C44</f>
        <v>0.14311353474577551</v>
      </c>
      <c r="F85" s="287">
        <f>Depreciación!$C44</f>
        <v>0.14311353474577551</v>
      </c>
      <c r="G85" s="287">
        <f>Depreciación!$C44</f>
        <v>0.14311353474577551</v>
      </c>
      <c r="H85" s="287">
        <f>Depreciación!$C44</f>
        <v>0.14311353474577551</v>
      </c>
      <c r="I85" s="287">
        <f>Depreciación!$C44</f>
        <v>0.14311353474577551</v>
      </c>
      <c r="J85" s="287">
        <f>Depreciación!$C44</f>
        <v>0.14311353474577551</v>
      </c>
      <c r="K85" s="287">
        <f>Depreciación!$C44</f>
        <v>0.14311353474577551</v>
      </c>
      <c r="L85" s="287">
        <f>Depreciación!$C44</f>
        <v>0.14311353474577551</v>
      </c>
      <c r="M85" s="287">
        <f>Depreciación!$C44</f>
        <v>0.14311353474577551</v>
      </c>
      <c r="N85" s="287">
        <f>Depreciación!$C44</f>
        <v>0.14311353474577551</v>
      </c>
      <c r="O85" s="287">
        <f>Depreciación!$C44</f>
        <v>0.14311353474577551</v>
      </c>
      <c r="P85" s="287">
        <f>Depreciación!$C44</f>
        <v>0.14311353474577551</v>
      </c>
      <c r="Q85" s="287">
        <f>Depreciación!$C44</f>
        <v>0.14311353474577551</v>
      </c>
      <c r="R85" s="287">
        <f>Depreciación!$C44</f>
        <v>0.14311353474577551</v>
      </c>
      <c r="S85" s="287">
        <f>Depreciación!$C44</f>
        <v>0.14311353474577551</v>
      </c>
      <c r="T85" s="287">
        <f>Depreciación!$C44</f>
        <v>0.14311353474577551</v>
      </c>
      <c r="U85" s="287">
        <f>Depreciación!$C44</f>
        <v>0.14311353474577551</v>
      </c>
      <c r="V85" s="287">
        <f>Depreciación!$C44</f>
        <v>0.14311353474577551</v>
      </c>
      <c r="W85" s="287">
        <f>Depreciación!$C44</f>
        <v>0.14311353474577551</v>
      </c>
      <c r="X85" s="287">
        <f>Depreciación!$C44</f>
        <v>0.14311353474577551</v>
      </c>
      <c r="Y85" s="287">
        <f>Depreciación!$C44</f>
        <v>0.14311353474577551</v>
      </c>
      <c r="Z85" s="287">
        <f>Depreciación!$C44</f>
        <v>0.14311353474577551</v>
      </c>
      <c r="AA85" s="287">
        <f>Depreciación!$C44</f>
        <v>0.14311353474577551</v>
      </c>
      <c r="AB85" s="287">
        <f>Depreciación!$C44</f>
        <v>0.14311353474577551</v>
      </c>
      <c r="AC85" s="287">
        <f>Depreciación!$C44</f>
        <v>0.14311353474577551</v>
      </c>
      <c r="AD85" s="287">
        <f>Depreciación!$C44</f>
        <v>0.14311353474577551</v>
      </c>
      <c r="AE85" s="287">
        <f>Depreciación!$C44</f>
        <v>0.14311353474577551</v>
      </c>
      <c r="AF85" s="287">
        <f>Depreciación!$C44</f>
        <v>0.14311353474577551</v>
      </c>
      <c r="AG85" s="287">
        <f>Depreciación!$C44</f>
        <v>0.14311353474577551</v>
      </c>
      <c r="AH85" s="287">
        <f>Depreciación!$C44</f>
        <v>0.14311353474577551</v>
      </c>
      <c r="AI85" s="287">
        <f>Depreciación!$C44</f>
        <v>0.14311353474577551</v>
      </c>
      <c r="AJ85" s="287">
        <f>Depreciación!$C44</f>
        <v>0.14311353474577551</v>
      </c>
      <c r="AK85" s="287">
        <f>Depreciación!$C44</f>
        <v>0.14311353474577551</v>
      </c>
      <c r="AL85" s="287">
        <f>Depreciación!$C44</f>
        <v>0.14311353474577551</v>
      </c>
      <c r="AM85" s="287">
        <f>Depreciación!$C44</f>
        <v>0.14311353474577551</v>
      </c>
      <c r="AN85" s="287">
        <f>Depreciación!$C44</f>
        <v>0.14311353474577551</v>
      </c>
      <c r="AO85" s="287">
        <f>Depreciación!$C44</f>
        <v>0.14311353474577551</v>
      </c>
      <c r="AP85" s="288">
        <f>Depreciación!$C44</f>
        <v>0.14311353474577551</v>
      </c>
    </row>
    <row r="86" spans="1:42">
      <c r="A86" s="24"/>
      <c r="B86" s="181" t="s">
        <v>63</v>
      </c>
      <c r="C86" s="286"/>
      <c r="D86" s="287">
        <f>Depreciación!$C45</f>
        <v>0.18810506379566888</v>
      </c>
      <c r="E86" s="287">
        <f>Depreciación!$C45</f>
        <v>0.18810506379566888</v>
      </c>
      <c r="F86" s="287">
        <f>Depreciación!$C45</f>
        <v>0.18810506379566888</v>
      </c>
      <c r="G86" s="287">
        <f>Depreciación!$C45</f>
        <v>0.18810506379566888</v>
      </c>
      <c r="H86" s="287">
        <f>Depreciación!$C45</f>
        <v>0.18810506379566888</v>
      </c>
      <c r="I86" s="287">
        <f>Depreciación!$C45</f>
        <v>0.18810506379566888</v>
      </c>
      <c r="J86" s="287">
        <f>Depreciación!$C45</f>
        <v>0.18810506379566888</v>
      </c>
      <c r="K86" s="287">
        <f>Depreciación!$C45</f>
        <v>0.18810506379566888</v>
      </c>
      <c r="L86" s="287">
        <f>Depreciación!$C45</f>
        <v>0.18810506379566888</v>
      </c>
      <c r="M86" s="287">
        <f>Depreciación!$C45</f>
        <v>0.18810506379566888</v>
      </c>
      <c r="N86" s="287">
        <f>Depreciación!$C45</f>
        <v>0.18810506379566888</v>
      </c>
      <c r="O86" s="287">
        <f>Depreciación!$C45</f>
        <v>0.18810506379566888</v>
      </c>
      <c r="P86" s="287">
        <f>Depreciación!$C45</f>
        <v>0.18810506379566888</v>
      </c>
      <c r="Q86" s="287">
        <f>Depreciación!$C45</f>
        <v>0.18810506379566888</v>
      </c>
      <c r="R86" s="287">
        <f>Depreciación!$C45</f>
        <v>0.18810506379566888</v>
      </c>
      <c r="S86" s="287">
        <f>Depreciación!$C45</f>
        <v>0.18810506379566888</v>
      </c>
      <c r="T86" s="287">
        <f>Depreciación!$C45</f>
        <v>0.18810506379566888</v>
      </c>
      <c r="U86" s="287">
        <f>Depreciación!$C45</f>
        <v>0.18810506379566888</v>
      </c>
      <c r="V86" s="287">
        <f>Depreciación!$C45</f>
        <v>0.18810506379566888</v>
      </c>
      <c r="W86" s="287">
        <f>Depreciación!$C45</f>
        <v>0.18810506379566888</v>
      </c>
      <c r="X86" s="287">
        <f>Depreciación!$C45</f>
        <v>0.18810506379566888</v>
      </c>
      <c r="Y86" s="287">
        <f>Depreciación!$C45</f>
        <v>0.18810506379566888</v>
      </c>
      <c r="Z86" s="287">
        <f>Depreciación!$C45</f>
        <v>0.18810506379566888</v>
      </c>
      <c r="AA86" s="287">
        <f>Depreciación!$C45</f>
        <v>0.18810506379566888</v>
      </c>
      <c r="AB86" s="287">
        <f>Depreciación!$C45</f>
        <v>0.18810506379566888</v>
      </c>
      <c r="AC86" s="287">
        <f>Depreciación!$C45</f>
        <v>0.18810506379566888</v>
      </c>
      <c r="AD86" s="287">
        <f>Depreciación!$C45</f>
        <v>0.18810506379566888</v>
      </c>
      <c r="AE86" s="287">
        <f>Depreciación!$C45</f>
        <v>0.18810506379566888</v>
      </c>
      <c r="AF86" s="287">
        <f>Depreciación!$C45</f>
        <v>0.18810506379566888</v>
      </c>
      <c r="AG86" s="287">
        <f>Depreciación!$C45</f>
        <v>0.18810506379566888</v>
      </c>
      <c r="AH86" s="287">
        <f>Depreciación!$C45</f>
        <v>0.18810506379566888</v>
      </c>
      <c r="AI86" s="287">
        <f>Depreciación!$C45</f>
        <v>0.18810506379566888</v>
      </c>
      <c r="AJ86" s="287">
        <f>Depreciación!$C45</f>
        <v>0.18810506379566888</v>
      </c>
      <c r="AK86" s="287">
        <f>Depreciación!$C45</f>
        <v>0.18810506379566888</v>
      </c>
      <c r="AL86" s="287">
        <f>Depreciación!$C45</f>
        <v>0.18810506379566888</v>
      </c>
      <c r="AM86" s="287">
        <f>Depreciación!$C45</f>
        <v>0.18810506379566888</v>
      </c>
      <c r="AN86" s="287">
        <f>Depreciación!$C45</f>
        <v>0.18810506379566888</v>
      </c>
      <c r="AO86" s="287">
        <f>Depreciación!$C45</f>
        <v>0.18810506379566888</v>
      </c>
      <c r="AP86" s="288">
        <f>Depreciación!$C45</f>
        <v>0.18810506379566888</v>
      </c>
    </row>
    <row r="87" spans="1:42">
      <c r="A87" s="24"/>
      <c r="B87" s="176" t="s">
        <v>64</v>
      </c>
      <c r="C87" s="286"/>
      <c r="D87" s="287">
        <f>Depreciación!$C46</f>
        <v>0.7705603782586864</v>
      </c>
      <c r="E87" s="287">
        <f>Depreciación!$C46</f>
        <v>0.7705603782586864</v>
      </c>
      <c r="F87" s="287">
        <f>Depreciación!$C46</f>
        <v>0.7705603782586864</v>
      </c>
      <c r="G87" s="287">
        <f>Depreciación!$C46</f>
        <v>0.7705603782586864</v>
      </c>
      <c r="H87" s="287">
        <f>Depreciación!$C46</f>
        <v>0.7705603782586864</v>
      </c>
      <c r="I87" s="287">
        <f>Depreciación!$C46</f>
        <v>0.7705603782586864</v>
      </c>
      <c r="J87" s="287">
        <f>Depreciación!$C46</f>
        <v>0.7705603782586864</v>
      </c>
      <c r="K87" s="287">
        <f>Depreciación!$C46</f>
        <v>0.7705603782586864</v>
      </c>
      <c r="L87" s="287">
        <f>Depreciación!$C46</f>
        <v>0.7705603782586864</v>
      </c>
      <c r="M87" s="287">
        <f>Depreciación!$C46</f>
        <v>0.7705603782586864</v>
      </c>
      <c r="N87" s="287">
        <f>Depreciación!$C46</f>
        <v>0.7705603782586864</v>
      </c>
      <c r="O87" s="287">
        <f>Depreciación!$C46</f>
        <v>0.7705603782586864</v>
      </c>
      <c r="P87" s="287">
        <f>Depreciación!$C46</f>
        <v>0.7705603782586864</v>
      </c>
      <c r="Q87" s="287">
        <f>Depreciación!$C46</f>
        <v>0.7705603782586864</v>
      </c>
      <c r="R87" s="287">
        <f>Depreciación!$C46</f>
        <v>0.7705603782586864</v>
      </c>
      <c r="S87" s="287">
        <f>Depreciación!$C46</f>
        <v>0.7705603782586864</v>
      </c>
      <c r="T87" s="287">
        <f>Depreciación!$C46</f>
        <v>0.7705603782586864</v>
      </c>
      <c r="U87" s="287">
        <f>Depreciación!$C46</f>
        <v>0.7705603782586864</v>
      </c>
      <c r="V87" s="287">
        <f>Depreciación!$C46</f>
        <v>0.7705603782586864</v>
      </c>
      <c r="W87" s="287">
        <f>Depreciación!$C46</f>
        <v>0.7705603782586864</v>
      </c>
      <c r="X87" s="287">
        <f>Depreciación!$C46</f>
        <v>0.7705603782586864</v>
      </c>
      <c r="Y87" s="287">
        <f>Depreciación!$C46</f>
        <v>0.7705603782586864</v>
      </c>
      <c r="Z87" s="287">
        <f>Depreciación!$C46</f>
        <v>0.7705603782586864</v>
      </c>
      <c r="AA87" s="287">
        <f>Depreciación!$C46</f>
        <v>0.7705603782586864</v>
      </c>
      <c r="AB87" s="287">
        <f>Depreciación!$C46</f>
        <v>0.7705603782586864</v>
      </c>
      <c r="AC87" s="287">
        <f>Depreciación!$C46</f>
        <v>0.7705603782586864</v>
      </c>
      <c r="AD87" s="287">
        <f>Depreciación!$C46</f>
        <v>0.7705603782586864</v>
      </c>
      <c r="AE87" s="287">
        <f>Depreciación!$C46</f>
        <v>0.7705603782586864</v>
      </c>
      <c r="AF87" s="287">
        <f>Depreciación!$C46</f>
        <v>0.7705603782586864</v>
      </c>
      <c r="AG87" s="287">
        <f>Depreciación!$C46</f>
        <v>0.7705603782586864</v>
      </c>
      <c r="AH87" s="287">
        <f>Depreciación!$C46</f>
        <v>0.7705603782586864</v>
      </c>
      <c r="AI87" s="287">
        <f>Depreciación!$C46</f>
        <v>0.7705603782586864</v>
      </c>
      <c r="AJ87" s="287">
        <f>Depreciación!$C46</f>
        <v>0.7705603782586864</v>
      </c>
      <c r="AK87" s="287">
        <f>Depreciación!$C46</f>
        <v>0.7705603782586864</v>
      </c>
      <c r="AL87" s="287">
        <f>Depreciación!$C46</f>
        <v>0.7705603782586864</v>
      </c>
      <c r="AM87" s="287">
        <f>Depreciación!$C46</f>
        <v>0.7705603782586864</v>
      </c>
      <c r="AN87" s="287">
        <f>Depreciación!$C46</f>
        <v>0.7705603782586864</v>
      </c>
      <c r="AO87" s="287">
        <f>Depreciación!$C46</f>
        <v>0.7705603782586864</v>
      </c>
      <c r="AP87" s="288">
        <f>Depreciación!$C46</f>
        <v>0.7705603782586864</v>
      </c>
    </row>
    <row r="88" spans="1:42">
      <c r="A88" s="24"/>
      <c r="B88" s="176" t="s">
        <v>150</v>
      </c>
      <c r="C88" s="286"/>
      <c r="D88" s="287">
        <f>Depreciación!$C47</f>
        <v>0.4</v>
      </c>
      <c r="E88" s="287">
        <f>Depreciación!$C47</f>
        <v>0.4</v>
      </c>
      <c r="F88" s="287">
        <f>Depreciación!$C47</f>
        <v>0.4</v>
      </c>
      <c r="G88" s="287">
        <f>Depreciación!$C47</f>
        <v>0.4</v>
      </c>
      <c r="H88" s="287">
        <f>Depreciación!$C47</f>
        <v>0.4</v>
      </c>
      <c r="I88" s="287">
        <f>Depreciación!$C47</f>
        <v>0.4</v>
      </c>
      <c r="J88" s="287">
        <f>Depreciación!$C47</f>
        <v>0.4</v>
      </c>
      <c r="K88" s="287">
        <f>Depreciación!$C47</f>
        <v>0.4</v>
      </c>
      <c r="L88" s="287">
        <f>Depreciación!$C47</f>
        <v>0.4</v>
      </c>
      <c r="M88" s="287">
        <f>Depreciación!$C47</f>
        <v>0.4</v>
      </c>
      <c r="N88" s="287">
        <f>Depreciación!$C47</f>
        <v>0.4</v>
      </c>
      <c r="O88" s="287">
        <f>Depreciación!$C47</f>
        <v>0.4</v>
      </c>
      <c r="P88" s="287">
        <f>Depreciación!$C47</f>
        <v>0.4</v>
      </c>
      <c r="Q88" s="287">
        <f>Depreciación!$C47</f>
        <v>0.4</v>
      </c>
      <c r="R88" s="287">
        <f>Depreciación!$C47</f>
        <v>0.4</v>
      </c>
      <c r="S88" s="287">
        <f>Depreciación!$C47</f>
        <v>0.4</v>
      </c>
      <c r="T88" s="287">
        <f>Depreciación!$C47</f>
        <v>0.4</v>
      </c>
      <c r="U88" s="287">
        <f>Depreciación!$C47</f>
        <v>0.4</v>
      </c>
      <c r="V88" s="287">
        <f>Depreciación!$C47</f>
        <v>0.4</v>
      </c>
      <c r="W88" s="287">
        <f>Depreciación!$C47</f>
        <v>0.4</v>
      </c>
      <c r="X88" s="287">
        <f>Depreciación!$C47</f>
        <v>0.4</v>
      </c>
      <c r="Y88" s="287">
        <f>Depreciación!$C47</f>
        <v>0.4</v>
      </c>
      <c r="Z88" s="287">
        <f>Depreciación!$C47</f>
        <v>0.4</v>
      </c>
      <c r="AA88" s="287">
        <f>Depreciación!$C47</f>
        <v>0.4</v>
      </c>
      <c r="AB88" s="287">
        <f>Depreciación!$C47</f>
        <v>0.4</v>
      </c>
      <c r="AC88" s="287">
        <f>Depreciación!$C47</f>
        <v>0.4</v>
      </c>
      <c r="AD88" s="287">
        <f>Depreciación!$C47</f>
        <v>0.4</v>
      </c>
      <c r="AE88" s="287">
        <f>Depreciación!$C47</f>
        <v>0.4</v>
      </c>
      <c r="AF88" s="287">
        <f>Depreciación!$C47</f>
        <v>0.4</v>
      </c>
      <c r="AG88" s="287">
        <f>Depreciación!$C47</f>
        <v>0.4</v>
      </c>
      <c r="AH88" s="287">
        <f>Depreciación!$C47</f>
        <v>0.4</v>
      </c>
      <c r="AI88" s="287">
        <f>Depreciación!$C47</f>
        <v>0.4</v>
      </c>
      <c r="AJ88" s="287">
        <f>Depreciación!$C47</f>
        <v>0.4</v>
      </c>
      <c r="AK88" s="287">
        <f>Depreciación!$C47</f>
        <v>0.4</v>
      </c>
      <c r="AL88" s="287">
        <f>Depreciación!$C47</f>
        <v>0.4</v>
      </c>
      <c r="AM88" s="287">
        <f>Depreciación!$C47</f>
        <v>0.4</v>
      </c>
      <c r="AN88" s="287">
        <f>Depreciación!$C47</f>
        <v>0.4</v>
      </c>
      <c r="AO88" s="287">
        <f>Depreciación!$C47</f>
        <v>0.4</v>
      </c>
      <c r="AP88" s="288">
        <f>Depreciación!$C47</f>
        <v>0.4</v>
      </c>
    </row>
    <row r="89" spans="1:42" ht="13.5" thickBot="1">
      <c r="A89" s="24"/>
      <c r="B89" s="201" t="s">
        <v>63</v>
      </c>
      <c r="C89" s="289"/>
      <c r="D89" s="290">
        <f>Depreciación!$C48</f>
        <v>0.30634529887404593</v>
      </c>
      <c r="E89" s="290">
        <f>Depreciación!$C48</f>
        <v>0.30634529887404593</v>
      </c>
      <c r="F89" s="290">
        <f>Depreciación!$C48</f>
        <v>0.30634529887404593</v>
      </c>
      <c r="G89" s="290">
        <f>Depreciación!$C48</f>
        <v>0.30634529887404593</v>
      </c>
      <c r="H89" s="290">
        <f>Depreciación!$C48</f>
        <v>0.30634529887404593</v>
      </c>
      <c r="I89" s="290">
        <f>Depreciación!$C48</f>
        <v>0.30634529887404593</v>
      </c>
      <c r="J89" s="290">
        <f>Depreciación!$C48</f>
        <v>0.30634529887404593</v>
      </c>
      <c r="K89" s="290">
        <f>Depreciación!$C48</f>
        <v>0.30634529887404593</v>
      </c>
      <c r="L89" s="290">
        <f>Depreciación!$C48</f>
        <v>0.30634529887404593</v>
      </c>
      <c r="M89" s="290">
        <f>Depreciación!$C48</f>
        <v>0.30634529887404593</v>
      </c>
      <c r="N89" s="290">
        <f>Depreciación!$C48</f>
        <v>0.30634529887404593</v>
      </c>
      <c r="O89" s="290">
        <f>Depreciación!$C48</f>
        <v>0.30634529887404593</v>
      </c>
      <c r="P89" s="290">
        <f>Depreciación!$C48</f>
        <v>0.30634529887404593</v>
      </c>
      <c r="Q89" s="290">
        <f>Depreciación!$C48</f>
        <v>0.30634529887404593</v>
      </c>
      <c r="R89" s="290">
        <f>Depreciación!$C48</f>
        <v>0.30634529887404593</v>
      </c>
      <c r="S89" s="290">
        <f>Depreciación!$C48</f>
        <v>0.30634529887404593</v>
      </c>
      <c r="T89" s="290">
        <f>Depreciación!$C48</f>
        <v>0.30634529887404593</v>
      </c>
      <c r="U89" s="290">
        <f>Depreciación!$C48</f>
        <v>0.30634529887404593</v>
      </c>
      <c r="V89" s="290">
        <f>Depreciación!$C48</f>
        <v>0.30634529887404593</v>
      </c>
      <c r="W89" s="290">
        <f>Depreciación!$C48</f>
        <v>0.30634529887404593</v>
      </c>
      <c r="X89" s="290">
        <f>Depreciación!$C48</f>
        <v>0.30634529887404593</v>
      </c>
      <c r="Y89" s="290">
        <f>Depreciación!$C48</f>
        <v>0.30634529887404593</v>
      </c>
      <c r="Z89" s="290">
        <f>Depreciación!$C48</f>
        <v>0.30634529887404593</v>
      </c>
      <c r="AA89" s="290">
        <f>Depreciación!$C48</f>
        <v>0.30634529887404593</v>
      </c>
      <c r="AB89" s="290">
        <f>Depreciación!$C48</f>
        <v>0.30634529887404593</v>
      </c>
      <c r="AC89" s="290">
        <f>Depreciación!$C48</f>
        <v>0.30634529887404593</v>
      </c>
      <c r="AD89" s="290">
        <f>Depreciación!$C48</f>
        <v>0.30634529887404593</v>
      </c>
      <c r="AE89" s="290">
        <f>Depreciación!$C48</f>
        <v>0.30634529887404593</v>
      </c>
      <c r="AF89" s="290">
        <f>Depreciación!$C48</f>
        <v>0.30634529887404593</v>
      </c>
      <c r="AG89" s="290">
        <f>Depreciación!$C48</f>
        <v>0.30634529887404593</v>
      </c>
      <c r="AH89" s="290">
        <f>Depreciación!$C48</f>
        <v>0.30634529887404593</v>
      </c>
      <c r="AI89" s="290">
        <f>Depreciación!$C48</f>
        <v>0.30634529887404593</v>
      </c>
      <c r="AJ89" s="290">
        <f>Depreciación!$C48</f>
        <v>0.30634529887404593</v>
      </c>
      <c r="AK89" s="290">
        <f>Depreciación!$C48</f>
        <v>0.30634529887404593</v>
      </c>
      <c r="AL89" s="290">
        <f>Depreciación!$C48</f>
        <v>0.30634529887404593</v>
      </c>
      <c r="AM89" s="290">
        <f>Depreciación!$C48</f>
        <v>0.30634529887404593</v>
      </c>
      <c r="AN89" s="290">
        <f>Depreciación!$C48</f>
        <v>0.30634529887404593</v>
      </c>
      <c r="AO89" s="290">
        <f>Depreciación!$C48</f>
        <v>0.30634529887404593</v>
      </c>
      <c r="AP89" s="291">
        <f>Depreciación!$C48</f>
        <v>0.30634529887404593</v>
      </c>
    </row>
    <row r="90" spans="1:42" ht="13.5" thickBo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24"/>
      <c r="AI90" s="24"/>
      <c r="AJ90" s="24"/>
      <c r="AK90" s="24"/>
      <c r="AL90" s="248"/>
      <c r="AM90" s="122"/>
      <c r="AN90" s="122"/>
      <c r="AO90" s="122"/>
      <c r="AP90" s="122"/>
    </row>
    <row r="91" spans="1:42">
      <c r="A91" s="24"/>
      <c r="B91" s="235" t="s">
        <v>85</v>
      </c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24"/>
      <c r="AI91" s="24"/>
      <c r="AJ91" s="24"/>
      <c r="AK91" s="24"/>
      <c r="AL91" s="248"/>
      <c r="AM91" s="122"/>
      <c r="AN91" s="122"/>
      <c r="AO91" s="122"/>
      <c r="AP91" s="122"/>
    </row>
    <row r="92" spans="1:42" ht="13.5" thickBot="1">
      <c r="A92" s="24"/>
      <c r="B92" s="282" t="s">
        <v>79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24"/>
      <c r="AI92" s="24"/>
      <c r="AJ92" s="24"/>
      <c r="AK92" s="24"/>
      <c r="AL92" s="248"/>
      <c r="AM92" s="122"/>
      <c r="AN92" s="122"/>
      <c r="AO92" s="122"/>
      <c r="AP92" s="122"/>
    </row>
    <row r="93" spans="1:42">
      <c r="A93" s="24"/>
      <c r="B93" s="172" t="s">
        <v>57</v>
      </c>
      <c r="C93" s="207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92"/>
    </row>
    <row r="94" spans="1:42">
      <c r="A94" s="24"/>
      <c r="B94" s="176" t="s">
        <v>58</v>
      </c>
      <c r="C94" s="31"/>
      <c r="D94" s="58">
        <f t="shared" ref="D94:K94" si="88">D81*D$24*D67</f>
        <v>10213.194754123342</v>
      </c>
      <c r="E94" s="58">
        <f t="shared" si="88"/>
        <v>15198.547491627522</v>
      </c>
      <c r="F94" s="58">
        <f t="shared" si="88"/>
        <v>19408.230350376271</v>
      </c>
      <c r="G94" s="58">
        <f t="shared" si="88"/>
        <v>24703.20177807341</v>
      </c>
      <c r="H94" s="58">
        <f t="shared" si="88"/>
        <v>31196.399906290651</v>
      </c>
      <c r="I94" s="58">
        <f t="shared" si="88"/>
        <v>36648.477803450936</v>
      </c>
      <c r="J94" s="58">
        <f t="shared" si="88"/>
        <v>35618.838309088511</v>
      </c>
      <c r="K94" s="58">
        <f t="shared" si="88"/>
        <v>35437.646224364951</v>
      </c>
      <c r="L94" s="58"/>
      <c r="M94" s="58">
        <f t="shared" ref="M94:R94" si="89">M81*M$24*M67</f>
        <v>35437.646224364951</v>
      </c>
      <c r="N94" s="58">
        <f t="shared" si="89"/>
        <v>35654.154630721147</v>
      </c>
      <c r="O94" s="58">
        <f t="shared" si="89"/>
        <v>35842.166545686327</v>
      </c>
      <c r="P94" s="58">
        <f t="shared" si="89"/>
        <v>33621.864609699704</v>
      </c>
      <c r="Q94" s="58">
        <f t="shared" si="89"/>
        <v>31970.669359252093</v>
      </c>
      <c r="R94" s="58">
        <f t="shared" si="89"/>
        <v>31587.310859341389</v>
      </c>
      <c r="S94" s="58">
        <f>S81*S$24*S67</f>
        <v>31971.67533123634</v>
      </c>
      <c r="T94" s="58">
        <f>T81*T$24*T67</f>
        <v>31972.769095645453</v>
      </c>
      <c r="U94" s="58">
        <f>U81*U$24*U67</f>
        <v>30542.94662774216</v>
      </c>
      <c r="V94" s="58">
        <f t="shared" ref="V94:AI94" si="90">V81*V40*V67</f>
        <v>10266.946590858244</v>
      </c>
      <c r="W94" s="58">
        <f>W81*W40*W67</f>
        <v>10271.493021638707</v>
      </c>
      <c r="X94" s="58">
        <f t="shared" si="90"/>
        <v>10792.505218922375</v>
      </c>
      <c r="Y94" s="58">
        <f t="shared" si="90"/>
        <v>12516.791529335014</v>
      </c>
      <c r="Z94" s="58">
        <f t="shared" si="90"/>
        <v>12096.667281056087</v>
      </c>
      <c r="AA94" s="58">
        <f t="shared" si="90"/>
        <v>11878.770356653245</v>
      </c>
      <c r="AB94" s="58">
        <f t="shared" si="90"/>
        <v>10165.598974344808</v>
      </c>
      <c r="AC94" s="58">
        <f t="shared" si="90"/>
        <v>8935.7767472612486</v>
      </c>
      <c r="AD94" s="58">
        <f t="shared" si="90"/>
        <v>9121.7514278971103</v>
      </c>
      <c r="AE94" s="58">
        <f t="shared" si="90"/>
        <v>9902.9363178725343</v>
      </c>
      <c r="AF94" s="58">
        <f t="shared" si="90"/>
        <v>8915.1550876285219</v>
      </c>
      <c r="AG94" s="58">
        <f t="shared" si="90"/>
        <v>9025.4529469381523</v>
      </c>
      <c r="AH94" s="58">
        <f t="shared" si="90"/>
        <v>9483.9708673049099</v>
      </c>
      <c r="AI94" s="58">
        <f t="shared" si="90"/>
        <v>8624.3817647655069</v>
      </c>
      <c r="AJ94" s="58">
        <f t="shared" ref="AJ94:AO94" si="91">AJ81*AJ40*AJ67</f>
        <v>7481.7291922302647</v>
      </c>
      <c r="AK94" s="58">
        <f t="shared" si="91"/>
        <v>7573.2504898461466</v>
      </c>
      <c r="AL94" s="58">
        <f t="shared" si="91"/>
        <v>6566.3722173683727</v>
      </c>
      <c r="AM94" s="58">
        <f t="shared" si="91"/>
        <v>4242.0373109641932</v>
      </c>
      <c r="AN94" s="58">
        <f t="shared" si="91"/>
        <v>3328.3200307979655</v>
      </c>
      <c r="AO94" s="58">
        <f t="shared" si="91"/>
        <v>2253.2201178531404</v>
      </c>
      <c r="AP94" s="270">
        <f t="shared" ref="AP94" si="92">AP81*AP40*AP67</f>
        <v>1688.5193495539959</v>
      </c>
    </row>
    <row r="95" spans="1:42">
      <c r="A95" s="24"/>
      <c r="B95" s="176" t="s">
        <v>59</v>
      </c>
      <c r="C95" s="31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58">
        <f t="shared" ref="AF95:AM95" si="93">AF82*AF41*AF68</f>
        <v>0</v>
      </c>
      <c r="AG95" s="58">
        <f t="shared" si="93"/>
        <v>0</v>
      </c>
      <c r="AH95" s="58">
        <f t="shared" si="93"/>
        <v>0</v>
      </c>
      <c r="AI95" s="58">
        <f t="shared" si="93"/>
        <v>0</v>
      </c>
      <c r="AJ95" s="58">
        <f t="shared" si="93"/>
        <v>0</v>
      </c>
      <c r="AK95" s="58">
        <f t="shared" si="93"/>
        <v>0</v>
      </c>
      <c r="AL95" s="58">
        <f t="shared" si="93"/>
        <v>0</v>
      </c>
      <c r="AM95" s="58">
        <f t="shared" si="93"/>
        <v>0</v>
      </c>
      <c r="AN95" s="58">
        <f t="shared" ref="AN95:AO102" si="94">AN82*AN41*AN68</f>
        <v>0</v>
      </c>
      <c r="AO95" s="58">
        <f t="shared" si="94"/>
        <v>0</v>
      </c>
      <c r="AP95" s="270">
        <f t="shared" ref="AP95" si="95">AP82*AP41*AP68</f>
        <v>0</v>
      </c>
    </row>
    <row r="96" spans="1:42">
      <c r="A96" s="24"/>
      <c r="B96" s="181" t="s">
        <v>60</v>
      </c>
      <c r="C96" s="31"/>
      <c r="D96" s="58">
        <f t="shared" ref="D96:K102" si="96">D83*D$24*D69</f>
        <v>98049.169769098386</v>
      </c>
      <c r="E96" s="58">
        <f t="shared" si="96"/>
        <v>171564.32682829394</v>
      </c>
      <c r="F96" s="58">
        <f t="shared" si="96"/>
        <v>211936.1710144869</v>
      </c>
      <c r="G96" s="58">
        <f t="shared" si="96"/>
        <v>257095.96315136252</v>
      </c>
      <c r="H96" s="58">
        <f t="shared" si="96"/>
        <v>317832.51043701306</v>
      </c>
      <c r="I96" s="58">
        <f t="shared" si="96"/>
        <v>359020.5734819519</v>
      </c>
      <c r="J96" s="58">
        <f t="shared" si="96"/>
        <v>218713.79620571897</v>
      </c>
      <c r="K96" s="58">
        <f t="shared" si="96"/>
        <v>181809.3682382674</v>
      </c>
      <c r="L96" s="58"/>
      <c r="M96" s="58">
        <f t="shared" ref="M96:S102" si="97">M83*M$24*M69</f>
        <v>181809.3682382674</v>
      </c>
      <c r="N96" s="58">
        <f t="shared" si="97"/>
        <v>183209.34782840929</v>
      </c>
      <c r="O96" s="58">
        <f t="shared" si="97"/>
        <v>184029.32229476268</v>
      </c>
      <c r="P96" s="58">
        <f t="shared" si="97"/>
        <v>188058.42897784003</v>
      </c>
      <c r="Q96" s="58">
        <f t="shared" si="97"/>
        <v>192640.62588174728</v>
      </c>
      <c r="R96" s="58">
        <f t="shared" si="97"/>
        <v>188369.48125982535</v>
      </c>
      <c r="S96" s="58">
        <f t="shared" si="97"/>
        <v>196877.43209921761</v>
      </c>
      <c r="T96" s="58">
        <f t="shared" ref="T96:U102" si="98">T83*T$24*T69</f>
        <v>196981.26136484195</v>
      </c>
      <c r="U96" s="58">
        <f t="shared" si="98"/>
        <v>173419.79124096443</v>
      </c>
      <c r="V96" s="58">
        <f t="shared" ref="V96:AM96" si="99">V83*V42*V69</f>
        <v>110854.86797178743</v>
      </c>
      <c r="W96" s="58">
        <f t="shared" si="99"/>
        <v>84052.379217546651</v>
      </c>
      <c r="X96" s="58">
        <f t="shared" si="99"/>
        <v>94933.349624951079</v>
      </c>
      <c r="Y96" s="58">
        <f t="shared" si="99"/>
        <v>72642.514725705216</v>
      </c>
      <c r="Z96" s="58">
        <f t="shared" si="99"/>
        <v>47316.974801612516</v>
      </c>
      <c r="AA96" s="58">
        <f t="shared" si="99"/>
        <v>31905.815986126698</v>
      </c>
      <c r="AB96" s="58">
        <f t="shared" si="99"/>
        <v>22310.566902091057</v>
      </c>
      <c r="AC96" s="58">
        <f t="shared" si="99"/>
        <v>17027.238268670731</v>
      </c>
      <c r="AD96" s="58">
        <f t="shared" si="99"/>
        <v>15169.744066068624</v>
      </c>
      <c r="AE96" s="58">
        <f t="shared" si="99"/>
        <v>14500.151017296444</v>
      </c>
      <c r="AF96" s="58">
        <f t="shared" si="99"/>
        <v>18690.178805530373</v>
      </c>
      <c r="AG96" s="58">
        <f t="shared" si="99"/>
        <v>16343.757429094914</v>
      </c>
      <c r="AH96" s="58">
        <f t="shared" si="99"/>
        <v>14657.723011433192</v>
      </c>
      <c r="AI96" s="58">
        <f t="shared" si="99"/>
        <v>14888.22004308971</v>
      </c>
      <c r="AJ96" s="58">
        <f t="shared" si="99"/>
        <v>13727.400395284058</v>
      </c>
      <c r="AK96" s="58">
        <f t="shared" si="99"/>
        <v>14747.92906774222</v>
      </c>
      <c r="AL96" s="58">
        <f t="shared" si="99"/>
        <v>14713.974058067392</v>
      </c>
      <c r="AM96" s="58">
        <f t="shared" si="99"/>
        <v>12417.623156284168</v>
      </c>
      <c r="AN96" s="58">
        <f t="shared" si="94"/>
        <v>10773.043422271256</v>
      </c>
      <c r="AO96" s="58">
        <f t="shared" si="94"/>
        <v>10504.886194324608</v>
      </c>
      <c r="AP96" s="270">
        <f t="shared" ref="AP96" si="100">AP83*AP42*AP69</f>
        <v>10985.710272425109</v>
      </c>
    </row>
    <row r="97" spans="1:42">
      <c r="A97" s="24"/>
      <c r="B97" s="181" t="s">
        <v>61</v>
      </c>
      <c r="C97" s="31"/>
      <c r="D97" s="58">
        <f t="shared" si="96"/>
        <v>30586.946979956148</v>
      </c>
      <c r="E97" s="58">
        <f t="shared" si="96"/>
        <v>49936.119568699905</v>
      </c>
      <c r="F97" s="58">
        <f t="shared" si="96"/>
        <v>70036.527809981897</v>
      </c>
      <c r="G97" s="58">
        <f t="shared" si="96"/>
        <v>100582.44867915542</v>
      </c>
      <c r="H97" s="58">
        <f t="shared" si="96"/>
        <v>137237.11476441397</v>
      </c>
      <c r="I97" s="58">
        <f t="shared" si="96"/>
        <v>159616.43023166663</v>
      </c>
      <c r="J97" s="58">
        <f t="shared" si="96"/>
        <v>161168.98562398428</v>
      </c>
      <c r="K97" s="58">
        <f t="shared" si="96"/>
        <v>147772.41935812807</v>
      </c>
      <c r="L97" s="58"/>
      <c r="M97" s="58">
        <f t="shared" si="97"/>
        <v>147772.41935812807</v>
      </c>
      <c r="N97" s="58">
        <f t="shared" si="97"/>
        <v>145617.24443648022</v>
      </c>
      <c r="O97" s="58">
        <f t="shared" si="97"/>
        <v>147930.24016270335</v>
      </c>
      <c r="P97" s="58">
        <f t="shared" si="97"/>
        <v>145263.09418764361</v>
      </c>
      <c r="Q97" s="58">
        <f t="shared" si="97"/>
        <v>140686.11855404239</v>
      </c>
      <c r="R97" s="58">
        <f t="shared" si="97"/>
        <v>137698.39306214338</v>
      </c>
      <c r="S97" s="58">
        <f t="shared" si="97"/>
        <v>118302.78249653264</v>
      </c>
      <c r="T97" s="58">
        <f t="shared" si="98"/>
        <v>118653.18108751116</v>
      </c>
      <c r="U97" s="58">
        <f t="shared" si="98"/>
        <v>99226.599493540518</v>
      </c>
      <c r="V97" s="58">
        <f t="shared" ref="V97:AK102" si="101">V84*V43*V70</f>
        <v>5521.6944165612404</v>
      </c>
      <c r="W97" s="58">
        <f t="shared" ref="W97:W102" si="102">W84*W43*W70</f>
        <v>3929.2317223759464</v>
      </c>
      <c r="X97" s="58">
        <f t="shared" si="101"/>
        <v>4587.1112449197317</v>
      </c>
      <c r="Y97" s="58">
        <f t="shared" si="101"/>
        <v>3796.9183798600125</v>
      </c>
      <c r="Z97" s="58">
        <f t="shared" si="101"/>
        <v>4143.9121717266416</v>
      </c>
      <c r="AA97" s="58">
        <f t="shared" si="101"/>
        <v>5196.1142487552652</v>
      </c>
      <c r="AB97" s="58">
        <f t="shared" si="101"/>
        <v>5392.0559268473262</v>
      </c>
      <c r="AC97" s="58">
        <f t="shared" si="101"/>
        <v>5537.7836466665267</v>
      </c>
      <c r="AD97" s="58">
        <f t="shared" si="101"/>
        <v>5888.6030722662681</v>
      </c>
      <c r="AE97" s="58">
        <f t="shared" si="101"/>
        <v>5492.0474035582029</v>
      </c>
      <c r="AF97" s="58">
        <f t="shared" si="101"/>
        <v>5821.8683153817119</v>
      </c>
      <c r="AG97" s="58">
        <f t="shared" si="101"/>
        <v>6031.6947277358386</v>
      </c>
      <c r="AH97" s="58">
        <f t="shared" si="101"/>
        <v>6896.5440736840183</v>
      </c>
      <c r="AI97" s="58">
        <f t="shared" si="101"/>
        <v>7126.1346672013151</v>
      </c>
      <c r="AJ97" s="58">
        <f t="shared" si="101"/>
        <v>7902.890838956233</v>
      </c>
      <c r="AK97" s="58">
        <f t="shared" si="101"/>
        <v>8617.817457107878</v>
      </c>
      <c r="AL97" s="58">
        <f t="shared" ref="AL97:AM102" si="103">AL84*AL43*AL70</f>
        <v>9198.0160588746076</v>
      </c>
      <c r="AM97" s="58">
        <f t="shared" si="103"/>
        <v>10814.573526665876</v>
      </c>
      <c r="AN97" s="58">
        <f t="shared" si="94"/>
        <v>9136.7987075437395</v>
      </c>
      <c r="AO97" s="58">
        <f t="shared" si="94"/>
        <v>8656.5206470046942</v>
      </c>
      <c r="AP97" s="270">
        <f t="shared" ref="AP97" si="104">AP84*AP43*AP70</f>
        <v>7773.0366102407443</v>
      </c>
    </row>
    <row r="98" spans="1:42">
      <c r="A98" s="24"/>
      <c r="B98" s="181" t="s">
        <v>62</v>
      </c>
      <c r="C98" s="31"/>
      <c r="D98" s="58">
        <f t="shared" si="96"/>
        <v>104455.27298167358</v>
      </c>
      <c r="E98" s="58">
        <f t="shared" si="96"/>
        <v>158344.00280776343</v>
      </c>
      <c r="F98" s="58">
        <f t="shared" si="96"/>
        <v>212066.4406585726</v>
      </c>
      <c r="G98" s="58">
        <f t="shared" si="96"/>
        <v>281140.83252329455</v>
      </c>
      <c r="H98" s="58">
        <f t="shared" si="96"/>
        <v>321891.58760930406</v>
      </c>
      <c r="I98" s="58">
        <f t="shared" si="96"/>
        <v>332887.42792953464</v>
      </c>
      <c r="J98" s="58">
        <f t="shared" si="96"/>
        <v>327586.97847049899</v>
      </c>
      <c r="K98" s="58">
        <f t="shared" si="96"/>
        <v>297976.97692124866</v>
      </c>
      <c r="L98" s="58"/>
      <c r="M98" s="58">
        <f t="shared" si="97"/>
        <v>297976.97692124866</v>
      </c>
      <c r="N98" s="58">
        <f t="shared" si="97"/>
        <v>272524.37788024731</v>
      </c>
      <c r="O98" s="58">
        <f t="shared" si="97"/>
        <v>287741.8271145185</v>
      </c>
      <c r="P98" s="58">
        <f t="shared" si="97"/>
        <v>271403.45743005729</v>
      </c>
      <c r="Q98" s="58">
        <f t="shared" si="97"/>
        <v>252806.50454419889</v>
      </c>
      <c r="R98" s="58">
        <f t="shared" si="97"/>
        <v>227869.94965533563</v>
      </c>
      <c r="S98" s="58">
        <f t="shared" si="97"/>
        <v>234775.35858356449</v>
      </c>
      <c r="T98" s="58">
        <f t="shared" si="98"/>
        <v>234776.24869512272</v>
      </c>
      <c r="U98" s="58">
        <f t="shared" si="98"/>
        <v>216112.85946088444</v>
      </c>
      <c r="V98" s="58">
        <f t="shared" si="101"/>
        <v>5048.9023922962142</v>
      </c>
      <c r="W98" s="58">
        <f t="shared" si="102"/>
        <v>4198.2355417673243</v>
      </c>
      <c r="X98" s="58">
        <f t="shared" si="101"/>
        <v>4723.5291750531833</v>
      </c>
      <c r="Y98" s="58">
        <f t="shared" si="101"/>
        <v>3675.244130845359</v>
      </c>
      <c r="Z98" s="58">
        <f t="shared" si="101"/>
        <v>3495.8163796531617</v>
      </c>
      <c r="AA98" s="58">
        <f t="shared" si="101"/>
        <v>2486.456522125417</v>
      </c>
      <c r="AB98" s="58">
        <f t="shared" si="101"/>
        <v>1718.0844098895377</v>
      </c>
      <c r="AC98" s="58">
        <f t="shared" si="101"/>
        <v>1363.579664269364</v>
      </c>
      <c r="AD98" s="58">
        <f t="shared" si="101"/>
        <v>1200.8550580127319</v>
      </c>
      <c r="AE98" s="58">
        <f t="shared" si="101"/>
        <v>1238.4078891007175</v>
      </c>
      <c r="AF98" s="58">
        <f t="shared" si="101"/>
        <v>14.178502215976241</v>
      </c>
      <c r="AG98" s="58">
        <f t="shared" si="101"/>
        <v>6.8692194981234707</v>
      </c>
      <c r="AH98" s="58">
        <f t="shared" si="101"/>
        <v>0</v>
      </c>
      <c r="AI98" s="58">
        <f t="shared" si="101"/>
        <v>3.4041253211971587</v>
      </c>
      <c r="AJ98" s="58">
        <f t="shared" si="101"/>
        <v>4.4128320599980322</v>
      </c>
      <c r="AK98" s="58">
        <f t="shared" si="101"/>
        <v>2.1501907116751129</v>
      </c>
      <c r="AL98" s="58">
        <f t="shared" si="103"/>
        <v>2.0401023386845933</v>
      </c>
      <c r="AM98" s="58">
        <f t="shared" si="103"/>
        <v>1.8675388333927465</v>
      </c>
      <c r="AN98" s="58">
        <f t="shared" si="94"/>
        <v>1.1747534248763176</v>
      </c>
      <c r="AO98" s="58">
        <f t="shared" si="94"/>
        <v>0.56757643040994354</v>
      </c>
      <c r="AP98" s="270">
        <f t="shared" ref="AP98" si="105">AP85*AP44*AP71</f>
        <v>0.25145513167118794</v>
      </c>
    </row>
    <row r="99" spans="1:42">
      <c r="A99" s="24"/>
      <c r="B99" s="181" t="s">
        <v>63</v>
      </c>
      <c r="C99" s="31"/>
      <c r="D99" s="58">
        <f t="shared" si="96"/>
        <v>36851.831897565506</v>
      </c>
      <c r="E99" s="58">
        <f t="shared" si="96"/>
        <v>56481.673237310795</v>
      </c>
      <c r="F99" s="58">
        <f t="shared" si="96"/>
        <v>66718.231886833411</v>
      </c>
      <c r="G99" s="58">
        <f t="shared" si="96"/>
        <v>93344.548724164546</v>
      </c>
      <c r="H99" s="58">
        <f t="shared" si="96"/>
        <v>138887.9871599825</v>
      </c>
      <c r="I99" s="58">
        <f t="shared" si="96"/>
        <v>167444.56084078003</v>
      </c>
      <c r="J99" s="58">
        <f t="shared" si="96"/>
        <v>154696.62577979101</v>
      </c>
      <c r="K99" s="58">
        <f t="shared" si="96"/>
        <v>151202.98859036216</v>
      </c>
      <c r="L99" s="58"/>
      <c r="M99" s="58">
        <f t="shared" si="97"/>
        <v>162788.37946953741</v>
      </c>
      <c r="N99" s="58">
        <f t="shared" si="97"/>
        <v>164647.04560490241</v>
      </c>
      <c r="O99" s="58">
        <f t="shared" si="97"/>
        <v>165078.65736292663</v>
      </c>
      <c r="P99" s="58">
        <f t="shared" si="97"/>
        <v>160889.46715345423</v>
      </c>
      <c r="Q99" s="58">
        <f t="shared" si="97"/>
        <v>167933.42803489577</v>
      </c>
      <c r="R99" s="58">
        <f t="shared" si="97"/>
        <v>174865.66509053833</v>
      </c>
      <c r="S99" s="58">
        <f t="shared" si="97"/>
        <v>175407.451583574</v>
      </c>
      <c r="T99" s="58">
        <f t="shared" si="98"/>
        <v>175430.60696140214</v>
      </c>
      <c r="U99" s="58">
        <f t="shared" si="98"/>
        <v>166762.27970599988</v>
      </c>
      <c r="V99" s="58">
        <f t="shared" si="101"/>
        <v>217045.59217582396</v>
      </c>
      <c r="W99" s="58">
        <f t="shared" si="102"/>
        <v>202026.34335705877</v>
      </c>
      <c r="X99" s="58">
        <f t="shared" si="101"/>
        <v>211472.75239013825</v>
      </c>
      <c r="Y99" s="58">
        <f t="shared" si="101"/>
        <v>189344.66331184519</v>
      </c>
      <c r="Z99" s="58">
        <f t="shared" si="101"/>
        <v>176581.0069226225</v>
      </c>
      <c r="AA99" s="58">
        <f t="shared" si="101"/>
        <v>173541.64887629965</v>
      </c>
      <c r="AB99" s="58">
        <f t="shared" si="101"/>
        <v>160058.04563910299</v>
      </c>
      <c r="AC99" s="58">
        <f t="shared" si="101"/>
        <v>151540.20570759696</v>
      </c>
      <c r="AD99" s="58">
        <f t="shared" si="101"/>
        <v>160887.60163854618</v>
      </c>
      <c r="AE99" s="58">
        <f t="shared" si="101"/>
        <v>165239.58241250899</v>
      </c>
      <c r="AF99" s="58">
        <f t="shared" si="101"/>
        <v>163633.16309079665</v>
      </c>
      <c r="AG99" s="58">
        <f t="shared" si="101"/>
        <v>165581.32157137679</v>
      </c>
      <c r="AH99" s="58">
        <f t="shared" si="101"/>
        <v>166525.36129204041</v>
      </c>
      <c r="AI99" s="58">
        <f t="shared" si="101"/>
        <v>159629.20100906573</v>
      </c>
      <c r="AJ99" s="58">
        <f t="shared" si="101"/>
        <v>152675.37110930635</v>
      </c>
      <c r="AK99" s="58">
        <f t="shared" si="101"/>
        <v>155196.40374111239</v>
      </c>
      <c r="AL99" s="58">
        <f t="shared" si="103"/>
        <v>162099.68631176034</v>
      </c>
      <c r="AM99" s="58">
        <f t="shared" si="103"/>
        <v>175714.06532388573</v>
      </c>
      <c r="AN99" s="58">
        <f t="shared" si="94"/>
        <v>155228.80514796864</v>
      </c>
      <c r="AO99" s="58">
        <f t="shared" si="94"/>
        <v>129235.85014541371</v>
      </c>
      <c r="AP99" s="270">
        <f t="shared" ref="AP99" si="106">AP86*AP45*AP72</f>
        <v>109708.70035370665</v>
      </c>
    </row>
    <row r="100" spans="1:42">
      <c r="A100" s="24"/>
      <c r="B100" s="176" t="s">
        <v>64</v>
      </c>
      <c r="C100" s="31"/>
      <c r="D100" s="58">
        <f t="shared" si="96"/>
        <v>2805.7798605230942</v>
      </c>
      <c r="E100" s="58">
        <f t="shared" si="96"/>
        <v>3604.2623705634419</v>
      </c>
      <c r="F100" s="58">
        <f t="shared" si="96"/>
        <v>4108.0458537570375</v>
      </c>
      <c r="G100" s="58">
        <f t="shared" si="96"/>
        <v>8574.517100061983</v>
      </c>
      <c r="H100" s="58">
        <f t="shared" si="96"/>
        <v>15849.797389336081</v>
      </c>
      <c r="I100" s="58">
        <f t="shared" si="96"/>
        <v>18671.783698893258</v>
      </c>
      <c r="J100" s="58">
        <f t="shared" si="96"/>
        <v>18631.872476275112</v>
      </c>
      <c r="K100" s="58">
        <f t="shared" si="96"/>
        <v>19301.766915001834</v>
      </c>
      <c r="L100" s="58"/>
      <c r="M100" s="58">
        <f t="shared" si="97"/>
        <v>19228.563679067262</v>
      </c>
      <c r="N100" s="58">
        <f t="shared" si="97"/>
        <v>6851.0523230979807</v>
      </c>
      <c r="O100" s="58">
        <f t="shared" si="97"/>
        <v>13200.562806370772</v>
      </c>
      <c r="P100" s="58">
        <f t="shared" si="97"/>
        <v>10582.185933491783</v>
      </c>
      <c r="Q100" s="58">
        <f t="shared" si="97"/>
        <v>13467.486149920156</v>
      </c>
      <c r="R100" s="58">
        <f t="shared" si="97"/>
        <v>12733.510250724792</v>
      </c>
      <c r="S100" s="58">
        <f t="shared" si="97"/>
        <v>18810.000729462878</v>
      </c>
      <c r="T100" s="58">
        <f t="shared" si="98"/>
        <v>18814.568092190377</v>
      </c>
      <c r="U100" s="58">
        <f t="shared" si="98"/>
        <v>15630.814978854958</v>
      </c>
      <c r="V100" s="58">
        <f t="shared" si="101"/>
        <v>10032.696124928098</v>
      </c>
      <c r="W100" s="58">
        <f t="shared" si="102"/>
        <v>6925.0261194108143</v>
      </c>
      <c r="X100" s="58">
        <f t="shared" si="101"/>
        <v>8764.0347552751209</v>
      </c>
      <c r="Y100" s="58">
        <f t="shared" si="101"/>
        <v>4167.6608359916472</v>
      </c>
      <c r="Z100" s="58">
        <f t="shared" si="101"/>
        <v>730.70133200707471</v>
      </c>
      <c r="AA100" s="58">
        <f t="shared" si="101"/>
        <v>729.38408727651688</v>
      </c>
      <c r="AB100" s="58">
        <f t="shared" si="101"/>
        <v>847.23637346408645</v>
      </c>
      <c r="AC100" s="58">
        <f t="shared" si="101"/>
        <v>901.15441987154088</v>
      </c>
      <c r="AD100" s="58">
        <f t="shared" si="101"/>
        <v>1144.0389487691075</v>
      </c>
      <c r="AE100" s="58">
        <f t="shared" si="101"/>
        <v>1554.839042931512</v>
      </c>
      <c r="AF100" s="58">
        <f t="shared" si="101"/>
        <v>2555.5561490360983</v>
      </c>
      <c r="AG100" s="58">
        <f t="shared" si="101"/>
        <v>2503.600204327327</v>
      </c>
      <c r="AH100" s="58">
        <f t="shared" si="101"/>
        <v>2028.0908425946577</v>
      </c>
      <c r="AI100" s="58">
        <f t="shared" si="101"/>
        <v>1312.3373452174571</v>
      </c>
      <c r="AJ100" s="58">
        <f t="shared" si="101"/>
        <v>934.23402178413107</v>
      </c>
      <c r="AK100" s="58">
        <f t="shared" si="101"/>
        <v>895.84774832426547</v>
      </c>
      <c r="AL100" s="58">
        <f t="shared" si="103"/>
        <v>728.70301496672698</v>
      </c>
      <c r="AM100" s="58">
        <f t="shared" si="103"/>
        <v>473.39677736593927</v>
      </c>
      <c r="AN100" s="58">
        <f t="shared" si="94"/>
        <v>365.90956160972416</v>
      </c>
      <c r="AO100" s="58">
        <f t="shared" si="94"/>
        <v>210.95521450405425</v>
      </c>
      <c r="AP100" s="270">
        <f t="shared" ref="AP100" si="107">AP87*AP46*AP73</f>
        <v>130.68525230515053</v>
      </c>
    </row>
    <row r="101" spans="1:42">
      <c r="A101" s="24"/>
      <c r="B101" s="176" t="s">
        <v>65</v>
      </c>
      <c r="C101" s="31"/>
      <c r="D101" s="58">
        <f t="shared" si="96"/>
        <v>5038.5088000000005</v>
      </c>
      <c r="E101" s="58">
        <f t="shared" si="96"/>
        <v>4190.4241628764703</v>
      </c>
      <c r="F101" s="58">
        <f t="shared" si="96"/>
        <v>2844.7805093514712</v>
      </c>
      <c r="G101" s="58">
        <f t="shared" si="96"/>
        <v>2068.882324109808</v>
      </c>
      <c r="H101" s="58">
        <f t="shared" si="96"/>
        <v>1965.3419085247385</v>
      </c>
      <c r="I101" s="58">
        <f t="shared" si="96"/>
        <v>2026.8809376955714</v>
      </c>
      <c r="J101" s="58">
        <f t="shared" si="96"/>
        <v>2110.7617704761101</v>
      </c>
      <c r="K101" s="58">
        <f t="shared" si="96"/>
        <v>2509.6</v>
      </c>
      <c r="L101" s="58"/>
      <c r="M101" s="58">
        <f t="shared" si="97"/>
        <v>2509.1999999999998</v>
      </c>
      <c r="N101" s="58">
        <f t="shared" si="97"/>
        <v>2053.6</v>
      </c>
      <c r="O101" s="58">
        <f t="shared" si="97"/>
        <v>2302.3774356608933</v>
      </c>
      <c r="P101" s="58">
        <f t="shared" si="97"/>
        <v>1609.9808453233927</v>
      </c>
      <c r="Q101" s="58">
        <f t="shared" si="97"/>
        <v>803.29374500431959</v>
      </c>
      <c r="R101" s="58">
        <f t="shared" si="97"/>
        <v>577.6</v>
      </c>
      <c r="S101" s="58">
        <f t="shared" si="97"/>
        <v>2419.0013907414163</v>
      </c>
      <c r="T101" s="58">
        <f t="shared" si="98"/>
        <v>2416.5565311490909</v>
      </c>
      <c r="U101" s="58">
        <f t="shared" si="98"/>
        <v>2855.4592693636546</v>
      </c>
      <c r="V101" s="58">
        <f t="shared" si="101"/>
        <v>74</v>
      </c>
      <c r="W101" s="58">
        <f t="shared" si="102"/>
        <v>15.2</v>
      </c>
      <c r="X101" s="58">
        <f t="shared" si="101"/>
        <v>46.703407557354922</v>
      </c>
      <c r="Y101" s="58">
        <f t="shared" si="101"/>
        <v>11.705049215216814</v>
      </c>
      <c r="Z101" s="58">
        <f t="shared" si="101"/>
        <v>3.432249052085413</v>
      </c>
      <c r="AA101" s="58">
        <f t="shared" si="101"/>
        <v>0</v>
      </c>
      <c r="AB101" s="58">
        <f t="shared" si="101"/>
        <v>0</v>
      </c>
      <c r="AC101" s="58">
        <f t="shared" si="101"/>
        <v>0</v>
      </c>
      <c r="AD101" s="58">
        <f t="shared" si="101"/>
        <v>0</v>
      </c>
      <c r="AE101" s="58">
        <f t="shared" si="101"/>
        <v>0</v>
      </c>
      <c r="AF101" s="58">
        <f t="shared" si="101"/>
        <v>0</v>
      </c>
      <c r="AG101" s="58">
        <f t="shared" si="101"/>
        <v>0</v>
      </c>
      <c r="AH101" s="58">
        <f t="shared" si="101"/>
        <v>16.777368071315621</v>
      </c>
      <c r="AI101" s="58">
        <f t="shared" si="101"/>
        <v>27.529818688928469</v>
      </c>
      <c r="AJ101" s="58">
        <f t="shared" si="101"/>
        <v>10.944861532536203</v>
      </c>
      <c r="AK101" s="58">
        <f t="shared" si="101"/>
        <v>0</v>
      </c>
      <c r="AL101" s="58">
        <f t="shared" si="103"/>
        <v>0</v>
      </c>
      <c r="AM101" s="58">
        <f t="shared" si="103"/>
        <v>0</v>
      </c>
      <c r="AN101" s="58">
        <f t="shared" si="94"/>
        <v>0</v>
      </c>
      <c r="AO101" s="58">
        <f t="shared" si="94"/>
        <v>0</v>
      </c>
      <c r="AP101" s="270">
        <f t="shared" ref="AP101" si="108">AP88*AP47*AP74</f>
        <v>0</v>
      </c>
    </row>
    <row r="102" spans="1:42" ht="13.5" thickBot="1">
      <c r="A102" s="24"/>
      <c r="B102" s="201" t="s">
        <v>63</v>
      </c>
      <c r="C102" s="259"/>
      <c r="D102" s="243">
        <f t="shared" si="96"/>
        <v>22492.704496008777</v>
      </c>
      <c r="E102" s="243">
        <f t="shared" si="96"/>
        <v>26270.084241096356</v>
      </c>
      <c r="F102" s="243">
        <f t="shared" si="96"/>
        <v>19034.800018002385</v>
      </c>
      <c r="G102" s="243">
        <f t="shared" si="96"/>
        <v>24683.513344257397</v>
      </c>
      <c r="H102" s="243">
        <f t="shared" si="96"/>
        <v>43021.616123764885</v>
      </c>
      <c r="I102" s="243">
        <f t="shared" si="96"/>
        <v>73930.218512442589</v>
      </c>
      <c r="J102" s="243">
        <f t="shared" si="96"/>
        <v>89428.38398492815</v>
      </c>
      <c r="K102" s="243">
        <f t="shared" si="96"/>
        <v>87365.696749992538</v>
      </c>
      <c r="L102" s="243"/>
      <c r="M102" s="243">
        <f t="shared" si="97"/>
        <v>86905.566111083725</v>
      </c>
      <c r="N102" s="243">
        <f t="shared" si="97"/>
        <v>53331.346735683779</v>
      </c>
      <c r="O102" s="243">
        <f t="shared" si="97"/>
        <v>70845.005092947264</v>
      </c>
      <c r="P102" s="243">
        <f t="shared" si="97"/>
        <v>47256.271826141245</v>
      </c>
      <c r="Q102" s="243">
        <f t="shared" si="97"/>
        <v>36043.334872783584</v>
      </c>
      <c r="R102" s="243">
        <f t="shared" si="97"/>
        <v>40650.183088792655</v>
      </c>
      <c r="S102" s="243">
        <f t="shared" si="97"/>
        <v>45698.075652966618</v>
      </c>
      <c r="T102" s="243">
        <f t="shared" si="98"/>
        <v>46560.055720271979</v>
      </c>
      <c r="U102" s="243">
        <f t="shared" si="98"/>
        <v>38023.942338609093</v>
      </c>
      <c r="V102" s="243">
        <f t="shared" si="101"/>
        <v>2575.4449276341038</v>
      </c>
      <c r="W102" s="243">
        <f t="shared" si="102"/>
        <v>1455.7528602494663</v>
      </c>
      <c r="X102" s="243">
        <f t="shared" si="101"/>
        <v>1945.3405336398062</v>
      </c>
      <c r="Y102" s="243">
        <f t="shared" si="101"/>
        <v>3328.7448211445198</v>
      </c>
      <c r="Z102" s="243">
        <f t="shared" si="101"/>
        <v>5197.1929655514559</v>
      </c>
      <c r="AA102" s="243">
        <f t="shared" si="101"/>
        <v>4087.1877381389531</v>
      </c>
      <c r="AB102" s="243">
        <f t="shared" si="101"/>
        <v>2708.0252650937314</v>
      </c>
      <c r="AC102" s="243">
        <f t="shared" si="101"/>
        <v>2366.5176327616709</v>
      </c>
      <c r="AD102" s="243">
        <f t="shared" si="101"/>
        <v>1850.8530000402336</v>
      </c>
      <c r="AE102" s="243">
        <f t="shared" si="101"/>
        <v>1416.4673351828499</v>
      </c>
      <c r="AF102" s="243">
        <f t="shared" si="101"/>
        <v>1941.6664037455214</v>
      </c>
      <c r="AG102" s="243">
        <f t="shared" si="101"/>
        <v>1780.4042619144791</v>
      </c>
      <c r="AH102" s="243">
        <f t="shared" si="101"/>
        <v>1713.2669501317555</v>
      </c>
      <c r="AI102" s="243">
        <f t="shared" si="101"/>
        <v>1671.6151348664378</v>
      </c>
      <c r="AJ102" s="243">
        <f t="shared" si="101"/>
        <v>1310.1117293540635</v>
      </c>
      <c r="AK102" s="243">
        <f t="shared" si="101"/>
        <v>1581.484786660234</v>
      </c>
      <c r="AL102" s="243">
        <f t="shared" si="103"/>
        <v>1414.8201167112502</v>
      </c>
      <c r="AM102" s="243">
        <f t="shared" si="103"/>
        <v>491.02674179426691</v>
      </c>
      <c r="AN102" s="243">
        <f t="shared" si="94"/>
        <v>207.75737155353966</v>
      </c>
      <c r="AO102" s="243">
        <f t="shared" si="94"/>
        <v>112.43297903441173</v>
      </c>
      <c r="AP102" s="275">
        <f t="shared" ref="AP102" si="109">AP89*AP48*AP75</f>
        <v>91.055786476057705</v>
      </c>
    </row>
    <row r="103" spans="1:42" ht="13.5" thickBot="1">
      <c r="A103" s="24"/>
      <c r="B103" s="188" t="s">
        <v>67</v>
      </c>
      <c r="C103" s="293"/>
      <c r="D103" s="276">
        <f>SUM(D93:D94)+SUM(D96:D102)</f>
        <v>310493.40953894885</v>
      </c>
      <c r="E103" s="276">
        <f t="shared" ref="E103:U103" si="110">SUM(E93:E94)+SUM(E96:E102)</f>
        <v>485589.44070823182</v>
      </c>
      <c r="F103" s="276">
        <f t="shared" si="110"/>
        <v>606153.22810136201</v>
      </c>
      <c r="G103" s="276">
        <f t="shared" si="110"/>
        <v>792193.9076244795</v>
      </c>
      <c r="H103" s="276">
        <f t="shared" si="110"/>
        <v>1007882.35529863</v>
      </c>
      <c r="I103" s="276">
        <f t="shared" si="110"/>
        <v>1150246.3534364155</v>
      </c>
      <c r="J103" s="276">
        <f t="shared" si="110"/>
        <v>1007956.2426207612</v>
      </c>
      <c r="K103" s="276">
        <f t="shared" si="110"/>
        <v>923376.46299736563</v>
      </c>
      <c r="L103" s="276"/>
      <c r="M103" s="276">
        <f t="shared" si="110"/>
        <v>934428.12000169756</v>
      </c>
      <c r="N103" s="276">
        <f t="shared" si="110"/>
        <v>863888.16943954211</v>
      </c>
      <c r="O103" s="276">
        <f>SUM(O93:O94)+SUM(O96:O102)</f>
        <v>906970.15881557646</v>
      </c>
      <c r="P103" s="276">
        <f t="shared" si="110"/>
        <v>858684.75096365134</v>
      </c>
      <c r="Q103" s="276">
        <f t="shared" si="110"/>
        <v>836351.46114184451</v>
      </c>
      <c r="R103" s="276">
        <f t="shared" si="110"/>
        <v>814352.09326670144</v>
      </c>
      <c r="S103" s="276">
        <f t="shared" si="110"/>
        <v>824261.7778672959</v>
      </c>
      <c r="T103" s="276">
        <f t="shared" si="110"/>
        <v>825605.24754813476</v>
      </c>
      <c r="U103" s="276">
        <f t="shared" si="110"/>
        <v>742574.69311595918</v>
      </c>
      <c r="V103" s="276">
        <f t="shared" ref="V103:AF103" si="111">SUM(V93:V94)+SUM(V96:V102)</f>
        <v>361420.14459988923</v>
      </c>
      <c r="W103" s="276">
        <f>SUM(W93:W94)+SUM(W96:W102)</f>
        <v>312873.66184004769</v>
      </c>
      <c r="X103" s="276">
        <f t="shared" si="111"/>
        <v>337265.32635045692</v>
      </c>
      <c r="Y103" s="276">
        <f t="shared" si="111"/>
        <v>289484.2427839422</v>
      </c>
      <c r="Z103" s="276">
        <f t="shared" si="111"/>
        <v>249565.70410328149</v>
      </c>
      <c r="AA103" s="276">
        <f t="shared" si="111"/>
        <v>229825.37781537574</v>
      </c>
      <c r="AB103" s="276">
        <f t="shared" si="111"/>
        <v>203199.61349083352</v>
      </c>
      <c r="AC103" s="276">
        <f t="shared" si="111"/>
        <v>187672.25608709807</v>
      </c>
      <c r="AD103" s="276">
        <f t="shared" si="111"/>
        <v>195263.44721160023</v>
      </c>
      <c r="AE103" s="276">
        <f t="shared" si="111"/>
        <v>199344.43141845125</v>
      </c>
      <c r="AF103" s="276">
        <f t="shared" si="111"/>
        <v>201571.76635433486</v>
      </c>
      <c r="AG103" s="276">
        <f t="shared" ref="AG103:AO103" si="112">SUM(AG93:AG94)+SUM(AG96:AG102)</f>
        <v>201273.10036088561</v>
      </c>
      <c r="AH103" s="276">
        <f t="shared" si="112"/>
        <v>201321.73440526024</v>
      </c>
      <c r="AI103" s="276">
        <f t="shared" si="112"/>
        <v>193282.82390821629</v>
      </c>
      <c r="AJ103" s="276">
        <f t="shared" si="112"/>
        <v>184047.09498050765</v>
      </c>
      <c r="AK103" s="276">
        <f t="shared" si="112"/>
        <v>188614.8834815048</v>
      </c>
      <c r="AL103" s="276">
        <f t="shared" si="112"/>
        <v>194723.61188008738</v>
      </c>
      <c r="AM103" s="276">
        <f t="shared" si="112"/>
        <v>204154.5903757936</v>
      </c>
      <c r="AN103" s="276">
        <f t="shared" si="112"/>
        <v>179041.80899516976</v>
      </c>
      <c r="AO103" s="276">
        <f t="shared" si="112"/>
        <v>150974.43287456504</v>
      </c>
      <c r="AP103" s="278">
        <f t="shared" ref="AP103" si="113">SUM(AP93:AP94)+SUM(AP96:AP102)</f>
        <v>130377.95907983938</v>
      </c>
    </row>
    <row r="104" spans="1:42" ht="13.5" thickBot="1">
      <c r="A104" s="24"/>
      <c r="B104" s="24"/>
      <c r="C104" s="24"/>
      <c r="D104" s="294"/>
      <c r="E104" s="294"/>
      <c r="F104" s="294"/>
      <c r="G104" s="294"/>
      <c r="H104" s="294"/>
      <c r="I104" s="294"/>
      <c r="J104" s="294"/>
      <c r="K104" s="294"/>
      <c r="L104" s="294"/>
      <c r="M104" s="294"/>
      <c r="N104" s="294"/>
      <c r="O104" s="294"/>
      <c r="P104" s="294"/>
      <c r="Q104" s="294"/>
      <c r="R104" s="294"/>
      <c r="S104" s="294"/>
      <c r="T104" s="294"/>
      <c r="U104" s="269"/>
      <c r="V104" s="269"/>
      <c r="W104" s="269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24"/>
      <c r="AI104" s="24"/>
      <c r="AJ104" s="24"/>
      <c r="AK104" s="24"/>
      <c r="AL104" s="248"/>
      <c r="AM104" s="122"/>
      <c r="AN104" s="122"/>
      <c r="AO104" s="122"/>
      <c r="AP104" s="122"/>
    </row>
    <row r="105" spans="1:42">
      <c r="A105" s="24"/>
      <c r="B105" s="235" t="s">
        <v>160</v>
      </c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24"/>
      <c r="AI105" s="24"/>
      <c r="AJ105" s="24"/>
      <c r="AK105" s="24"/>
      <c r="AL105" s="248"/>
      <c r="AM105" s="122"/>
      <c r="AN105" s="122"/>
      <c r="AO105" s="122"/>
      <c r="AP105" s="122"/>
    </row>
    <row r="106" spans="1:42" ht="13.5" thickBot="1">
      <c r="A106" s="24"/>
      <c r="B106" s="282" t="s">
        <v>79</v>
      </c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7"/>
      <c r="V106" s="197"/>
      <c r="W106" s="197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24"/>
      <c r="AI106" s="24"/>
      <c r="AJ106" s="24"/>
      <c r="AK106" s="24"/>
      <c r="AL106" s="248"/>
      <c r="AM106" s="122"/>
      <c r="AN106" s="122"/>
      <c r="AO106" s="122"/>
      <c r="AP106" s="122"/>
    </row>
    <row r="107" spans="1:42">
      <c r="A107" s="24"/>
      <c r="B107" s="172" t="s">
        <v>57</v>
      </c>
      <c r="C107" s="173"/>
      <c r="D107" s="238">
        <f t="shared" ref="D107:I108" si="114">+D66*(D$24-C$24)</f>
        <v>7976.3187058823605</v>
      </c>
      <c r="E107" s="238">
        <f t="shared" si="114"/>
        <v>11719.644454779806</v>
      </c>
      <c r="F107" s="238">
        <f t="shared" si="114"/>
        <v>5951.9774829562639</v>
      </c>
      <c r="G107" s="238">
        <f t="shared" si="114"/>
        <v>8298.5524671539806</v>
      </c>
      <c r="H107" s="238">
        <f t="shared" si="114"/>
        <v>7808.4530205501642</v>
      </c>
      <c r="I107" s="238">
        <f t="shared" si="114"/>
        <v>5874.3293185960047</v>
      </c>
      <c r="J107" s="238">
        <f>+J66*(J$24-H$24)</f>
        <v>5295.6832071074023</v>
      </c>
      <c r="K107" s="238">
        <f>+K66*(K$24-J$24)</f>
        <v>-3336.3166646394079</v>
      </c>
      <c r="L107" s="238"/>
      <c r="M107" s="238">
        <f>+M66*(M$24-L$24)</f>
        <v>-3336.3390126802187</v>
      </c>
      <c r="N107" s="238">
        <f>+N66*(N$24-M$24)</f>
        <v>2496.7306692369511</v>
      </c>
      <c r="O107" s="238">
        <f>+O66*(O$24-M$24)</f>
        <v>2496.4608908972805</v>
      </c>
      <c r="P107" s="238">
        <f>+P66*(P$24-N$24)</f>
        <v>2983.9628555649451</v>
      </c>
      <c r="Q107" s="238">
        <f>+Q66*(Q$24-P$24)</f>
        <v>7061.8174110517302</v>
      </c>
      <c r="R107" s="238">
        <f>+R66*(R$24-P$24)</f>
        <v>6849.3743681699689</v>
      </c>
      <c r="S107" s="238">
        <f>+S66*(S$24-R$24)</f>
        <v>5282.1797987433592</v>
      </c>
      <c r="T107" s="238">
        <f>+T66*(T$24-R$24)</f>
        <v>5282.1797987433592</v>
      </c>
      <c r="U107" s="238">
        <f>+U66*(U$24-T$24)</f>
        <v>1961.6535105310843</v>
      </c>
      <c r="V107" s="238">
        <f>+V66*(V39-T39)</f>
        <v>-4429.1733025643061</v>
      </c>
      <c r="W107" s="238">
        <f>+W66*(W39-V39)</f>
        <v>6719.8317673016472</v>
      </c>
      <c r="X107" s="238">
        <f>+X66*(X39-V39)</f>
        <v>6722.8725839964136</v>
      </c>
      <c r="Y107" s="238">
        <f>+Y66*(Y39-X39)</f>
        <v>15752.71249228984</v>
      </c>
      <c r="Z107" s="238">
        <f t="shared" ref="Z107:AE108" si="115">+Z66*(Z39-Y39)</f>
        <v>271.13254593202174</v>
      </c>
      <c r="AA107" s="238">
        <f t="shared" si="115"/>
        <v>7692.1834138334543</v>
      </c>
      <c r="AB107" s="238">
        <f t="shared" si="115"/>
        <v>7578.6555908780856</v>
      </c>
      <c r="AC107" s="238">
        <f t="shared" si="115"/>
        <v>9435.7200434971528</v>
      </c>
      <c r="AD107" s="238">
        <f t="shared" si="115"/>
        <v>8472.2013873603646</v>
      </c>
      <c r="AE107" s="238">
        <f t="shared" si="115"/>
        <v>6667.7516232095177</v>
      </c>
      <c r="AF107" s="238">
        <f t="shared" ref="AF107:AF116" si="116">+AF66*(AF39-AD39)</f>
        <v>3593.5668835921374</v>
      </c>
      <c r="AG107" s="238">
        <f>+AG66*(AG39-AF39)</f>
        <v>1003.7137806763437</v>
      </c>
      <c r="AH107" s="238">
        <f>+AH66*(AH39-AG39)</f>
        <v>3327.8795041718035</v>
      </c>
      <c r="AI107" s="238">
        <f>+AI66*(AI39-AH39)</f>
        <v>-4710.7681307971498</v>
      </c>
      <c r="AJ107" s="238">
        <f>+AJ66*(AJ39-AI39)</f>
        <v>40.6665673189733</v>
      </c>
      <c r="AK107" s="238">
        <f>+AK66*(AK39-AJ39)</f>
        <v>-234.43804004244379</v>
      </c>
      <c r="AL107" s="238">
        <f t="shared" ref="AL107:AP116" si="117">+AL66*(AL39-AK39)</f>
        <v>4914.3709017007186</v>
      </c>
      <c r="AM107" s="238">
        <f t="shared" si="117"/>
        <v>1998.6916327304148</v>
      </c>
      <c r="AN107" s="238">
        <f t="shared" si="117"/>
        <v>-94.011279908475473</v>
      </c>
      <c r="AO107" s="238">
        <f t="shared" si="117"/>
        <v>-256.46520391875055</v>
      </c>
      <c r="AP107" s="266">
        <f t="shared" si="117"/>
        <v>-405.93650195198495</v>
      </c>
    </row>
    <row r="108" spans="1:42">
      <c r="A108" s="24"/>
      <c r="B108" s="176" t="s">
        <v>58</v>
      </c>
      <c r="C108" s="177"/>
      <c r="D108" s="58">
        <f t="shared" si="114"/>
        <v>13445.486676470598</v>
      </c>
      <c r="E108" s="58">
        <f t="shared" si="114"/>
        <v>25219.562349829244</v>
      </c>
      <c r="F108" s="58">
        <f t="shared" si="114"/>
        <v>15138.244265073225</v>
      </c>
      <c r="G108" s="58">
        <f t="shared" si="114"/>
        <v>24437.508174440067</v>
      </c>
      <c r="H108" s="58">
        <f t="shared" si="114"/>
        <v>26381.102289610724</v>
      </c>
      <c r="I108" s="58">
        <f t="shared" si="114"/>
        <v>22044.433642924239</v>
      </c>
      <c r="J108" s="58">
        <f>+J67*(J$24-H$24)</f>
        <v>21425.094972670675</v>
      </c>
      <c r="K108" s="58">
        <f>+K67*(K$24-J$24)</f>
        <v>-12890.372287848906</v>
      </c>
      <c r="L108" s="58"/>
      <c r="M108" s="58">
        <f>+M67*(M$24-L$24)</f>
        <v>-12890.372287848906</v>
      </c>
      <c r="N108" s="58">
        <f>+N67*(N$24-M$24)</f>
        <v>9543.7015500361194</v>
      </c>
      <c r="O108" s="58">
        <f>+O67*(O$24-M$24)</f>
        <v>9594.0275112841919</v>
      </c>
      <c r="P108" s="58">
        <f>+P67*(P$24-N$24)</f>
        <v>10753.293829763896</v>
      </c>
      <c r="Q108" s="58">
        <f>+Q67*(Q$24-P$24)</f>
        <v>24245.199091766979</v>
      </c>
      <c r="R108" s="58">
        <f>+R67*(R$24-P$24)</f>
        <v>23954.476271753007</v>
      </c>
      <c r="S108" s="58">
        <f t="shared" ref="S108:S116" si="118">+S67*(S$24-R$24)</f>
        <v>18059.458098212843</v>
      </c>
      <c r="T108" s="58">
        <f>+T67*(T$24-R$24)</f>
        <v>18060.075919841238</v>
      </c>
      <c r="U108" s="58">
        <f t="shared" ref="U108:U116" si="119">+U67*(U$24-T$24)</f>
        <v>6545.7678834466324</v>
      </c>
      <c r="V108" s="58">
        <f>+V67*(V40-T40)</f>
        <v>-4064.472312913822</v>
      </c>
      <c r="W108" s="58">
        <f t="shared" ref="W108:W116" si="120">+W67*(W40-V40)</f>
        <v>15465.561277548471</v>
      </c>
      <c r="X108" s="58">
        <f>+X67*(X40-V40)</f>
        <v>16250.037891266231</v>
      </c>
      <c r="Y108" s="58">
        <f>+Y67*(Y40-X40)</f>
        <v>33600.823653957646</v>
      </c>
      <c r="Z108" s="58">
        <f t="shared" si="115"/>
        <v>-7861.995480506218</v>
      </c>
      <c r="AA108" s="58">
        <f t="shared" si="115"/>
        <v>15102.475769747787</v>
      </c>
      <c r="AB108" s="58">
        <f t="shared" si="115"/>
        <v>11400.524953741005</v>
      </c>
      <c r="AC108" s="58">
        <f t="shared" si="115"/>
        <v>9062.3405931891411</v>
      </c>
      <c r="AD108" s="58">
        <f t="shared" si="115"/>
        <v>10127.272195945268</v>
      </c>
      <c r="AE108" s="58">
        <f t="shared" si="115"/>
        <v>8962.4324104347816</v>
      </c>
      <c r="AF108" s="58">
        <f t="shared" si="116"/>
        <v>8068.4629625670232</v>
      </c>
      <c r="AG108" s="58">
        <f t="shared" ref="AG108:AI116" si="121">+AG67*(AG40-AF40)</f>
        <v>3569.5279368019192</v>
      </c>
      <c r="AH108" s="58">
        <f t="shared" si="121"/>
        <v>7239.1166744825832</v>
      </c>
      <c r="AI108" s="58">
        <f t="shared" si="121"/>
        <v>-4509.6913803459965</v>
      </c>
      <c r="AJ108" s="58">
        <f t="shared" ref="AJ108:AJ116" si="122">+AJ67*(AJ40-AI40)</f>
        <v>1999.5236669759222</v>
      </c>
      <c r="AK108" s="58">
        <f t="shared" ref="AK108:AK116" si="123">+AK67*(AK40-AJ40)</f>
        <v>-653.02076006385471</v>
      </c>
      <c r="AL108" s="58">
        <f t="shared" si="117"/>
        <v>7757.540690605193</v>
      </c>
      <c r="AM108" s="58">
        <f t="shared" si="117"/>
        <v>6671.8111577962645</v>
      </c>
      <c r="AN108" s="58">
        <f t="shared" si="117"/>
        <v>1115.3059478371524</v>
      </c>
      <c r="AO108" s="58">
        <f t="shared" si="117"/>
        <v>-505.16822444955653</v>
      </c>
      <c r="AP108" s="270">
        <f t="shared" si="117"/>
        <v>-334.19018379410193</v>
      </c>
    </row>
    <row r="109" spans="1:42">
      <c r="A109" s="24"/>
      <c r="B109" s="176" t="s">
        <v>59</v>
      </c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58">
        <f t="shared" si="116"/>
        <v>0</v>
      </c>
      <c r="AG109" s="58">
        <f t="shared" si="121"/>
        <v>0</v>
      </c>
      <c r="AH109" s="58">
        <f t="shared" si="121"/>
        <v>0</v>
      </c>
      <c r="AI109" s="58">
        <f t="shared" si="121"/>
        <v>0</v>
      </c>
      <c r="AJ109" s="58">
        <f t="shared" si="122"/>
        <v>0</v>
      </c>
      <c r="AK109" s="58">
        <f t="shared" si="123"/>
        <v>0</v>
      </c>
      <c r="AL109" s="58">
        <f t="shared" si="117"/>
        <v>0</v>
      </c>
      <c r="AM109" s="58">
        <f t="shared" si="117"/>
        <v>0</v>
      </c>
      <c r="AN109" s="58">
        <f t="shared" si="117"/>
        <v>0</v>
      </c>
      <c r="AO109" s="58">
        <f t="shared" si="117"/>
        <v>0</v>
      </c>
      <c r="AP109" s="270">
        <f t="shared" si="117"/>
        <v>0</v>
      </c>
    </row>
    <row r="110" spans="1:42">
      <c r="A110" s="24"/>
      <c r="B110" s="181" t="s">
        <v>60</v>
      </c>
      <c r="C110" s="177"/>
      <c r="D110" s="58">
        <f t="shared" ref="D110:I116" si="124">+D69*(D$24-C$24)</f>
        <v>54296.034276876184</v>
      </c>
      <c r="E110" s="58">
        <f t="shared" si="124"/>
        <v>119748.95382303721</v>
      </c>
      <c r="F110" s="58">
        <f t="shared" si="124"/>
        <v>69535.075548781882</v>
      </c>
      <c r="G110" s="58">
        <f t="shared" si="124"/>
        <v>106981.38309633519</v>
      </c>
      <c r="H110" s="58">
        <f t="shared" si="124"/>
        <v>113056.63464825653</v>
      </c>
      <c r="I110" s="58">
        <f t="shared" si="124"/>
        <v>90838.847907630028</v>
      </c>
      <c r="J110" s="58">
        <f t="shared" ref="J110:J116" si="125">+J69*(J$24-H$24)</f>
        <v>55338.637215536764</v>
      </c>
      <c r="K110" s="58">
        <f t="shared" ref="K110:K116" si="126">+K69*(K$24-J$24)</f>
        <v>-27818.014324073061</v>
      </c>
      <c r="L110" s="58"/>
      <c r="M110" s="58">
        <f t="shared" ref="M110:N116" si="127">+M69*(M$24-L$24)</f>
        <v>-27818.014324073061</v>
      </c>
      <c r="N110" s="58">
        <f t="shared" si="127"/>
        <v>20628.308192624318</v>
      </c>
      <c r="O110" s="58">
        <f t="shared" ref="O110:P116" si="128">+O69*(O$24-M$24)</f>
        <v>20720.632553812822</v>
      </c>
      <c r="P110" s="58">
        <f t="shared" si="128"/>
        <v>25300.074392503811</v>
      </c>
      <c r="Q110" s="58">
        <f t="shared" ref="Q110:Q116" si="129">+Q69*(Q$24-P$24)</f>
        <v>61451.315279015915</v>
      </c>
      <c r="R110" s="58">
        <f t="shared" ref="R110:R116" si="130">+R69*(R$24-P$24)</f>
        <v>60088.843300103676</v>
      </c>
      <c r="S110" s="58">
        <f t="shared" si="118"/>
        <v>46778.310587768821</v>
      </c>
      <c r="T110" s="58">
        <f t="shared" ref="T110:T116" si="131">+T69*(T$24-R$24)</f>
        <v>46802.980544013612</v>
      </c>
      <c r="U110" s="58">
        <f t="shared" si="119"/>
        <v>15633.549867698917</v>
      </c>
      <c r="V110" s="58">
        <f t="shared" ref="V110:V116" si="132">+V69*(V42-T42)</f>
        <v>-23514.821241860704</v>
      </c>
      <c r="W110" s="58">
        <f t="shared" si="120"/>
        <v>-27412.820875039662</v>
      </c>
      <c r="X110" s="58">
        <f t="shared" ref="X110:X116" si="133">+X69*(X42-V42)</f>
        <v>-30961.537704967501</v>
      </c>
      <c r="Y110" s="58">
        <f t="shared" ref="Y110:Y116" si="134">+Y69*(Y42-X42)</f>
        <v>14559.256147426888</v>
      </c>
      <c r="Z110" s="58">
        <f t="shared" ref="Z110:AE110" si="135">+Z69*(Z42-Y42)</f>
        <v>-12324.887178745514</v>
      </c>
      <c r="AA110" s="58">
        <f t="shared" si="135"/>
        <v>-946.37129141785613</v>
      </c>
      <c r="AB110" s="58">
        <f t="shared" si="135"/>
        <v>-2099.4709625716796</v>
      </c>
      <c r="AC110" s="58">
        <f t="shared" si="135"/>
        <v>-2258.4238920281164</v>
      </c>
      <c r="AD110" s="58">
        <f t="shared" si="135"/>
        <v>3980.7928452346996</v>
      </c>
      <c r="AE110" s="58">
        <f t="shared" si="135"/>
        <v>2827.6489850994276</v>
      </c>
      <c r="AF110" s="58">
        <f t="shared" si="116"/>
        <v>3644.7389456664114</v>
      </c>
      <c r="AG110" s="58">
        <f t="shared" si="121"/>
        <v>1467.2897700647704</v>
      </c>
      <c r="AH110" s="58">
        <f t="shared" si="121"/>
        <v>-48.151229782771985</v>
      </c>
      <c r="AI110" s="58">
        <f t="shared" si="121"/>
        <v>-2779.9902203633701</v>
      </c>
      <c r="AJ110" s="58">
        <f t="shared" si="122"/>
        <v>453.20294608555491</v>
      </c>
      <c r="AK110" s="58">
        <f t="shared" si="123"/>
        <v>-95.277602489471633</v>
      </c>
      <c r="AL110" s="58">
        <f t="shared" si="117"/>
        <v>3100.5917116915725</v>
      </c>
      <c r="AM110" s="58">
        <f t="shared" si="117"/>
        <v>6528.2747832986242</v>
      </c>
      <c r="AN110" s="58">
        <f t="shared" si="117"/>
        <v>-1189.4165537014167</v>
      </c>
      <c r="AO110" s="58">
        <f t="shared" si="117"/>
        <v>-2203.3095369260463</v>
      </c>
      <c r="AP110" s="270">
        <f t="shared" si="117"/>
        <v>1811.7825898442049</v>
      </c>
    </row>
    <row r="111" spans="1:42">
      <c r="A111" s="24"/>
      <c r="B111" s="181" t="s">
        <v>61</v>
      </c>
      <c r="C111" s="177"/>
      <c r="D111" s="58">
        <f t="shared" si="124"/>
        <v>17247.329600974215</v>
      </c>
      <c r="E111" s="58">
        <f t="shared" si="124"/>
        <v>35491.231700364922</v>
      </c>
      <c r="F111" s="58">
        <f t="shared" si="124"/>
        <v>23398.33728327959</v>
      </c>
      <c r="G111" s="58">
        <f t="shared" si="124"/>
        <v>42618.356511879269</v>
      </c>
      <c r="H111" s="58">
        <f t="shared" si="124"/>
        <v>49708.522809477894</v>
      </c>
      <c r="I111" s="58">
        <f t="shared" si="124"/>
        <v>41123.62761669782</v>
      </c>
      <c r="J111" s="58">
        <f t="shared" si="125"/>
        <v>41523.628479486819</v>
      </c>
      <c r="K111" s="58">
        <f t="shared" si="126"/>
        <v>-23023.152775901104</v>
      </c>
      <c r="L111" s="58"/>
      <c r="M111" s="58">
        <f t="shared" si="127"/>
        <v>-23023.152775901104</v>
      </c>
      <c r="N111" s="58">
        <f t="shared" si="127"/>
        <v>16695.150328474334</v>
      </c>
      <c r="O111" s="58">
        <f t="shared" si="128"/>
        <v>16960.33740510013</v>
      </c>
      <c r="P111" s="58">
        <f t="shared" si="128"/>
        <v>19899.667871466147</v>
      </c>
      <c r="Q111" s="58">
        <f t="shared" si="129"/>
        <v>45697.884220553737</v>
      </c>
      <c r="R111" s="58">
        <f t="shared" si="130"/>
        <v>44727.406571338113</v>
      </c>
      <c r="S111" s="58">
        <f t="shared" si="118"/>
        <v>28622.337557371997</v>
      </c>
      <c r="T111" s="58">
        <f t="shared" si="131"/>
        <v>28707.113473364574</v>
      </c>
      <c r="U111" s="58">
        <f t="shared" si="119"/>
        <v>9108.5363412835486</v>
      </c>
      <c r="V111" s="58">
        <f t="shared" si="132"/>
        <v>-1283.4273669149168</v>
      </c>
      <c r="W111" s="58">
        <f t="shared" si="120"/>
        <v>-1445.1394474807612</v>
      </c>
      <c r="X111" s="58">
        <f t="shared" si="133"/>
        <v>-1687.1021813922505</v>
      </c>
      <c r="Y111" s="58">
        <f t="shared" si="134"/>
        <v>786.77254498365562</v>
      </c>
      <c r="Z111" s="58">
        <f t="shared" ref="Z111:AE111" si="136">+Z70*(Z43-Y43)</f>
        <v>-1350.7410190681614</v>
      </c>
      <c r="AA111" s="58">
        <f t="shared" si="136"/>
        <v>-184.98519412514855</v>
      </c>
      <c r="AB111" s="58">
        <f t="shared" si="136"/>
        <v>-752.48718148627222</v>
      </c>
      <c r="AC111" s="58">
        <f t="shared" si="136"/>
        <v>-999.12724719656012</v>
      </c>
      <c r="AD111" s="58">
        <f t="shared" si="136"/>
        <v>1600.3687796061288</v>
      </c>
      <c r="AE111" s="58">
        <f t="shared" si="136"/>
        <v>1078.9947074199949</v>
      </c>
      <c r="AF111" s="58">
        <f t="shared" si="116"/>
        <v>1143.7929496972624</v>
      </c>
      <c r="AG111" s="58">
        <f t="shared" si="121"/>
        <v>417.76825364137278</v>
      </c>
      <c r="AH111" s="58">
        <f t="shared" si="121"/>
        <v>-150.83511422745201</v>
      </c>
      <c r="AI111" s="58">
        <f t="shared" si="121"/>
        <v>-1501.6687708109262</v>
      </c>
      <c r="AJ111" s="58">
        <f t="shared" si="122"/>
        <v>216.18033645069178</v>
      </c>
      <c r="AK111" s="58">
        <f t="shared" si="123"/>
        <v>-228.52609705253298</v>
      </c>
      <c r="AL111" s="58">
        <f t="shared" si="117"/>
        <v>2114.9040990561239</v>
      </c>
      <c r="AM111" s="58">
        <f t="shared" si="117"/>
        <v>6209.6834789182012</v>
      </c>
      <c r="AN111" s="58">
        <f t="shared" si="117"/>
        <v>-1654.3391486784858</v>
      </c>
      <c r="AO111" s="58">
        <f t="shared" si="117"/>
        <v>-2344.6237075554427</v>
      </c>
      <c r="AP111" s="270">
        <f t="shared" si="117"/>
        <v>1275.2307597353292</v>
      </c>
    </row>
    <row r="112" spans="1:42">
      <c r="A112" s="24"/>
      <c r="B112" s="181" t="s">
        <v>62</v>
      </c>
      <c r="C112" s="177"/>
      <c r="D112" s="58">
        <f t="shared" si="124"/>
        <v>59034.166620778349</v>
      </c>
      <c r="E112" s="58">
        <f t="shared" si="124"/>
        <v>112796.39906186197</v>
      </c>
      <c r="F112" s="58">
        <f t="shared" si="124"/>
        <v>71010.026196917228</v>
      </c>
      <c r="G112" s="58">
        <f t="shared" si="124"/>
        <v>119394.89445594112</v>
      </c>
      <c r="H112" s="58">
        <f t="shared" si="124"/>
        <v>116857.40582337276</v>
      </c>
      <c r="I112" s="58">
        <f t="shared" si="124"/>
        <v>85960.424875817378</v>
      </c>
      <c r="J112" s="58">
        <f t="shared" si="125"/>
        <v>84591.707257475995</v>
      </c>
      <c r="K112" s="58">
        <f t="shared" si="126"/>
        <v>-46530.900468748805</v>
      </c>
      <c r="L112" s="58"/>
      <c r="M112" s="58">
        <f t="shared" si="127"/>
        <v>-46530.900468748805</v>
      </c>
      <c r="N112" s="58">
        <f t="shared" si="127"/>
        <v>31316.283647543933</v>
      </c>
      <c r="O112" s="58">
        <f t="shared" si="128"/>
        <v>33064.949070869639</v>
      </c>
      <c r="P112" s="58">
        <f t="shared" si="128"/>
        <v>37264.324145785853</v>
      </c>
      <c r="Q112" s="58">
        <f t="shared" si="129"/>
        <v>82303.901854677024</v>
      </c>
      <c r="R112" s="58">
        <f t="shared" si="130"/>
        <v>74185.535715850303</v>
      </c>
      <c r="S112" s="58">
        <f t="shared" si="118"/>
        <v>56931.15412973037</v>
      </c>
      <c r="T112" s="58">
        <f t="shared" si="131"/>
        <v>56931.369974692207</v>
      </c>
      <c r="U112" s="58">
        <f t="shared" si="119"/>
        <v>19883.298501678029</v>
      </c>
      <c r="V112" s="58">
        <f t="shared" si="132"/>
        <v>-5972.4769161965014</v>
      </c>
      <c r="W112" s="58">
        <f t="shared" si="120"/>
        <v>1117.3296601475859</v>
      </c>
      <c r="X112" s="58">
        <f t="shared" si="133"/>
        <v>1257.1327157212381</v>
      </c>
      <c r="Y112" s="58">
        <f t="shared" si="134"/>
        <v>-7520.4858253659622</v>
      </c>
      <c r="Z112" s="58">
        <f t="shared" ref="Z112:AE112" si="137">+Z71*(Z44-Y44)</f>
        <v>1848.8230843217168</v>
      </c>
      <c r="AA112" s="58">
        <f t="shared" si="137"/>
        <v>2385.1334394154892</v>
      </c>
      <c r="AB112" s="58">
        <f t="shared" si="137"/>
        <v>-452.18662452742331</v>
      </c>
      <c r="AC112" s="58">
        <f t="shared" si="137"/>
        <v>-569.42547960128786</v>
      </c>
      <c r="AD112" s="58">
        <f t="shared" si="137"/>
        <v>246.87281381631857</v>
      </c>
      <c r="AE112" s="58">
        <f t="shared" si="137"/>
        <v>402.86447923902176</v>
      </c>
      <c r="AF112" s="58">
        <f t="shared" si="116"/>
        <v>4.6123857590865498</v>
      </c>
      <c r="AG112" s="58">
        <f t="shared" si="121"/>
        <v>-1.5374619196955044</v>
      </c>
      <c r="AH112" s="58">
        <f t="shared" si="121"/>
        <v>0</v>
      </c>
      <c r="AI112" s="58">
        <f t="shared" si="121"/>
        <v>2.1630021309248235</v>
      </c>
      <c r="AJ112" s="58">
        <f t="shared" si="122"/>
        <v>-1.0909746167797554</v>
      </c>
      <c r="AK112" s="58">
        <f t="shared" si="123"/>
        <v>-0.5328480304355282</v>
      </c>
      <c r="AL112" s="58">
        <f t="shared" si="117"/>
        <v>2.4480714517352449</v>
      </c>
      <c r="AM112" s="58">
        <f t="shared" si="117"/>
        <v>3.5024539607067307</v>
      </c>
      <c r="AN112" s="58">
        <f t="shared" si="117"/>
        <v>-1.2282770845004685</v>
      </c>
      <c r="AO112" s="58">
        <f t="shared" si="117"/>
        <v>-0.20342397025717535</v>
      </c>
      <c r="AP112" s="270">
        <f t="shared" si="117"/>
        <v>0.11196302595790487</v>
      </c>
    </row>
    <row r="113" spans="1:42">
      <c r="A113" s="24"/>
      <c r="B113" s="181" t="s">
        <v>63</v>
      </c>
      <c r="C113" s="177"/>
      <c r="D113" s="58">
        <f t="shared" si="124"/>
        <v>15845.734367393625</v>
      </c>
      <c r="E113" s="58">
        <f t="shared" si="124"/>
        <v>30611.273065776804</v>
      </c>
      <c r="F113" s="58">
        <f t="shared" si="124"/>
        <v>16997.007875149258</v>
      </c>
      <c r="G113" s="58">
        <f t="shared" si="124"/>
        <v>30159.977372743306</v>
      </c>
      <c r="H113" s="58">
        <f t="shared" si="124"/>
        <v>38361.141293884335</v>
      </c>
      <c r="I113" s="58">
        <f t="shared" si="124"/>
        <v>32896.706953129898</v>
      </c>
      <c r="J113" s="58">
        <f t="shared" si="125"/>
        <v>30392.20587018548</v>
      </c>
      <c r="K113" s="58">
        <f t="shared" si="126"/>
        <v>-17963.846860812107</v>
      </c>
      <c r="L113" s="58"/>
      <c r="M113" s="58">
        <f t="shared" si="127"/>
        <v>-19340.262694364083</v>
      </c>
      <c r="N113" s="58">
        <f t="shared" si="127"/>
        <v>14394.580900074554</v>
      </c>
      <c r="O113" s="58">
        <f t="shared" si="128"/>
        <v>14432.315378367059</v>
      </c>
      <c r="P113" s="58">
        <f t="shared" si="128"/>
        <v>16806.826157364943</v>
      </c>
      <c r="Q113" s="58">
        <f t="shared" si="129"/>
        <v>41595.80711755166</v>
      </c>
      <c r="R113" s="58">
        <f t="shared" si="130"/>
        <v>43312.868448543682</v>
      </c>
      <c r="S113" s="58">
        <f t="shared" si="118"/>
        <v>32361.2833432568</v>
      </c>
      <c r="T113" s="58">
        <f t="shared" si="131"/>
        <v>32365.555326778889</v>
      </c>
      <c r="U113" s="58">
        <f t="shared" si="119"/>
        <v>11673.090909438199</v>
      </c>
      <c r="V113" s="58">
        <f t="shared" si="132"/>
        <v>-65788.533902565774</v>
      </c>
      <c r="W113" s="58">
        <f t="shared" si="120"/>
        <v>18831.523410887345</v>
      </c>
      <c r="X113" s="58">
        <f t="shared" si="133"/>
        <v>19712.053493743188</v>
      </c>
      <c r="Y113" s="58">
        <f t="shared" si="134"/>
        <v>-24071.756111270057</v>
      </c>
      <c r="Z113" s="58">
        <f t="shared" ref="Z113:AE113" si="138">+Z72*(Z45-Y45)</f>
        <v>27850.329204666894</v>
      </c>
      <c r="AA113" s="58">
        <f t="shared" si="138"/>
        <v>53734.674847234055</v>
      </c>
      <c r="AB113" s="58">
        <f t="shared" si="138"/>
        <v>-11154.294487657984</v>
      </c>
      <c r="AC113" s="58">
        <f t="shared" si="138"/>
        <v>-31221.715445684717</v>
      </c>
      <c r="AD113" s="58">
        <f t="shared" si="138"/>
        <v>26217.003616392798</v>
      </c>
      <c r="AE113" s="58">
        <f t="shared" si="138"/>
        <v>33573.87956704088</v>
      </c>
      <c r="AF113" s="58">
        <f t="shared" si="116"/>
        <v>33247.482416588784</v>
      </c>
      <c r="AG113" s="58">
        <f t="shared" si="121"/>
        <v>25974.389685055303</v>
      </c>
      <c r="AH113" s="58">
        <f t="shared" si="121"/>
        <v>50020.66953902306</v>
      </c>
      <c r="AI113" s="58">
        <f t="shared" si="121"/>
        <v>27640.304723644083</v>
      </c>
      <c r="AJ113" s="58">
        <f t="shared" si="122"/>
        <v>1391.8480185894578</v>
      </c>
      <c r="AK113" s="58">
        <f t="shared" si="123"/>
        <v>-12030.198440810644</v>
      </c>
      <c r="AL113" s="58">
        <f t="shared" si="117"/>
        <v>75289.762810259475</v>
      </c>
      <c r="AM113" s="58">
        <f t="shared" si="117"/>
        <v>157926.30529173822</v>
      </c>
      <c r="AN113" s="58">
        <f t="shared" si="117"/>
        <v>-20820.832607494645</v>
      </c>
      <c r="AO113" s="58">
        <f t="shared" si="117"/>
        <v>-6109.4138399482454</v>
      </c>
      <c r="AP113" s="270">
        <f t="shared" si="117"/>
        <v>15283.598293345409</v>
      </c>
    </row>
    <row r="114" spans="1:42">
      <c r="A114" s="24"/>
      <c r="B114" s="176" t="s">
        <v>64</v>
      </c>
      <c r="C114" s="177"/>
      <c r="D114" s="58">
        <f t="shared" si="124"/>
        <v>294.51044117647086</v>
      </c>
      <c r="E114" s="58">
        <f t="shared" si="124"/>
        <v>476.85248266026923</v>
      </c>
      <c r="F114" s="58">
        <f t="shared" si="124"/>
        <v>255.4800794428368</v>
      </c>
      <c r="G114" s="58">
        <f t="shared" si="124"/>
        <v>676.30957262169545</v>
      </c>
      <c r="H114" s="58">
        <f t="shared" si="124"/>
        <v>1068.6718342849988</v>
      </c>
      <c r="I114" s="58">
        <f t="shared" si="124"/>
        <v>895.49053910745533</v>
      </c>
      <c r="J114" s="58">
        <f t="shared" si="125"/>
        <v>893.57641441347221</v>
      </c>
      <c r="K114" s="58">
        <f t="shared" si="126"/>
        <v>-559.79607427575058</v>
      </c>
      <c r="L114" s="58"/>
      <c r="M114" s="58">
        <f t="shared" si="127"/>
        <v>-557.67301039870176</v>
      </c>
      <c r="N114" s="58">
        <f t="shared" si="127"/>
        <v>146.21643127794107</v>
      </c>
      <c r="O114" s="58">
        <f t="shared" si="128"/>
        <v>281.72886344780767</v>
      </c>
      <c r="P114" s="58">
        <f t="shared" si="128"/>
        <v>269.85302788072039</v>
      </c>
      <c r="Q114" s="58">
        <f t="shared" si="129"/>
        <v>814.3155962938124</v>
      </c>
      <c r="R114" s="58">
        <f t="shared" si="130"/>
        <v>769.93552302957494</v>
      </c>
      <c r="S114" s="58">
        <f t="shared" si="118"/>
        <v>847.15001386605547</v>
      </c>
      <c r="T114" s="58">
        <f t="shared" si="131"/>
        <v>847.35571515515062</v>
      </c>
      <c r="U114" s="58">
        <f t="shared" si="119"/>
        <v>267.0935986598318</v>
      </c>
      <c r="V114" s="58">
        <f t="shared" si="132"/>
        <v>73.94399460188643</v>
      </c>
      <c r="W114" s="58">
        <f t="shared" si="120"/>
        <v>483.41883479648754</v>
      </c>
      <c r="X114" s="58">
        <f t="shared" si="133"/>
        <v>611.79544978690694</v>
      </c>
      <c r="Y114" s="58">
        <f t="shared" si="134"/>
        <v>337.02625849494461</v>
      </c>
      <c r="Z114" s="58">
        <f t="shared" ref="Z114:AE114" si="139">+Z73*(Z46-Y46)</f>
        <v>-46.346763749786994</v>
      </c>
      <c r="AA114" s="58">
        <f t="shared" si="139"/>
        <v>39.173043848551785</v>
      </c>
      <c r="AB114" s="58">
        <f t="shared" si="139"/>
        <v>55.810401680801803</v>
      </c>
      <c r="AC114" s="58">
        <f t="shared" si="139"/>
        <v>-2.399447006006425</v>
      </c>
      <c r="AD114" s="58">
        <f t="shared" si="139"/>
        <v>26.440156533894175</v>
      </c>
      <c r="AE114" s="58">
        <f t="shared" si="139"/>
        <v>12.034610337972154</v>
      </c>
      <c r="AF114" s="58">
        <f t="shared" si="116"/>
        <v>19.780261236862213</v>
      </c>
      <c r="AG114" s="58">
        <f t="shared" si="121"/>
        <v>29.443844977046492</v>
      </c>
      <c r="AH114" s="58">
        <f t="shared" si="121"/>
        <v>56.323218095743769</v>
      </c>
      <c r="AI114" s="58">
        <f t="shared" si="121"/>
        <v>12.871375329672006</v>
      </c>
      <c r="AJ114" s="58">
        <f t="shared" si="122"/>
        <v>35.467004632101869</v>
      </c>
      <c r="AK114" s="58">
        <f t="shared" si="123"/>
        <v>1.8325519889443065</v>
      </c>
      <c r="AL114" s="58">
        <f t="shared" si="117"/>
        <v>8.4295987957083831</v>
      </c>
      <c r="AM114" s="58">
        <f t="shared" si="117"/>
        <v>69.851608672368457</v>
      </c>
      <c r="AN114" s="58">
        <f t="shared" si="117"/>
        <v>35.498322727509454</v>
      </c>
      <c r="AO114" s="58">
        <f t="shared" si="117"/>
        <v>-0.144490688757025</v>
      </c>
      <c r="AP114" s="270">
        <f t="shared" si="117"/>
        <v>-3.6176310878635625</v>
      </c>
    </row>
    <row r="115" spans="1:42">
      <c r="A115" s="24"/>
      <c r="B115" s="176" t="s">
        <v>65</v>
      </c>
      <c r="C115" s="177"/>
      <c r="D115" s="58">
        <f t="shared" si="124"/>
        <v>1018.8161176470596</v>
      </c>
      <c r="E115" s="58">
        <f t="shared" si="124"/>
        <v>1068.0026208411039</v>
      </c>
      <c r="F115" s="58">
        <f t="shared" si="124"/>
        <v>340.81382743464354</v>
      </c>
      <c r="G115" s="58">
        <f t="shared" si="124"/>
        <v>314.35352573236668</v>
      </c>
      <c r="H115" s="58">
        <f t="shared" si="124"/>
        <v>255.27333148817959</v>
      </c>
      <c r="I115" s="58">
        <f t="shared" si="124"/>
        <v>187.26219738866806</v>
      </c>
      <c r="J115" s="58">
        <f t="shared" si="125"/>
        <v>195.01189238709935</v>
      </c>
      <c r="K115" s="58">
        <f t="shared" si="126"/>
        <v>-140.21160804846738</v>
      </c>
      <c r="L115" s="58"/>
      <c r="M115" s="58">
        <f t="shared" si="127"/>
        <v>-140.18926000765634</v>
      </c>
      <c r="N115" s="58">
        <f t="shared" si="127"/>
        <v>84.43090295590477</v>
      </c>
      <c r="O115" s="58">
        <f t="shared" si="128"/>
        <v>94.659040630185899</v>
      </c>
      <c r="P115" s="58">
        <f t="shared" si="128"/>
        <v>79.089585462570994</v>
      </c>
      <c r="Q115" s="58">
        <f t="shared" si="129"/>
        <v>93.567986339831592</v>
      </c>
      <c r="R115" s="58">
        <f t="shared" si="130"/>
        <v>67.279085945821862</v>
      </c>
      <c r="S115" s="58">
        <f t="shared" si="118"/>
        <v>209.87190794550173</v>
      </c>
      <c r="T115" s="58">
        <f t="shared" si="131"/>
        <v>209.65979258696407</v>
      </c>
      <c r="U115" s="58">
        <f t="shared" si="119"/>
        <v>93.994947500383319</v>
      </c>
      <c r="V115" s="58">
        <f t="shared" si="132"/>
        <v>1.0506635177687396</v>
      </c>
      <c r="W115" s="58">
        <f t="shared" si="120"/>
        <v>2.0440542697525901</v>
      </c>
      <c r="X115" s="58">
        <f t="shared" si="133"/>
        <v>6.2805460282635996</v>
      </c>
      <c r="Y115" s="58">
        <f t="shared" si="134"/>
        <v>1.8234392423924592</v>
      </c>
      <c r="Z115" s="58">
        <f t="shared" ref="Z115:AE115" si="140">+Z74*(Z47-Y47)</f>
        <v>-0.41937736978646889</v>
      </c>
      <c r="AA115" s="58">
        <f t="shared" si="140"/>
        <v>0</v>
      </c>
      <c r="AB115" s="58">
        <f t="shared" si="140"/>
        <v>0</v>
      </c>
      <c r="AC115" s="58">
        <f t="shared" si="140"/>
        <v>0</v>
      </c>
      <c r="AD115" s="58">
        <f t="shared" si="140"/>
        <v>0</v>
      </c>
      <c r="AE115" s="58">
        <f t="shared" si="140"/>
        <v>0</v>
      </c>
      <c r="AF115" s="58">
        <f t="shared" si="116"/>
        <v>0</v>
      </c>
      <c r="AG115" s="58">
        <f t="shared" si="121"/>
        <v>0</v>
      </c>
      <c r="AH115" s="58">
        <f t="shared" si="121"/>
        <v>0.89757463655100811</v>
      </c>
      <c r="AI115" s="58">
        <f t="shared" si="121"/>
        <v>0.52015107539111283</v>
      </c>
      <c r="AJ115" s="58">
        <f t="shared" si="122"/>
        <v>0.80043447779274401</v>
      </c>
      <c r="AK115" s="58">
        <f t="shared" si="123"/>
        <v>0</v>
      </c>
      <c r="AL115" s="58">
        <f t="shared" si="117"/>
        <v>0</v>
      </c>
      <c r="AM115" s="58">
        <f t="shared" si="117"/>
        <v>0</v>
      </c>
      <c r="AN115" s="58">
        <f t="shared" si="117"/>
        <v>0</v>
      </c>
      <c r="AO115" s="58">
        <f t="shared" si="117"/>
        <v>0</v>
      </c>
      <c r="AP115" s="270">
        <f t="shared" si="117"/>
        <v>0</v>
      </c>
    </row>
    <row r="116" spans="1:42" ht="13.5" thickBot="1">
      <c r="A116" s="24"/>
      <c r="B116" s="201" t="s">
        <v>63</v>
      </c>
      <c r="C116" s="295"/>
      <c r="D116" s="243">
        <f t="shared" si="124"/>
        <v>5938.6021928012724</v>
      </c>
      <c r="E116" s="243">
        <f t="shared" si="124"/>
        <v>8742.277135905053</v>
      </c>
      <c r="F116" s="243">
        <f t="shared" si="124"/>
        <v>2977.5943548808864</v>
      </c>
      <c r="G116" s="243">
        <f t="shared" si="124"/>
        <v>4897.0923391224987</v>
      </c>
      <c r="H116" s="243">
        <f t="shared" si="124"/>
        <v>7296.3023648365488</v>
      </c>
      <c r="I116" s="243">
        <f t="shared" si="124"/>
        <v>8918.5168666993814</v>
      </c>
      <c r="J116" s="243">
        <f t="shared" si="125"/>
        <v>10788.126519564095</v>
      </c>
      <c r="K116" s="243">
        <f t="shared" si="126"/>
        <v>-6373.3707147781734</v>
      </c>
      <c r="L116" s="243"/>
      <c r="M116" s="243">
        <f t="shared" si="127"/>
        <v>-6339.8039574799914</v>
      </c>
      <c r="N116" s="243">
        <f t="shared" si="127"/>
        <v>2862.9706787476639</v>
      </c>
      <c r="O116" s="243">
        <f t="shared" si="128"/>
        <v>3803.1511433992368</v>
      </c>
      <c r="P116" s="243">
        <f t="shared" si="128"/>
        <v>3031.1457350792984</v>
      </c>
      <c r="Q116" s="243">
        <f t="shared" si="129"/>
        <v>5481.8435401919542</v>
      </c>
      <c r="R116" s="243">
        <f t="shared" si="130"/>
        <v>6182.5007136391187</v>
      </c>
      <c r="S116" s="243">
        <f t="shared" si="118"/>
        <v>5176.8415935689973</v>
      </c>
      <c r="T116" s="243">
        <f t="shared" si="131"/>
        <v>5274.4897811894343</v>
      </c>
      <c r="U116" s="243">
        <f t="shared" si="119"/>
        <v>1634.3100594021139</v>
      </c>
      <c r="V116" s="243">
        <f t="shared" si="132"/>
        <v>-306.81250531787231</v>
      </c>
      <c r="W116" s="243">
        <f t="shared" si="120"/>
        <v>-274.23209209294896</v>
      </c>
      <c r="X116" s="243">
        <f t="shared" si="133"/>
        <v>-366.45973292598478</v>
      </c>
      <c r="Y116" s="243">
        <f t="shared" si="134"/>
        <v>274.11193524940381</v>
      </c>
      <c r="Z116" s="243">
        <f t="shared" ref="Z116:AE116" si="141">+Z75*(Z48-Y48)</f>
        <v>-775.31667140921786</v>
      </c>
      <c r="AA116" s="243">
        <f t="shared" si="141"/>
        <v>-82.509247038719607</v>
      </c>
      <c r="AB116" s="243">
        <f t="shared" si="141"/>
        <v>-184.27699468552598</v>
      </c>
      <c r="AC116" s="243">
        <f t="shared" si="141"/>
        <v>-204.48674707241759</v>
      </c>
      <c r="AD116" s="243">
        <f t="shared" si="141"/>
        <v>236.05482333805</v>
      </c>
      <c r="AE116" s="243">
        <f t="shared" si="141"/>
        <v>124.450907208999</v>
      </c>
      <c r="AF116" s="243">
        <f t="shared" si="116"/>
        <v>170.59492968270348</v>
      </c>
      <c r="AG116" s="243">
        <f t="shared" si="121"/>
        <v>45.763786062121774</v>
      </c>
      <c r="AH116" s="243">
        <f t="shared" si="121"/>
        <v>-28.358352028111508</v>
      </c>
      <c r="AI116" s="243">
        <f t="shared" si="121"/>
        <v>-179.23372153128381</v>
      </c>
      <c r="AJ116" s="243">
        <f t="shared" si="122"/>
        <v>11.71804789753447</v>
      </c>
      <c r="AK116" s="243">
        <f t="shared" si="123"/>
        <v>-21.332839417895972</v>
      </c>
      <c r="AL116" s="243">
        <f t="shared" si="117"/>
        <v>144.65095036004607</v>
      </c>
      <c r="AM116" s="243">
        <f t="shared" si="117"/>
        <v>129.17875976866392</v>
      </c>
      <c r="AN116" s="243">
        <f t="shared" si="117"/>
        <v>-19.570466430566142</v>
      </c>
      <c r="AO116" s="243">
        <f t="shared" si="117"/>
        <v>-14.885176143317436</v>
      </c>
      <c r="AP116" s="275">
        <f t="shared" si="117"/>
        <v>6.7854098299409245</v>
      </c>
    </row>
    <row r="117" spans="1:42" ht="13.5" thickBot="1">
      <c r="A117" s="24"/>
      <c r="B117" s="188" t="s">
        <v>67</v>
      </c>
      <c r="C117" s="296"/>
      <c r="D117" s="276">
        <f>+SUM(D107:D113)+SUM(D114:D116)</f>
        <v>175096.99900000013</v>
      </c>
      <c r="E117" s="276">
        <f t="shared" ref="E117:U117" si="142">+SUM(E107:E113)+SUM(E114:E116)</f>
        <v>345874.19669505634</v>
      </c>
      <c r="F117" s="276">
        <f t="shared" si="142"/>
        <v>205604.55691391582</v>
      </c>
      <c r="G117" s="276">
        <f t="shared" si="142"/>
        <v>337778.4275159695</v>
      </c>
      <c r="H117" s="276">
        <f t="shared" si="142"/>
        <v>360793.50741576211</v>
      </c>
      <c r="I117" s="276">
        <f t="shared" si="142"/>
        <v>288739.63991799083</v>
      </c>
      <c r="J117" s="276">
        <f t="shared" si="142"/>
        <v>250443.67182882782</v>
      </c>
      <c r="K117" s="276">
        <f t="shared" si="142"/>
        <v>-138635.98177912578</v>
      </c>
      <c r="L117" s="276"/>
      <c r="M117" s="276">
        <f t="shared" si="142"/>
        <v>-139976.70779150253</v>
      </c>
      <c r="N117" s="276">
        <f t="shared" si="142"/>
        <v>98168.373300971696</v>
      </c>
      <c r="O117" s="276">
        <f>+SUM(O107:O113)+SUM(O114:O116)</f>
        <v>101448.26185780835</v>
      </c>
      <c r="P117" s="276">
        <f t="shared" si="142"/>
        <v>116388.23760087219</v>
      </c>
      <c r="Q117" s="276">
        <f t="shared" si="142"/>
        <v>268745.65209744265</v>
      </c>
      <c r="R117" s="276">
        <f t="shared" si="142"/>
        <v>260138.21999837324</v>
      </c>
      <c r="S117" s="276">
        <f t="shared" si="142"/>
        <v>194268.58703046475</v>
      </c>
      <c r="T117" s="276">
        <f t="shared" si="142"/>
        <v>194480.78032636541</v>
      </c>
      <c r="U117" s="276">
        <f t="shared" si="142"/>
        <v>66801.295619638739</v>
      </c>
      <c r="V117" s="276">
        <f>+SUM(V107:V113)+SUM(V114:V116)</f>
        <v>-105284.72289021424</v>
      </c>
      <c r="W117" s="276">
        <f>+SUM(W107:W113)+SUM(W114:W116)</f>
        <v>13487.516590337918</v>
      </c>
      <c r="X117" s="276">
        <f t="shared" ref="X117:AF117" si="143">+SUM(X107:X113)+SUM(X114:X116)</f>
        <v>11545.073061256504</v>
      </c>
      <c r="Y117" s="276">
        <f t="shared" si="143"/>
        <v>33720.284535008752</v>
      </c>
      <c r="Z117" s="276">
        <f t="shared" si="143"/>
        <v>7610.578344071946</v>
      </c>
      <c r="AA117" s="276">
        <f t="shared" si="143"/>
        <v>77739.774781497617</v>
      </c>
      <c r="AB117" s="276">
        <f t="shared" si="143"/>
        <v>4392.2746953710093</v>
      </c>
      <c r="AC117" s="276">
        <f t="shared" si="143"/>
        <v>-16757.517621902811</v>
      </c>
      <c r="AD117" s="276">
        <f t="shared" si="143"/>
        <v>50907.006618227519</v>
      </c>
      <c r="AE117" s="276">
        <f t="shared" si="143"/>
        <v>53650.057289990596</v>
      </c>
      <c r="AF117" s="276">
        <f t="shared" si="143"/>
        <v>49893.031734790267</v>
      </c>
      <c r="AG117" s="296">
        <f t="shared" ref="AG117:AO117" si="144">+SUM(AG107:AG113)+SUM(AG114:AG116)</f>
        <v>32506.359595359183</v>
      </c>
      <c r="AH117" s="296">
        <f t="shared" si="144"/>
        <v>60417.541814371412</v>
      </c>
      <c r="AI117" s="276">
        <f t="shared" si="144"/>
        <v>13974.507028331345</v>
      </c>
      <c r="AJ117" s="276">
        <f t="shared" si="144"/>
        <v>4148.3160478112486</v>
      </c>
      <c r="AK117" s="276">
        <f t="shared" si="144"/>
        <v>-13261.494075918334</v>
      </c>
      <c r="AL117" s="276">
        <f t="shared" si="144"/>
        <v>93332.698833920571</v>
      </c>
      <c r="AM117" s="276">
        <f t="shared" si="144"/>
        <v>179537.29916688349</v>
      </c>
      <c r="AN117" s="276">
        <f t="shared" si="144"/>
        <v>-22628.594062733428</v>
      </c>
      <c r="AO117" s="276">
        <f t="shared" si="144"/>
        <v>-11434.213603600374</v>
      </c>
      <c r="AP117" s="278">
        <f t="shared" ref="AP117" si="145">+SUM(AP107:AP113)+SUM(AP114:AP116)</f>
        <v>17633.764698946892</v>
      </c>
    </row>
    <row r="118" spans="1:42" ht="13.5" thickBot="1">
      <c r="A118" s="24"/>
      <c r="B118" s="24"/>
      <c r="C118" s="24"/>
      <c r="D118" s="297"/>
      <c r="E118" s="297"/>
      <c r="F118" s="297"/>
      <c r="G118" s="297"/>
      <c r="H118" s="297"/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7"/>
      <c r="T118" s="297"/>
      <c r="U118" s="298"/>
      <c r="V118" s="298"/>
      <c r="W118" s="298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24"/>
      <c r="AI118" s="24"/>
      <c r="AJ118" s="24"/>
      <c r="AK118" s="24"/>
      <c r="AL118" s="248"/>
      <c r="AM118" s="122"/>
      <c r="AN118" s="122"/>
      <c r="AO118" s="122"/>
      <c r="AP118" s="122"/>
    </row>
    <row r="119" spans="1:42">
      <c r="A119" s="24"/>
      <c r="B119" s="235" t="s">
        <v>86</v>
      </c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24"/>
      <c r="AI119" s="24"/>
      <c r="AJ119" s="24"/>
      <c r="AK119" s="24"/>
      <c r="AL119" s="248"/>
      <c r="AM119" s="122"/>
      <c r="AN119" s="122"/>
      <c r="AO119" s="122"/>
      <c r="AP119" s="122"/>
    </row>
    <row r="120" spans="1:42" ht="13.5" thickBot="1">
      <c r="A120" s="24"/>
      <c r="B120" s="282" t="s">
        <v>79</v>
      </c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24"/>
      <c r="AI120" s="24"/>
      <c r="AJ120" s="24"/>
      <c r="AK120" s="24"/>
      <c r="AL120" s="248"/>
      <c r="AM120" s="122"/>
      <c r="AN120" s="122"/>
      <c r="AO120" s="122"/>
      <c r="AP120" s="122"/>
    </row>
    <row r="121" spans="1:42">
      <c r="A121" s="24"/>
      <c r="B121" s="172" t="s">
        <v>57</v>
      </c>
      <c r="C121" s="207"/>
      <c r="D121" s="265">
        <f t="shared" ref="D121:I122" si="146">D66*C$24</f>
        <v>90639.98529411765</v>
      </c>
      <c r="E121" s="265">
        <f t="shared" si="146"/>
        <v>103238.5970918416</v>
      </c>
      <c r="F121" s="265">
        <f t="shared" si="146"/>
        <v>118251.23973289893</v>
      </c>
      <c r="G121" s="265">
        <f t="shared" si="146"/>
        <v>128241.41853359889</v>
      </c>
      <c r="H121" s="265">
        <f t="shared" si="146"/>
        <v>142484.17520434948</v>
      </c>
      <c r="I121" s="265">
        <f t="shared" si="146"/>
        <v>153081.4861588871</v>
      </c>
      <c r="J121" s="265">
        <f>J66*H$24</f>
        <v>138002.31679289258</v>
      </c>
      <c r="K121" s="265">
        <f>K66*J$24</f>
        <v>152625.31666463942</v>
      </c>
      <c r="L121" s="265">
        <f>J66*H$24</f>
        <v>138002.31679289258</v>
      </c>
      <c r="M121" s="265">
        <f>M66*L$24</f>
        <v>152626.33901268023</v>
      </c>
      <c r="N121" s="265">
        <f>N66*M$24</f>
        <v>149322.26933076303</v>
      </c>
      <c r="O121" s="265">
        <f>O66*M$24</f>
        <v>149306.13466538151</v>
      </c>
      <c r="P121" s="265">
        <f>P66*N$24</f>
        <v>148873.04247953056</v>
      </c>
      <c r="Q121" s="265">
        <f>Q66*P$24</f>
        <v>144504.81281591504</v>
      </c>
      <c r="R121" s="265">
        <f>R66*P$24</f>
        <v>140157.62563183004</v>
      </c>
      <c r="S121" s="265">
        <f>S66*R$24</f>
        <v>146924.94983082585</v>
      </c>
      <c r="T121" s="265">
        <f>T66*R$24</f>
        <v>146924.94983082585</v>
      </c>
      <c r="U121" s="265">
        <f>U66*T$24</f>
        <v>147020.33565178255</v>
      </c>
      <c r="V121" s="265">
        <f>V66*T39</f>
        <v>57328.173302564304</v>
      </c>
      <c r="W121" s="265">
        <f>W66*V39</f>
        <v>52851.16823269835</v>
      </c>
      <c r="X121" s="265">
        <f>X66*V39</f>
        <v>52875.084116349171</v>
      </c>
      <c r="Y121" s="265">
        <f>Y66*X39</f>
        <v>59074.801208039695</v>
      </c>
      <c r="Z121" s="265">
        <f t="shared" ref="Z121:AE121" si="147">Z66*Y39</f>
        <v>70694.653770660414</v>
      </c>
      <c r="AA121" s="265">
        <f t="shared" si="147"/>
        <v>60218.172235358754</v>
      </c>
      <c r="AB121" s="265">
        <f t="shared" si="147"/>
        <v>59288.608620902058</v>
      </c>
      <c r="AC121" s="265">
        <f t="shared" si="147"/>
        <v>63501.920149521298</v>
      </c>
      <c r="AD121" s="265">
        <f t="shared" si="147"/>
        <v>69559.666569825655</v>
      </c>
      <c r="AE121" s="265">
        <f t="shared" si="147"/>
        <v>77527.074976727919</v>
      </c>
      <c r="AF121" s="265">
        <f>AF66*AD39</f>
        <v>41783.009470294397</v>
      </c>
      <c r="AG121" s="265">
        <f t="shared" ref="AG121:AN121" si="148">AG66*AF39</f>
        <v>44809.489806155485</v>
      </c>
      <c r="AH121" s="265">
        <f t="shared" si="148"/>
        <v>51075.486158430504</v>
      </c>
      <c r="AI121" s="265">
        <f t="shared" si="148"/>
        <v>56155.764449725968</v>
      </c>
      <c r="AJ121" s="265">
        <f t="shared" si="148"/>
        <v>44237.961332374303</v>
      </c>
      <c r="AK121" s="265">
        <f t="shared" si="148"/>
        <v>52117.651062201563</v>
      </c>
      <c r="AL121" s="265">
        <f t="shared" si="148"/>
        <v>47039.148614003811</v>
      </c>
      <c r="AM121" s="265">
        <f t="shared" si="148"/>
        <v>31428.918375350288</v>
      </c>
      <c r="AN121" s="265">
        <f t="shared" si="148"/>
        <v>26160.083715359939</v>
      </c>
      <c r="AO121" s="265">
        <f t="shared" ref="AO121:AP121" si="149">AO66*AN39</f>
        <v>19347.321637432029</v>
      </c>
      <c r="AP121" s="299">
        <f t="shared" si="149"/>
        <v>16225.702707258124</v>
      </c>
    </row>
    <row r="122" spans="1:42">
      <c r="A122" s="24"/>
      <c r="B122" s="176" t="s">
        <v>58</v>
      </c>
      <c r="C122" s="31"/>
      <c r="D122" s="269">
        <f t="shared" si="146"/>
        <v>152789.6213235294</v>
      </c>
      <c r="E122" s="269">
        <f t="shared" si="146"/>
        <v>222159.66075700524</v>
      </c>
      <c r="F122" s="269">
        <f t="shared" si="146"/>
        <v>300759.89985688432</v>
      </c>
      <c r="G122" s="269">
        <f t="shared" si="146"/>
        <v>377644.26098656649</v>
      </c>
      <c r="H122" s="269">
        <f t="shared" si="146"/>
        <v>481387.23391485779</v>
      </c>
      <c r="I122" s="269">
        <f t="shared" si="146"/>
        <v>574464.6717212575</v>
      </c>
      <c r="J122" s="269">
        <f>J67*H$24</f>
        <v>558325.0787675645</v>
      </c>
      <c r="K122" s="269">
        <f>K67*J$24</f>
        <v>589691.37228784896</v>
      </c>
      <c r="L122" s="269">
        <f>J67*H$24</f>
        <v>558325.0787675645</v>
      </c>
      <c r="M122" s="269">
        <f>M67*L$24</f>
        <v>589691.37228784896</v>
      </c>
      <c r="N122" s="269">
        <f>N67*M$24</f>
        <v>570781.29844996391</v>
      </c>
      <c r="O122" s="269">
        <f>O67*M$24</f>
        <v>573791.14922498201</v>
      </c>
      <c r="P122" s="269">
        <f>P67*N$24</f>
        <v>536493.12897034211</v>
      </c>
      <c r="Q122" s="269">
        <f>Q67*P$24</f>
        <v>496125.53716800082</v>
      </c>
      <c r="R122" s="269">
        <f>R67*P$24</f>
        <v>490176.52372824698</v>
      </c>
      <c r="S122" s="269">
        <f>S67*R$24</f>
        <v>502327.65186884953</v>
      </c>
      <c r="T122" s="269">
        <f>T67*R$24</f>
        <v>502344.83670829359</v>
      </c>
      <c r="U122" s="269">
        <f t="shared" ref="U122:U130" si="150">U67*T$24</f>
        <v>490586.63324413454</v>
      </c>
      <c r="V122" s="269">
        <f>V67*T40</f>
        <v>171174.47231291383</v>
      </c>
      <c r="W122" s="269">
        <f t="shared" ref="W122:W130" si="151">W67*V40</f>
        <v>151718.43872245151</v>
      </c>
      <c r="X122" s="269">
        <f>X67*V40</f>
        <v>159414.21936122575</v>
      </c>
      <c r="Y122" s="269">
        <f>Y67*X40</f>
        <v>170128.78708830732</v>
      </c>
      <c r="Z122" s="269">
        <f t="shared" ref="Z122:AE130" si="152">Z67*Y40</f>
        <v>204753.4521027912</v>
      </c>
      <c r="AA122" s="269">
        <f t="shared" si="152"/>
        <v>178242.38063262557</v>
      </c>
      <c r="AB122" s="269">
        <f t="shared" si="152"/>
        <v>154059.89013358005</v>
      </c>
      <c r="AC122" s="269">
        <f t="shared" si="152"/>
        <v>136380.8677667758</v>
      </c>
      <c r="AD122" s="269">
        <f t="shared" si="152"/>
        <v>138342.95384703079</v>
      </c>
      <c r="AE122" s="269">
        <f t="shared" si="152"/>
        <v>152222.75282791007</v>
      </c>
      <c r="AF122" s="269">
        <f t="shared" ref="AF122:AF130" si="153">AF67*AD40</f>
        <v>137039.09686638348</v>
      </c>
      <c r="AG122" s="269">
        <f t="shared" ref="AG122:AI130" si="154">AG67*AF40</f>
        <v>143333.29546989469</v>
      </c>
      <c r="AH122" s="269">
        <f t="shared" si="154"/>
        <v>147126.77561977544</v>
      </c>
      <c r="AI122" s="269">
        <f t="shared" si="154"/>
        <v>144884.47797884996</v>
      </c>
      <c r="AJ122" s="269">
        <f t="shared" ref="AJ122:AP122" si="155">AJ67*AI40</f>
        <v>119776.87345842157</v>
      </c>
      <c r="AK122" s="269">
        <f t="shared" si="155"/>
        <v>123919.06467667072</v>
      </c>
      <c r="AL122" s="269">
        <f t="shared" si="155"/>
        <v>99120.044727193468</v>
      </c>
      <c r="AM122" s="269">
        <f t="shared" si="155"/>
        <v>62373.727236883205</v>
      </c>
      <c r="AN122" s="269">
        <f t="shared" si="155"/>
        <v>53058.109236954806</v>
      </c>
      <c r="AO122" s="269">
        <f t="shared" si="155"/>
        <v>37179.715088237477</v>
      </c>
      <c r="AP122" s="300">
        <f t="shared" si="155"/>
        <v>27817.382582516904</v>
      </c>
    </row>
    <row r="123" spans="1:42">
      <c r="A123" s="24"/>
      <c r="B123" s="176" t="s">
        <v>59</v>
      </c>
      <c r="C123" s="31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>
        <f t="shared" si="153"/>
        <v>0</v>
      </c>
      <c r="AG123" s="269">
        <f t="shared" si="154"/>
        <v>0</v>
      </c>
      <c r="AH123" s="269">
        <f t="shared" si="154"/>
        <v>0</v>
      </c>
      <c r="AI123" s="269">
        <f t="shared" si="154"/>
        <v>0</v>
      </c>
      <c r="AJ123" s="269">
        <f t="shared" ref="AJ123:AJ130" si="156">AJ68*AI41</f>
        <v>0</v>
      </c>
      <c r="AK123" s="269">
        <f t="shared" ref="AK123:AP124" si="157">AK68*AJ41</f>
        <v>0</v>
      </c>
      <c r="AL123" s="269">
        <f t="shared" si="157"/>
        <v>0</v>
      </c>
      <c r="AM123" s="269">
        <f t="shared" si="157"/>
        <v>0</v>
      </c>
      <c r="AN123" s="269">
        <f t="shared" si="157"/>
        <v>0</v>
      </c>
      <c r="AO123" s="269">
        <f t="shared" si="157"/>
        <v>0</v>
      </c>
      <c r="AP123" s="300">
        <f t="shared" si="157"/>
        <v>0</v>
      </c>
    </row>
    <row r="124" spans="1:42">
      <c r="A124" s="24"/>
      <c r="B124" s="181" t="s">
        <v>60</v>
      </c>
      <c r="C124" s="31"/>
      <c r="D124" s="269">
        <f t="shared" ref="D124:I130" si="158">D69*C$24</f>
        <v>617000.38950995612</v>
      </c>
      <c r="E124" s="269">
        <f t="shared" si="158"/>
        <v>1054871.0793751089</v>
      </c>
      <c r="F124" s="269">
        <f t="shared" si="158"/>
        <v>1381491.9347578229</v>
      </c>
      <c r="G124" s="269">
        <f t="shared" si="158"/>
        <v>1653233.425861021</v>
      </c>
      <c r="H124" s="269">
        <f t="shared" si="158"/>
        <v>2062992.6692062402</v>
      </c>
      <c r="I124" s="269">
        <f t="shared" si="158"/>
        <v>2367205.6986387451</v>
      </c>
      <c r="J124" s="269">
        <f t="shared" ref="J124:J130" si="159">J69*H$24</f>
        <v>1442091.5763344632</v>
      </c>
      <c r="K124" s="269">
        <f t="shared" ref="K124:K130" si="160">K69*J$24</f>
        <v>1272581.014324073</v>
      </c>
      <c r="L124" s="269">
        <f t="shared" ref="L124:L130" si="161">J69*H$24</f>
        <v>1442091.5763344632</v>
      </c>
      <c r="M124" s="269">
        <f t="shared" ref="M124:N130" si="162">M69*L$24</f>
        <v>1272581.014324073</v>
      </c>
      <c r="N124" s="269">
        <f t="shared" si="162"/>
        <v>1233719.6918073755</v>
      </c>
      <c r="O124" s="269">
        <f t="shared" ref="O124:P130" si="163">O69*M$24</f>
        <v>1239241.3459036879</v>
      </c>
      <c r="P124" s="269">
        <f t="shared" si="163"/>
        <v>1262247.2973301818</v>
      </c>
      <c r="Q124" s="269">
        <f t="shared" ref="Q124:Q130" si="164">Q69*P$24</f>
        <v>1257468.1976043128</v>
      </c>
      <c r="R124" s="269">
        <f t="shared" ref="R124:R130" si="165">R69*P$24</f>
        <v>1229588.1566998963</v>
      </c>
      <c r="S124" s="269">
        <f t="shared" ref="S124:S130" si="166">S69*R$24</f>
        <v>1301148.6163181723</v>
      </c>
      <c r="T124" s="269">
        <f t="shared" ref="T124:T130" si="167">T69*R$24</f>
        <v>1301834.8163760456</v>
      </c>
      <c r="U124" s="269">
        <f t="shared" si="150"/>
        <v>1171689.9730960689</v>
      </c>
      <c r="V124" s="269">
        <f t="shared" ref="V124:V130" si="168">V69*T42</f>
        <v>782485.82124186074</v>
      </c>
      <c r="W124" s="269">
        <f t="shared" si="151"/>
        <v>602879.82087503967</v>
      </c>
      <c r="X124" s="269">
        <f t="shared" ref="X124:X130" si="169">X69*V42</f>
        <v>680925.41043751978</v>
      </c>
      <c r="Y124" s="269">
        <f t="shared" ref="Y124:Y130" si="170">Y69*X42</f>
        <v>482789.78275914333</v>
      </c>
      <c r="Z124" s="269">
        <f t="shared" si="152"/>
        <v>336281.89817166206</v>
      </c>
      <c r="AA124" s="269">
        <f t="shared" si="152"/>
        <v>219390.44603398515</v>
      </c>
      <c r="AB124" s="269">
        <f t="shared" si="152"/>
        <v>154849.40050609355</v>
      </c>
      <c r="AC124" s="269">
        <f t="shared" si="152"/>
        <v>118835.89398833677</v>
      </c>
      <c r="AD124" s="269">
        <f t="shared" si="152"/>
        <v>99879.290471073313</v>
      </c>
      <c r="AE124" s="269">
        <f t="shared" si="152"/>
        <v>96448.046517504219</v>
      </c>
      <c r="AF124" s="269">
        <f t="shared" si="153"/>
        <v>124318.10073605465</v>
      </c>
      <c r="AG124" s="269">
        <f t="shared" si="154"/>
        <v>110430.70935862053</v>
      </c>
      <c r="AH124" s="269">
        <f t="shared" si="154"/>
        <v>100402.66786266278</v>
      </c>
      <c r="AI124" s="269">
        <f t="shared" si="154"/>
        <v>104712.61132275483</v>
      </c>
      <c r="AJ124" s="269">
        <f t="shared" si="156"/>
        <v>93531.833489668395</v>
      </c>
      <c r="AK124" s="269">
        <f t="shared" si="157"/>
        <v>101067.39256023821</v>
      </c>
      <c r="AL124" s="269">
        <f t="shared" si="157"/>
        <v>97639.049308561953</v>
      </c>
      <c r="AM124" s="269">
        <f>AM69*AL42</f>
        <v>78489.334609792859</v>
      </c>
      <c r="AN124" s="269">
        <f>AN69*AM42</f>
        <v>74947.364119211474</v>
      </c>
      <c r="AO124" s="269">
        <f>AO69*AN42</f>
        <v>74125.31103010221</v>
      </c>
      <c r="AP124" s="300">
        <f>AP69*AO42</f>
        <v>73402.194601439231</v>
      </c>
    </row>
    <row r="125" spans="1:42">
      <c r="A125" s="24"/>
      <c r="B125" s="181" t="s">
        <v>61</v>
      </c>
      <c r="C125" s="31"/>
      <c r="D125" s="269">
        <f t="shared" si="158"/>
        <v>195992.38182925229</v>
      </c>
      <c r="E125" s="269">
        <f t="shared" si="158"/>
        <v>312643.01438025263</v>
      </c>
      <c r="F125" s="269">
        <f t="shared" si="158"/>
        <v>464867.75182859902</v>
      </c>
      <c r="G125" s="269">
        <f t="shared" si="158"/>
        <v>658601.42672911624</v>
      </c>
      <c r="H125" s="269">
        <f t="shared" si="158"/>
        <v>907052.63315217115</v>
      </c>
      <c r="I125" s="269">
        <f t="shared" si="158"/>
        <v>1071656.9825052568</v>
      </c>
      <c r="J125" s="269">
        <f t="shared" si="159"/>
        <v>1082080.7642205134</v>
      </c>
      <c r="K125" s="269">
        <f t="shared" si="160"/>
        <v>1053232.1527759011</v>
      </c>
      <c r="L125" s="269">
        <f t="shared" si="161"/>
        <v>1082080.7642205134</v>
      </c>
      <c r="M125" s="269">
        <f t="shared" si="162"/>
        <v>1053232.1527759011</v>
      </c>
      <c r="N125" s="269">
        <f t="shared" si="162"/>
        <v>998488.84967152565</v>
      </c>
      <c r="O125" s="269">
        <f t="shared" si="163"/>
        <v>1014348.9248357629</v>
      </c>
      <c r="P125" s="269">
        <f t="shared" si="163"/>
        <v>992815.34112677246</v>
      </c>
      <c r="Q125" s="269">
        <f t="shared" si="164"/>
        <v>935108.31858098018</v>
      </c>
      <c r="R125" s="269">
        <f t="shared" si="165"/>
        <v>915249.59342866193</v>
      </c>
      <c r="S125" s="269">
        <f t="shared" si="166"/>
        <v>796136.38116943708</v>
      </c>
      <c r="T125" s="269">
        <f t="shared" si="167"/>
        <v>798494.44122771744</v>
      </c>
      <c r="U125" s="269">
        <f t="shared" si="150"/>
        <v>682658.81971654471</v>
      </c>
      <c r="V125" s="269">
        <f t="shared" si="168"/>
        <v>39778.427366914912</v>
      </c>
      <c r="W125" s="269">
        <f t="shared" si="151"/>
        <v>28838.13944748076</v>
      </c>
      <c r="X125" s="269">
        <f t="shared" si="169"/>
        <v>33666.56972374038</v>
      </c>
      <c r="Y125" s="269">
        <f t="shared" si="170"/>
        <v>25683.792829718317</v>
      </c>
      <c r="Z125" s="269">
        <f t="shared" si="152"/>
        <v>30240.405498175955</v>
      </c>
      <c r="AA125" s="269">
        <f t="shared" si="152"/>
        <v>36410.173137503516</v>
      </c>
      <c r="AB125" s="269">
        <f t="shared" si="152"/>
        <v>38343.700538283178</v>
      </c>
      <c r="AC125" s="269">
        <f t="shared" si="152"/>
        <v>39606.294793275418</v>
      </c>
      <c r="AD125" s="269">
        <f t="shared" si="152"/>
        <v>39452.568627977031</v>
      </c>
      <c r="AE125" s="269">
        <f t="shared" si="152"/>
        <v>37209.318417238093</v>
      </c>
      <c r="AF125" s="269">
        <f t="shared" si="153"/>
        <v>39443.896968172245</v>
      </c>
      <c r="AG125" s="269">
        <f t="shared" si="154"/>
        <v>41632.745778388802</v>
      </c>
      <c r="AH125" s="269">
        <f t="shared" si="154"/>
        <v>48230.725830418422</v>
      </c>
      <c r="AI125" s="269">
        <f t="shared" si="154"/>
        <v>51182.171406223686</v>
      </c>
      <c r="AJ125" s="269">
        <f t="shared" si="156"/>
        <v>54879.549324569045</v>
      </c>
      <c r="AK125" s="269">
        <f t="shared" ref="AK125:AP130" si="171">AK70*AJ43</f>
        <v>60308.432369368151</v>
      </c>
      <c r="AL125" s="269">
        <f t="shared" si="171"/>
        <v>62009.910038501286</v>
      </c>
      <c r="AM125" s="269">
        <f t="shared" si="171"/>
        <v>69185.109586842838</v>
      </c>
      <c r="AN125" s="269">
        <f t="shared" si="171"/>
        <v>65352.37089632063</v>
      </c>
      <c r="AO125" s="269">
        <f t="shared" si="171"/>
        <v>62694.3528245778</v>
      </c>
      <c r="AP125" s="300">
        <f t="shared" si="171"/>
        <v>52915.208213808117</v>
      </c>
    </row>
    <row r="126" spans="1:42">
      <c r="A126" s="24"/>
      <c r="B126" s="181" t="s">
        <v>62</v>
      </c>
      <c r="C126" s="31"/>
      <c r="D126" s="269">
        <f t="shared" si="158"/>
        <v>670842.8025088443</v>
      </c>
      <c r="E126" s="269">
        <f t="shared" si="158"/>
        <v>993625.87671410188</v>
      </c>
      <c r="F126" s="269">
        <f t="shared" si="158"/>
        <v>1410795.5978154019</v>
      </c>
      <c r="G126" s="269">
        <f t="shared" si="158"/>
        <v>1845065.2317138752</v>
      </c>
      <c r="H126" s="269">
        <f t="shared" si="158"/>
        <v>2132346.9631491839</v>
      </c>
      <c r="I126" s="269">
        <f t="shared" si="158"/>
        <v>2240076.9308562614</v>
      </c>
      <c r="J126" s="269">
        <f t="shared" si="159"/>
        <v>2204408.9735825234</v>
      </c>
      <c r="K126" s="269">
        <f t="shared" si="160"/>
        <v>2128632.900468749</v>
      </c>
      <c r="L126" s="269">
        <f t="shared" si="161"/>
        <v>2204408.9735825234</v>
      </c>
      <c r="M126" s="269">
        <f t="shared" si="162"/>
        <v>2128632.900468749</v>
      </c>
      <c r="N126" s="269">
        <f t="shared" si="162"/>
        <v>1872936.7163524562</v>
      </c>
      <c r="O126" s="269">
        <f t="shared" si="163"/>
        <v>1977519.3581762279</v>
      </c>
      <c r="P126" s="269">
        <f t="shared" si="163"/>
        <v>1859156.2898246108</v>
      </c>
      <c r="Q126" s="269">
        <f t="shared" si="164"/>
        <v>1684171.2606327855</v>
      </c>
      <c r="R126" s="269">
        <f t="shared" si="165"/>
        <v>1518046.4642841497</v>
      </c>
      <c r="S126" s="269">
        <f t="shared" si="166"/>
        <v>1583552.1097391658</v>
      </c>
      <c r="T126" s="269">
        <f t="shared" si="167"/>
        <v>1583558.1135124937</v>
      </c>
      <c r="U126" s="269">
        <f t="shared" si="150"/>
        <v>1490196.5122219108</v>
      </c>
      <c r="V126" s="269">
        <f t="shared" si="168"/>
        <v>41251.476916196501</v>
      </c>
      <c r="W126" s="269">
        <f t="shared" si="151"/>
        <v>28217.670339852415</v>
      </c>
      <c r="X126" s="269">
        <f t="shared" si="169"/>
        <v>31748.335169926206</v>
      </c>
      <c r="Y126" s="269">
        <f t="shared" si="170"/>
        <v>33201.10462479679</v>
      </c>
      <c r="Z126" s="269">
        <f t="shared" si="152"/>
        <v>22578.051605504588</v>
      </c>
      <c r="AA126" s="269">
        <f t="shared" si="152"/>
        <v>14988.880322052402</v>
      </c>
      <c r="AB126" s="269">
        <f t="shared" si="152"/>
        <v>12457.231520815634</v>
      </c>
      <c r="AC126" s="269">
        <f t="shared" si="152"/>
        <v>10097.382892515476</v>
      </c>
      <c r="AD126" s="269">
        <f t="shared" si="152"/>
        <v>8144.0530349925357</v>
      </c>
      <c r="AE126" s="269">
        <f t="shared" si="152"/>
        <v>8250.4602485765863</v>
      </c>
      <c r="AF126" s="269">
        <f t="shared" si="153"/>
        <v>94.459321477847368</v>
      </c>
      <c r="AG126" s="269">
        <f t="shared" si="154"/>
        <v>49.535853618466959</v>
      </c>
      <c r="AH126" s="269">
        <f t="shared" si="154"/>
        <v>0</v>
      </c>
      <c r="AI126" s="269">
        <f t="shared" si="154"/>
        <v>21.623185019327526</v>
      </c>
      <c r="AJ126" s="269">
        <f t="shared" si="156"/>
        <v>31.925459054865318</v>
      </c>
      <c r="AK126" s="269">
        <f t="shared" si="171"/>
        <v>15.55721812579147</v>
      </c>
      <c r="AL126" s="269">
        <f t="shared" si="171"/>
        <v>11.807060617419479</v>
      </c>
      <c r="AM126" s="269">
        <f t="shared" si="171"/>
        <v>9.5468976377302113</v>
      </c>
      <c r="AN126" s="269">
        <f t="shared" si="171"/>
        <v>9.4368188339802082</v>
      </c>
      <c r="AO126" s="269">
        <f t="shared" si="171"/>
        <v>4.1693411801016307</v>
      </c>
      <c r="AP126" s="300">
        <f>AP71*AO44</f>
        <v>1.6450694735738036</v>
      </c>
    </row>
    <row r="127" spans="1:42">
      <c r="A127" s="24"/>
      <c r="B127" s="181" t="s">
        <v>63</v>
      </c>
      <c r="C127" s="31"/>
      <c r="D127" s="269">
        <f t="shared" si="158"/>
        <v>180065.16326583648</v>
      </c>
      <c r="E127" s="269">
        <f t="shared" si="158"/>
        <v>269655.35504937387</v>
      </c>
      <c r="F127" s="269">
        <f t="shared" si="158"/>
        <v>337688.98802821885</v>
      </c>
      <c r="G127" s="269">
        <f t="shared" si="158"/>
        <v>466076.25806194468</v>
      </c>
      <c r="H127" s="269">
        <f t="shared" si="158"/>
        <v>699992.1191523684</v>
      </c>
      <c r="I127" s="269">
        <f t="shared" si="158"/>
        <v>857268.38197115588</v>
      </c>
      <c r="J127" s="269">
        <f t="shared" si="159"/>
        <v>792002.59126208024</v>
      </c>
      <c r="K127" s="269">
        <f t="shared" si="160"/>
        <v>821785.84686081216</v>
      </c>
      <c r="L127" s="269">
        <f t="shared" si="161"/>
        <v>792002.59126208024</v>
      </c>
      <c r="M127" s="269">
        <f t="shared" si="162"/>
        <v>884752.26269436418</v>
      </c>
      <c r="N127" s="269">
        <f t="shared" si="162"/>
        <v>860898.41909992544</v>
      </c>
      <c r="O127" s="269">
        <f t="shared" si="163"/>
        <v>863155.20954996278</v>
      </c>
      <c r="P127" s="269">
        <f t="shared" si="163"/>
        <v>838510.21798251057</v>
      </c>
      <c r="Q127" s="269">
        <f t="shared" si="164"/>
        <v>851168.18682423409</v>
      </c>
      <c r="R127" s="269">
        <f t="shared" si="165"/>
        <v>886304.13155145629</v>
      </c>
      <c r="S127" s="269">
        <f t="shared" si="166"/>
        <v>900135.95008641947</v>
      </c>
      <c r="T127" s="269">
        <f t="shared" si="167"/>
        <v>900254.77621286269</v>
      </c>
      <c r="U127" s="269">
        <f t="shared" si="150"/>
        <v>874864.87006298511</v>
      </c>
      <c r="V127" s="269">
        <f t="shared" si="168"/>
        <v>1219641.5339025659</v>
      </c>
      <c r="W127" s="269">
        <f t="shared" si="151"/>
        <v>1055176.4765891128</v>
      </c>
      <c r="X127" s="269">
        <f t="shared" si="169"/>
        <v>1104514.7382945563</v>
      </c>
      <c r="Y127" s="269">
        <f t="shared" si="170"/>
        <v>1030661.6877758574</v>
      </c>
      <c r="Z127" s="269">
        <f t="shared" si="152"/>
        <v>910885.73328876775</v>
      </c>
      <c r="AA127" s="269">
        <f t="shared" si="152"/>
        <v>868843.61929593224</v>
      </c>
      <c r="AB127" s="269">
        <f t="shared" si="152"/>
        <v>862051.3538723418</v>
      </c>
      <c r="AC127" s="269">
        <f t="shared" si="152"/>
        <v>836836.42166225484</v>
      </c>
      <c r="AD127" s="269">
        <f t="shared" si="152"/>
        <v>829090.1231141882</v>
      </c>
      <c r="AE127" s="269">
        <f t="shared" si="152"/>
        <v>844869.1515679541</v>
      </c>
      <c r="AF127" s="269">
        <f t="shared" si="153"/>
        <v>836655.53767725045</v>
      </c>
      <c r="AG127" s="269">
        <f t="shared" si="154"/>
        <v>854285.3876447099</v>
      </c>
      <c r="AH127" s="269">
        <f t="shared" si="154"/>
        <v>835257.7909756304</v>
      </c>
      <c r="AI127" s="269">
        <f t="shared" si="154"/>
        <v>820976.94027761032</v>
      </c>
      <c r="AJ127" s="269">
        <f t="shared" si="156"/>
        <v>810257.59952181054</v>
      </c>
      <c r="AK127" s="269">
        <f t="shared" si="171"/>
        <v>837081.90417105157</v>
      </c>
      <c r="AL127" s="269">
        <f t="shared" si="171"/>
        <v>786461.02178234898</v>
      </c>
      <c r="AM127" s="269">
        <f t="shared" si="171"/>
        <v>776200.94135568326</v>
      </c>
      <c r="AN127" s="269">
        <f t="shared" si="171"/>
        <v>846044.78998371703</v>
      </c>
      <c r="AO127" s="269">
        <f t="shared" si="171"/>
        <v>693150.19593073509</v>
      </c>
      <c r="AP127" s="300">
        <f t="shared" si="171"/>
        <v>567947.37986298371</v>
      </c>
    </row>
    <row r="128" spans="1:42">
      <c r="A128" s="24"/>
      <c r="B128" s="176" t="s">
        <v>64</v>
      </c>
      <c r="C128" s="31"/>
      <c r="D128" s="269">
        <f t="shared" si="158"/>
        <v>3346.7095588235293</v>
      </c>
      <c r="E128" s="269">
        <f t="shared" si="158"/>
        <v>4200.6036547917492</v>
      </c>
      <c r="F128" s="269">
        <f t="shared" si="158"/>
        <v>5075.764518210116</v>
      </c>
      <c r="G128" s="269">
        <f t="shared" si="158"/>
        <v>10451.328626786753</v>
      </c>
      <c r="H128" s="269">
        <f t="shared" si="158"/>
        <v>19500.511109111958</v>
      </c>
      <c r="I128" s="269">
        <f t="shared" si="158"/>
        <v>23335.944434343666</v>
      </c>
      <c r="J128" s="269">
        <f t="shared" si="159"/>
        <v>23286.063496970823</v>
      </c>
      <c r="K128" s="269">
        <f t="shared" si="160"/>
        <v>25608.79607427575</v>
      </c>
      <c r="L128" s="269">
        <f t="shared" si="161"/>
        <v>23286.063496970823</v>
      </c>
      <c r="M128" s="269">
        <f t="shared" si="162"/>
        <v>25511.673010398703</v>
      </c>
      <c r="N128" s="269">
        <f t="shared" si="162"/>
        <v>8744.7835687220595</v>
      </c>
      <c r="O128" s="269">
        <f t="shared" si="163"/>
        <v>16849.391784361032</v>
      </c>
      <c r="P128" s="269">
        <f t="shared" si="163"/>
        <v>13463.25112861046</v>
      </c>
      <c r="Q128" s="269">
        <f t="shared" si="164"/>
        <v>16663.206645836002</v>
      </c>
      <c r="R128" s="269">
        <f t="shared" si="165"/>
        <v>15755.064476970423</v>
      </c>
      <c r="S128" s="269">
        <f t="shared" si="166"/>
        <v>23563.65705613896</v>
      </c>
      <c r="T128" s="269">
        <f t="shared" si="167"/>
        <v>23569.378681061236</v>
      </c>
      <c r="U128" s="269">
        <f t="shared" si="150"/>
        <v>20017.903424127013</v>
      </c>
      <c r="V128" s="269">
        <f t="shared" si="168"/>
        <v>12946.056005398113</v>
      </c>
      <c r="W128" s="269">
        <f t="shared" si="151"/>
        <v>8503.5811652035118</v>
      </c>
      <c r="X128" s="269">
        <f t="shared" si="169"/>
        <v>10761.790582601756</v>
      </c>
      <c r="Y128" s="269">
        <f t="shared" si="170"/>
        <v>5071.5840900019957</v>
      </c>
      <c r="Z128" s="269">
        <f t="shared" si="152"/>
        <v>994.61941391941389</v>
      </c>
      <c r="AA128" s="269">
        <f t="shared" si="152"/>
        <v>907.39014296463506</v>
      </c>
      <c r="AB128" s="269">
        <f t="shared" si="152"/>
        <v>1043.6963954097425</v>
      </c>
      <c r="AC128" s="269">
        <f t="shared" si="152"/>
        <v>1171.87875751503</v>
      </c>
      <c r="AD128" s="269">
        <f t="shared" si="152"/>
        <v>1458.2442122035807</v>
      </c>
      <c r="AE128" s="269">
        <f t="shared" si="152"/>
        <v>2005.7683896620279</v>
      </c>
      <c r="AF128" s="269">
        <f t="shared" si="153"/>
        <v>3296.7102061437058</v>
      </c>
      <c r="AG128" s="269">
        <f t="shared" si="154"/>
        <v>3219.620439881418</v>
      </c>
      <c r="AH128" s="269">
        <f t="shared" si="154"/>
        <v>2575.6455410269878</v>
      </c>
      <c r="AI128" s="269">
        <f t="shared" si="154"/>
        <v>1690.22338822809</v>
      </c>
      <c r="AJ128" s="269">
        <f t="shared" si="156"/>
        <v>1176.9415854582874</v>
      </c>
      <c r="AK128" s="269">
        <f t="shared" si="171"/>
        <v>1160.7599892324247</v>
      </c>
      <c r="AL128" s="269">
        <f t="shared" si="171"/>
        <v>937.24972177025586</v>
      </c>
      <c r="AM128" s="269">
        <f t="shared" si="171"/>
        <v>544.50229625552572</v>
      </c>
      <c r="AN128" s="269">
        <f t="shared" si="171"/>
        <v>439.36331295197766</v>
      </c>
      <c r="AO128" s="269">
        <f t="shared" si="171"/>
        <v>273.91306282942583</v>
      </c>
      <c r="AP128" s="300">
        <f t="shared" si="171"/>
        <v>173.21531089651563</v>
      </c>
    </row>
    <row r="129" spans="1:16384">
      <c r="A129" s="24"/>
      <c r="B129" s="176" t="s">
        <v>65</v>
      </c>
      <c r="C129" s="31"/>
      <c r="D129" s="269">
        <f t="shared" si="158"/>
        <v>11577.455882352941</v>
      </c>
      <c r="E129" s="269">
        <f t="shared" si="158"/>
        <v>9408.0577863500712</v>
      </c>
      <c r="F129" s="269">
        <f t="shared" si="158"/>
        <v>6771.1374459440349</v>
      </c>
      <c r="G129" s="269">
        <f t="shared" si="158"/>
        <v>4857.852284542153</v>
      </c>
      <c r="H129" s="269">
        <f t="shared" si="158"/>
        <v>4658.0814398236662</v>
      </c>
      <c r="I129" s="269">
        <f t="shared" si="158"/>
        <v>4879.9401468502601</v>
      </c>
      <c r="J129" s="269">
        <f t="shared" si="159"/>
        <v>5081.892533803175</v>
      </c>
      <c r="K129" s="269">
        <f t="shared" si="160"/>
        <v>6414.2116080484675</v>
      </c>
      <c r="L129" s="269">
        <f t="shared" si="161"/>
        <v>5081.892533803175</v>
      </c>
      <c r="M129" s="269">
        <f t="shared" si="162"/>
        <v>6413.1892600076562</v>
      </c>
      <c r="N129" s="269">
        <f t="shared" si="162"/>
        <v>5049.5690970440946</v>
      </c>
      <c r="O129" s="269">
        <f t="shared" si="163"/>
        <v>5661.2845485220469</v>
      </c>
      <c r="P129" s="269">
        <f t="shared" si="163"/>
        <v>3945.8625278459103</v>
      </c>
      <c r="Q129" s="269">
        <f t="shared" si="164"/>
        <v>1914.6663761709674</v>
      </c>
      <c r="R129" s="269">
        <f t="shared" si="165"/>
        <v>1376.7209140541781</v>
      </c>
      <c r="S129" s="269">
        <f t="shared" si="166"/>
        <v>5837.6315689080393</v>
      </c>
      <c r="T129" s="269">
        <f t="shared" si="167"/>
        <v>5831.7315352857631</v>
      </c>
      <c r="U129" s="269">
        <f t="shared" si="150"/>
        <v>7044.6532259087526</v>
      </c>
      <c r="V129" s="269">
        <f t="shared" si="168"/>
        <v>183.94933648223127</v>
      </c>
      <c r="W129" s="269">
        <f t="shared" si="151"/>
        <v>35.955945730247407</v>
      </c>
      <c r="X129" s="269">
        <f t="shared" si="169"/>
        <v>110.47797286512372</v>
      </c>
      <c r="Y129" s="269">
        <f t="shared" si="170"/>
        <v>27.439183795649573</v>
      </c>
      <c r="Z129" s="269">
        <f t="shared" si="152"/>
        <v>9</v>
      </c>
      <c r="AA129" s="269">
        <f t="shared" si="152"/>
        <v>0</v>
      </c>
      <c r="AB129" s="269">
        <f t="shared" si="152"/>
        <v>0</v>
      </c>
      <c r="AC129" s="269">
        <f t="shared" si="152"/>
        <v>0</v>
      </c>
      <c r="AD129" s="269">
        <f t="shared" si="152"/>
        <v>0</v>
      </c>
      <c r="AE129" s="269">
        <f t="shared" si="152"/>
        <v>0</v>
      </c>
      <c r="AF129" s="269">
        <f t="shared" si="153"/>
        <v>0</v>
      </c>
      <c r="AG129" s="269">
        <f t="shared" si="154"/>
        <v>0</v>
      </c>
      <c r="AH129" s="269">
        <f t="shared" si="154"/>
        <v>41.045845541738039</v>
      </c>
      <c r="AI129" s="269">
        <f t="shared" si="154"/>
        <v>68.304395646930047</v>
      </c>
      <c r="AJ129" s="269">
        <f t="shared" si="156"/>
        <v>26.561719353547762</v>
      </c>
      <c r="AK129" s="269">
        <f t="shared" si="171"/>
        <v>0</v>
      </c>
      <c r="AL129" s="269">
        <f t="shared" si="171"/>
        <v>0</v>
      </c>
      <c r="AM129" s="269">
        <f t="shared" si="171"/>
        <v>0</v>
      </c>
      <c r="AN129" s="269">
        <f t="shared" si="171"/>
        <v>0</v>
      </c>
      <c r="AO129" s="269">
        <f t="shared" si="171"/>
        <v>0</v>
      </c>
      <c r="AP129" s="300">
        <f t="shared" si="171"/>
        <v>0</v>
      </c>
    </row>
    <row r="130" spans="1:16384" ht="13.5" thickBot="1">
      <c r="A130" s="24"/>
      <c r="B130" s="176" t="s">
        <v>63</v>
      </c>
      <c r="C130" s="31"/>
      <c r="D130" s="269">
        <f t="shared" si="158"/>
        <v>67484.115827287125</v>
      </c>
      <c r="E130" s="269">
        <f t="shared" si="158"/>
        <v>77010.905098816685</v>
      </c>
      <c r="F130" s="269">
        <f t="shared" si="158"/>
        <v>59157.519478964998</v>
      </c>
      <c r="G130" s="269">
        <f t="shared" si="158"/>
        <v>75677.061842385083</v>
      </c>
      <c r="H130" s="269">
        <f t="shared" si="158"/>
        <v>133138.74358458165</v>
      </c>
      <c r="I130" s="269">
        <f t="shared" si="158"/>
        <v>232411.18130124625</v>
      </c>
      <c r="J130" s="269">
        <f t="shared" si="159"/>
        <v>281132.08349709649</v>
      </c>
      <c r="K130" s="269">
        <f t="shared" si="160"/>
        <v>291560.37071477814</v>
      </c>
      <c r="L130" s="269">
        <f t="shared" si="161"/>
        <v>281132.08349709649</v>
      </c>
      <c r="M130" s="269">
        <f t="shared" si="162"/>
        <v>290024.80395748001</v>
      </c>
      <c r="N130" s="269">
        <f t="shared" si="162"/>
        <v>171226.02932125234</v>
      </c>
      <c r="O130" s="269">
        <f t="shared" si="163"/>
        <v>227455.51466062616</v>
      </c>
      <c r="P130" s="269">
        <f t="shared" si="163"/>
        <v>151227.04591933446</v>
      </c>
      <c r="Q130" s="269">
        <f t="shared" si="164"/>
        <v>112174.06632772094</v>
      </c>
      <c r="R130" s="269">
        <f t="shared" si="165"/>
        <v>126511.49928636089</v>
      </c>
      <c r="S130" s="269">
        <f t="shared" si="166"/>
        <v>143994.94534400504</v>
      </c>
      <c r="T130" s="269">
        <f t="shared" si="167"/>
        <v>146711.05036387144</v>
      </c>
      <c r="U130" s="269">
        <f t="shared" si="150"/>
        <v>122486.87762770735</v>
      </c>
      <c r="V130" s="269">
        <f t="shared" si="168"/>
        <v>8713.8125053178719</v>
      </c>
      <c r="W130" s="269">
        <f t="shared" si="151"/>
        <v>5026.2320920929487</v>
      </c>
      <c r="X130" s="269">
        <f t="shared" si="169"/>
        <v>6716.6160460464744</v>
      </c>
      <c r="Y130" s="269">
        <f t="shared" si="170"/>
        <v>10591.877630704848</v>
      </c>
      <c r="Z130" s="269">
        <f t="shared" si="152"/>
        <v>17740.463467046138</v>
      </c>
      <c r="AA130" s="269">
        <f t="shared" si="152"/>
        <v>13424.276700827533</v>
      </c>
      <c r="AB130" s="269">
        <f t="shared" si="152"/>
        <v>9024.0577096072775</v>
      </c>
      <c r="AC130" s="269">
        <f t="shared" si="152"/>
        <v>7929.4873965345341</v>
      </c>
      <c r="AD130" s="269">
        <f t="shared" si="152"/>
        <v>5805.666746547091</v>
      </c>
      <c r="AE130" s="269">
        <f t="shared" si="152"/>
        <v>4499.3097327910009</v>
      </c>
      <c r="AF130" s="269">
        <f t="shared" si="153"/>
        <v>6167.5679567137959</v>
      </c>
      <c r="AG130" s="269">
        <f t="shared" si="154"/>
        <v>5765.9926484522966</v>
      </c>
      <c r="AH130" s="269">
        <f t="shared" si="154"/>
        <v>5620.9591081969411</v>
      </c>
      <c r="AI130" s="269">
        <f t="shared" si="154"/>
        <v>5635.8708594614582</v>
      </c>
      <c r="AJ130" s="269">
        <f t="shared" si="156"/>
        <v>4264.8670153278581</v>
      </c>
      <c r="AK130" s="269">
        <f t="shared" si="171"/>
        <v>5183.7583523044586</v>
      </c>
      <c r="AL130" s="269">
        <f t="shared" si="171"/>
        <v>4473.7326902942677</v>
      </c>
      <c r="AM130" s="269">
        <f>AM75*AL48</f>
        <v>1473.6750904422147</v>
      </c>
      <c r="AN130" s="269">
        <f>AN75*AM48</f>
        <v>697.7508475793536</v>
      </c>
      <c r="AO130" s="269">
        <f>AO75*AN48</f>
        <v>381.89906356921404</v>
      </c>
      <c r="AP130" s="300">
        <f>AP75*AO48</f>
        <v>290.44711441876757</v>
      </c>
    </row>
    <row r="131" spans="1:16384" ht="13.5" thickBot="1">
      <c r="A131" s="24"/>
      <c r="B131" s="188" t="s">
        <v>67</v>
      </c>
      <c r="C131" s="293"/>
      <c r="D131" s="301">
        <f>SUM(D121:D130)</f>
        <v>1989738.6249999998</v>
      </c>
      <c r="E131" s="301">
        <f t="shared" ref="E131:U131" si="172">SUM(E121:E130)</f>
        <v>3046813.149907643</v>
      </c>
      <c r="F131" s="301">
        <f t="shared" si="172"/>
        <v>4084859.8334629452</v>
      </c>
      <c r="G131" s="301">
        <f t="shared" si="172"/>
        <v>5219848.2646398358</v>
      </c>
      <c r="H131" s="301">
        <f t="shared" si="172"/>
        <v>6583553.1299126884</v>
      </c>
      <c r="I131" s="301">
        <f t="shared" si="172"/>
        <v>7524381.2177340053</v>
      </c>
      <c r="J131" s="301">
        <f>SUM(J121:J130)</f>
        <v>6526411.3404879086</v>
      </c>
      <c r="K131" s="301">
        <f t="shared" si="172"/>
        <v>6342131.9817791265</v>
      </c>
      <c r="L131" s="301">
        <f t="shared" si="172"/>
        <v>6526411.3404879086</v>
      </c>
      <c r="M131" s="301">
        <f t="shared" si="172"/>
        <v>6403465.7077915035</v>
      </c>
      <c r="N131" s="301">
        <f t="shared" si="172"/>
        <v>5871167.6266990276</v>
      </c>
      <c r="O131" s="301">
        <f>SUM(O121:O130)</f>
        <v>6067328.3133495133</v>
      </c>
      <c r="P131" s="301">
        <f t="shared" si="172"/>
        <v>5806731.4772897391</v>
      </c>
      <c r="Q131" s="301">
        <f t="shared" si="172"/>
        <v>5499298.2529759556</v>
      </c>
      <c r="R131" s="301">
        <f>SUM(R121:R130)</f>
        <v>5323165.7800016273</v>
      </c>
      <c r="S131" s="301">
        <f>SUM(S121:S130)</f>
        <v>5403621.8929819213</v>
      </c>
      <c r="T131" s="301">
        <f>SUM(T121:T130)</f>
        <v>5409524.0944484565</v>
      </c>
      <c r="U131" s="301">
        <f t="shared" si="172"/>
        <v>5006566.5782711701</v>
      </c>
      <c r="V131" s="301">
        <f>SUM(V121:V130)</f>
        <v>2333503.7228902145</v>
      </c>
      <c r="W131" s="301">
        <f t="shared" ref="W131:AE131" si="173">SUM(W121:W130)</f>
        <v>1933247.4834096623</v>
      </c>
      <c r="X131" s="301">
        <f t="shared" si="173"/>
        <v>2080733.2417048307</v>
      </c>
      <c r="Y131" s="301">
        <f t="shared" si="173"/>
        <v>1817230.857190365</v>
      </c>
      <c r="Z131" s="301">
        <f t="shared" si="173"/>
        <v>1594178.2773185277</v>
      </c>
      <c r="AA131" s="301">
        <f t="shared" si="173"/>
        <v>1392425.3385012499</v>
      </c>
      <c r="AB131" s="301">
        <f t="shared" si="173"/>
        <v>1291117.9392970332</v>
      </c>
      <c r="AC131" s="301">
        <f t="shared" si="173"/>
        <v>1214360.1474067292</v>
      </c>
      <c r="AD131" s="301">
        <f t="shared" si="173"/>
        <v>1191732.5666238382</v>
      </c>
      <c r="AE131" s="301">
        <f t="shared" si="173"/>
        <v>1223031.8826783642</v>
      </c>
      <c r="AF131" s="301">
        <f t="shared" ref="AF131:AO131" si="174">SUM(AF121:AF130)</f>
        <v>1188798.3792024907</v>
      </c>
      <c r="AG131" s="301">
        <f t="shared" si="174"/>
        <v>1203526.7769997215</v>
      </c>
      <c r="AH131" s="301">
        <f t="shared" si="174"/>
        <v>1190331.096941683</v>
      </c>
      <c r="AI131" s="301">
        <f t="shared" si="174"/>
        <v>1185327.9872635205</v>
      </c>
      <c r="AJ131" s="301">
        <f t="shared" si="174"/>
        <v>1128184.1129060385</v>
      </c>
      <c r="AK131" s="301">
        <f t="shared" si="174"/>
        <v>1180854.5203991928</v>
      </c>
      <c r="AL131" s="301">
        <f t="shared" si="174"/>
        <v>1097691.9639432915</v>
      </c>
      <c r="AM131" s="301">
        <f t="shared" si="174"/>
        <v>1019705.7554488879</v>
      </c>
      <c r="AN131" s="301">
        <f t="shared" si="174"/>
        <v>1066709.2689309292</v>
      </c>
      <c r="AO131" s="301">
        <f t="shared" si="174"/>
        <v>887156.87797866331</v>
      </c>
      <c r="AP131" s="302">
        <f t="shared" ref="AP131" si="175">SUM(AP121:AP130)</f>
        <v>738773.17546279496</v>
      </c>
    </row>
    <row r="132" spans="1:16384" ht="13.5" thickBo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24"/>
      <c r="AI132" s="24"/>
      <c r="AJ132" s="24"/>
      <c r="AK132" s="24"/>
      <c r="AL132" s="248"/>
      <c r="AM132" s="122"/>
      <c r="AN132" s="122"/>
      <c r="AO132" s="122"/>
      <c r="AP132" s="122"/>
    </row>
    <row r="133" spans="1:16384" ht="13.5" thickBot="1">
      <c r="A133" s="24"/>
      <c r="B133" s="235" t="s">
        <v>87</v>
      </c>
      <c r="C133" s="236"/>
      <c r="D133" s="236"/>
      <c r="E133" s="236"/>
      <c r="F133" s="236"/>
      <c r="G133" s="160"/>
      <c r="H133" s="160"/>
      <c r="I133" s="236"/>
      <c r="J133" s="236"/>
      <c r="K133" s="236"/>
      <c r="L133" s="303"/>
      <c r="M133" s="303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304"/>
      <c r="Y133" s="31"/>
      <c r="Z133" s="31"/>
      <c r="AA133" s="31"/>
      <c r="AB133" s="31"/>
      <c r="AC133" s="31"/>
      <c r="AD133" s="31"/>
      <c r="AE133" s="31"/>
      <c r="AF133" s="31"/>
      <c r="AG133" s="31"/>
      <c r="AH133" s="24"/>
      <c r="AI133" s="24"/>
      <c r="AJ133" s="24"/>
      <c r="AK133" s="24"/>
      <c r="AL133" s="248"/>
      <c r="AM133" s="122"/>
      <c r="AN133" s="122"/>
      <c r="AO133" s="122"/>
      <c r="AP133" s="122"/>
    </row>
    <row r="134" spans="1:16384">
      <c r="A134" s="24"/>
      <c r="B134" s="172" t="s">
        <v>285</v>
      </c>
      <c r="C134" s="207"/>
      <c r="D134" s="173">
        <v>276562.82917923119</v>
      </c>
      <c r="E134" s="173">
        <v>394261.21746690007</v>
      </c>
      <c r="F134" s="173">
        <v>439395.65879500139</v>
      </c>
      <c r="G134" s="173">
        <v>305154.43100053392</v>
      </c>
      <c r="H134" s="173">
        <v>316227.75744830456</v>
      </c>
      <c r="I134" s="173">
        <v>332589.81966110709</v>
      </c>
      <c r="J134" s="173">
        <v>291921.18122652482</v>
      </c>
      <c r="K134" s="173">
        <v>186516</v>
      </c>
      <c r="L134" s="173">
        <v>291921.18122652482</v>
      </c>
      <c r="M134" s="173">
        <v>184391</v>
      </c>
      <c r="N134" s="173">
        <v>185829</v>
      </c>
      <c r="O134" s="173">
        <v>185829</v>
      </c>
      <c r="P134" s="173">
        <v>181894</v>
      </c>
      <c r="Q134" s="173">
        <v>350921.728</v>
      </c>
      <c r="R134" s="173">
        <v>355917.82400000002</v>
      </c>
      <c r="S134" s="174">
        <v>184549</v>
      </c>
      <c r="T134" s="174">
        <v>151377.51999999999</v>
      </c>
      <c r="U134" s="174">
        <v>183834</v>
      </c>
      <c r="V134" s="174">
        <v>76717</v>
      </c>
      <c r="W134" s="174">
        <f>X134</f>
        <v>15218</v>
      </c>
      <c r="X134" s="174">
        <v>15218</v>
      </c>
      <c r="Y134" s="174">
        <v>32069</v>
      </c>
      <c r="Z134" s="174">
        <v>48198</v>
      </c>
      <c r="AA134" s="174">
        <v>66304</v>
      </c>
      <c r="AB134" s="174">
        <v>49855</v>
      </c>
      <c r="AC134" s="174">
        <v>39813</v>
      </c>
      <c r="AD134" s="174">
        <v>43693</v>
      </c>
      <c r="AE134" s="174">
        <v>27487</v>
      </c>
      <c r="AF134" s="305">
        <v>44657</v>
      </c>
      <c r="AG134" s="305">
        <v>117545</v>
      </c>
      <c r="AH134" s="305">
        <v>109403.30806258044</v>
      </c>
      <c r="AI134" s="305">
        <v>105666.8182668613</v>
      </c>
      <c r="AJ134" s="305">
        <v>102905.4668532474</v>
      </c>
      <c r="AK134" s="305">
        <v>67250.39999990481</v>
      </c>
      <c r="AL134" s="305">
        <v>20989.928216541575</v>
      </c>
      <c r="AM134" s="305">
        <v>38048.805845607778</v>
      </c>
      <c r="AN134" s="305">
        <v>35382</v>
      </c>
      <c r="AO134" s="305">
        <v>30682</v>
      </c>
      <c r="AP134" s="306">
        <v>22718</v>
      </c>
    </row>
    <row r="135" spans="1:16384">
      <c r="A135" s="24"/>
      <c r="B135" s="176" t="s">
        <v>288</v>
      </c>
      <c r="C135" s="31"/>
      <c r="D135" s="160">
        <v>0.15588404946789325</v>
      </c>
      <c r="E135" s="160">
        <v>0.22459531482812256</v>
      </c>
      <c r="F135" s="160">
        <v>0.22108611468045059</v>
      </c>
      <c r="G135" s="160">
        <v>0.15773862834145347</v>
      </c>
      <c r="H135" s="160">
        <v>0.1528232306823929</v>
      </c>
      <c r="I135" s="160">
        <v>0.1393525387433947</v>
      </c>
      <c r="J135" s="160">
        <f>+I135</f>
        <v>0.1393525387433947</v>
      </c>
      <c r="K135" s="160">
        <v>9.8101085277011668E-2</v>
      </c>
      <c r="L135" s="160">
        <f>+J135</f>
        <v>0.1393525387433947</v>
      </c>
      <c r="M135" s="160">
        <f>+K135</f>
        <v>9.8101085277011668E-2</v>
      </c>
      <c r="N135" s="160">
        <v>9.5805659322449221E-2</v>
      </c>
      <c r="O135" s="160">
        <f>+N135</f>
        <v>9.5805659322449221E-2</v>
      </c>
      <c r="P135" s="160">
        <v>8.6640779891995257E-2</v>
      </c>
      <c r="Q135" s="160">
        <v>8.6945570887620338E-2</v>
      </c>
      <c r="R135" s="160">
        <f>+Q135</f>
        <v>8.6945570887620338E-2</v>
      </c>
      <c r="S135" s="160">
        <v>7.6036678927348333E-2</v>
      </c>
      <c r="T135" s="160">
        <f>+S135</f>
        <v>7.6036678927348333E-2</v>
      </c>
      <c r="U135" s="160">
        <v>9.384401781085816E-2</v>
      </c>
      <c r="V135" s="160">
        <f>U135</f>
        <v>9.384401781085816E-2</v>
      </c>
      <c r="W135" s="160">
        <f>X135</f>
        <v>7.9500594657434975E-2</v>
      </c>
      <c r="X135" s="160">
        <v>7.9500594657434975E-2</v>
      </c>
      <c r="Y135" s="160">
        <v>8.202157725765935E-2</v>
      </c>
      <c r="Z135" s="160">
        <v>0.1272958022331363</v>
      </c>
      <c r="AA135" s="160">
        <v>8.7042216248927051E-2</v>
      </c>
      <c r="AB135" s="160">
        <v>7.8215905261587837E-2</v>
      </c>
      <c r="AC135" s="160">
        <v>6.4046593325454815E-2</v>
      </c>
      <c r="AD135" s="160">
        <v>0.10488924899403362</v>
      </c>
      <c r="AE135" s="160">
        <v>0.12475040160757622</v>
      </c>
      <c r="AF135" s="160">
        <f>AE135</f>
        <v>0.12475040160757622</v>
      </c>
      <c r="AG135" s="160">
        <v>0.16119834233887476</v>
      </c>
      <c r="AH135" s="160">
        <v>0.12166151272538017</v>
      </c>
      <c r="AI135" s="160">
        <v>9.7071671859753961E-2</v>
      </c>
      <c r="AJ135" s="160">
        <v>8.0459157444304541E-2</v>
      </c>
      <c r="AK135" s="160">
        <v>8.855009937935332E-2</v>
      </c>
      <c r="AL135" s="160">
        <v>7.2192885911293025E-2</v>
      </c>
      <c r="AM135" s="160">
        <v>8.8700000000000001E-2</v>
      </c>
      <c r="AN135" s="160">
        <v>0.1031</v>
      </c>
      <c r="AO135" s="160">
        <v>0.1036</v>
      </c>
      <c r="AP135" s="622">
        <v>0.109</v>
      </c>
    </row>
    <row r="136" spans="1:16384">
      <c r="A136" s="24"/>
      <c r="B136" s="176" t="s">
        <v>88</v>
      </c>
      <c r="C136" s="31"/>
      <c r="D136" s="58">
        <f t="shared" ref="D136:S136" si="176">D134+D135*D131+D103-D117</f>
        <v>722127.7539658579</v>
      </c>
      <c r="E136" s="58">
        <f t="shared" si="176"/>
        <v>1218276.4201060466</v>
      </c>
      <c r="F136" s="58">
        <f t="shared" si="176"/>
        <v>1743050.1195770025</v>
      </c>
      <c r="G136" s="58">
        <f t="shared" si="176"/>
        <v>1582941.6165238479</v>
      </c>
      <c r="H136" s="58">
        <f t="shared" si="176"/>
        <v>1969436.4640136091</v>
      </c>
      <c r="I136" s="58">
        <f t="shared" si="176"/>
        <v>2242638.1583438814</v>
      </c>
      <c r="J136" s="58">
        <f t="shared" si="176"/>
        <v>1958905.7411991302</v>
      </c>
      <c r="K136" s="58">
        <f t="shared" si="176"/>
        <v>1870698.4751590684</v>
      </c>
      <c r="L136" s="58">
        <f t="shared" si="176"/>
        <v>1201393.1704071967</v>
      </c>
      <c r="M136" s="58">
        <f t="shared" si="176"/>
        <v>1886982.7632616744</v>
      </c>
      <c r="N136" s="58">
        <f t="shared" si="176"/>
        <v>1514039.8816070901</v>
      </c>
      <c r="O136" s="58">
        <f t="shared" si="176"/>
        <v>1572635.2863439822</v>
      </c>
      <c r="P136" s="58">
        <f t="shared" si="176"/>
        <v>1427290.2571785599</v>
      </c>
      <c r="Q136" s="58">
        <f t="shared" si="176"/>
        <v>1396667.1631306894</v>
      </c>
      <c r="R136" s="58">
        <f t="shared" si="176"/>
        <v>1372957.3849400147</v>
      </c>
      <c r="S136" s="58">
        <f t="shared" si="176"/>
        <v>1225415.6537582877</v>
      </c>
      <c r="T136" s="58">
        <f t="shared" ref="T136:AE136" si="177">T134+T135*T131+T103-T117</f>
        <v>1193824.2339411012</v>
      </c>
      <c r="U136" s="58">
        <f t="shared" si="177"/>
        <v>1329443.7206388474</v>
      </c>
      <c r="V136" s="58">
        <f t="shared" si="177"/>
        <v>762407.23242271668</v>
      </c>
      <c r="W136" s="58">
        <f t="shared" si="177"/>
        <v>468298.46980076755</v>
      </c>
      <c r="X136" s="58">
        <f t="shared" si="177"/>
        <v>506357.78332822683</v>
      </c>
      <c r="Y136" s="58">
        <f t="shared" si="177"/>
        <v>436885.09939697548</v>
      </c>
      <c r="Z136" s="58">
        <f t="shared" si="177"/>
        <v>493085.32847311074</v>
      </c>
      <c r="AA136" s="58">
        <f t="shared" si="177"/>
        <v>339589.39045818936</v>
      </c>
      <c r="AB136" s="58">
        <f t="shared" si="177"/>
        <v>349648.29721705581</v>
      </c>
      <c r="AC136" s="58">
        <f t="shared" si="177"/>
        <v>322018.40422059904</v>
      </c>
      <c r="AD136" s="58">
        <f t="shared" si="177"/>
        <v>313049.3745082792</v>
      </c>
      <c r="AE136" s="58">
        <f t="shared" si="177"/>
        <v>325755.09267145663</v>
      </c>
      <c r="AF136" s="307">
        <f t="shared" ref="AF136:AO136" si="178">AF134+AF135*AF131+AF103-AF117</f>
        <v>344638.80985549098</v>
      </c>
      <c r="AG136" s="307">
        <f t="shared" si="178"/>
        <v>480318.2621783301</v>
      </c>
      <c r="AH136" s="307">
        <f t="shared" si="178"/>
        <v>395124.98255145556</v>
      </c>
      <c r="AI136" s="307">
        <f t="shared" si="178"/>
        <v>400036.90457257332</v>
      </c>
      <c r="AJ136" s="307">
        <f t="shared" si="178"/>
        <v>373576.98895241384</v>
      </c>
      <c r="AK136" s="307">
        <f t="shared" si="178"/>
        <v>373691.5626912351</v>
      </c>
      <c r="AL136" s="307">
        <f t="shared" si="178"/>
        <v>201626.39198140957</v>
      </c>
      <c r="AM136" s="307">
        <f t="shared" si="178"/>
        <v>153113.99756283427</v>
      </c>
      <c r="AN136" s="307">
        <f>AN134+AN135*AN131+AN103-AN117</f>
        <v>347030.12868468196</v>
      </c>
      <c r="AO136" s="307">
        <f t="shared" si="178"/>
        <v>285000.09903675492</v>
      </c>
      <c r="AP136" s="308">
        <f>AP134+AP135*AP131+AP103-AP117</f>
        <v>215988.47050633712</v>
      </c>
    </row>
    <row r="137" spans="1:16384" ht="13.5" thickBot="1">
      <c r="A137" s="24"/>
      <c r="B137" s="201" t="s">
        <v>89</v>
      </c>
      <c r="C137" s="259"/>
      <c r="D137" s="309">
        <f t="shared" ref="D137:S137" si="179">D134/D136</f>
        <v>0.38298324314551557</v>
      </c>
      <c r="E137" s="309">
        <f t="shared" si="179"/>
        <v>0.32362213612620117</v>
      </c>
      <c r="F137" s="309">
        <f t="shared" si="179"/>
        <v>0.25208435136772339</v>
      </c>
      <c r="G137" s="309">
        <f t="shared" si="179"/>
        <v>0.19277680731564531</v>
      </c>
      <c r="H137" s="309">
        <f t="shared" si="179"/>
        <v>0.16056763608603491</v>
      </c>
      <c r="I137" s="309">
        <f t="shared" si="179"/>
        <v>0.14830293439166056</v>
      </c>
      <c r="J137" s="309">
        <f t="shared" si="179"/>
        <v>0.14902257678198816</v>
      </c>
      <c r="K137" s="309">
        <f t="shared" si="179"/>
        <v>9.9703935442690864E-2</v>
      </c>
      <c r="L137" s="309">
        <f t="shared" si="179"/>
        <v>0.24298555078982337</v>
      </c>
      <c r="M137" s="309">
        <f t="shared" si="179"/>
        <v>9.7717373783148792E-2</v>
      </c>
      <c r="N137" s="309">
        <f t="shared" si="179"/>
        <v>0.12273718959288595</v>
      </c>
      <c r="O137" s="309">
        <f t="shared" si="179"/>
        <v>0.11816407886408932</v>
      </c>
      <c r="P137" s="309">
        <f t="shared" si="179"/>
        <v>0.12744009081906338</v>
      </c>
      <c r="Q137" s="309">
        <f t="shared" si="179"/>
        <v>0.25125651784738312</v>
      </c>
      <c r="R137" s="309">
        <f t="shared" si="179"/>
        <v>0.25923442919938139</v>
      </c>
      <c r="S137" s="309">
        <f t="shared" si="179"/>
        <v>0.15060114454552426</v>
      </c>
      <c r="T137" s="309">
        <f>T134/T136</f>
        <v>0.12680050856420158</v>
      </c>
      <c r="U137" s="309">
        <f>U134/U136</f>
        <v>0.13827888849003769</v>
      </c>
      <c r="V137" s="309">
        <f t="shared" ref="V137:AI137" si="180">V134/V136</f>
        <v>0.10062470125868934</v>
      </c>
      <c r="W137" s="309">
        <f t="shared" si="180"/>
        <v>3.2496369263120446E-2</v>
      </c>
      <c r="X137" s="309">
        <f t="shared" si="180"/>
        <v>3.0053848288800807E-2</v>
      </c>
      <c r="Y137" s="309">
        <f t="shared" si="180"/>
        <v>7.3403739436900581E-2</v>
      </c>
      <c r="Z137" s="309">
        <f t="shared" si="180"/>
        <v>9.7747787688694868E-2</v>
      </c>
      <c r="AA137" s="309">
        <f t="shared" si="180"/>
        <v>0.19524756032731072</v>
      </c>
      <c r="AB137" s="309">
        <f t="shared" si="180"/>
        <v>0.14258613697480943</v>
      </c>
      <c r="AC137" s="309">
        <f t="shared" si="180"/>
        <v>0.123635790619986</v>
      </c>
      <c r="AD137" s="309">
        <f t="shared" si="180"/>
        <v>0.13957223223534809</v>
      </c>
      <c r="AE137" s="309">
        <f t="shared" si="180"/>
        <v>8.4379340855684715E-2</v>
      </c>
      <c r="AF137" s="309">
        <f>AF134/AF136</f>
        <v>0.12957623669465704</v>
      </c>
      <c r="AG137" s="309">
        <f>AG134/AG136</f>
        <v>0.24472315390822783</v>
      </c>
      <c r="AH137" s="309">
        <f t="shared" si="180"/>
        <v>0.27688279125284943</v>
      </c>
      <c r="AI137" s="309">
        <f t="shared" si="180"/>
        <v>0.26414267548581033</v>
      </c>
      <c r="AJ137" s="309">
        <f t="shared" ref="AJ137:AO137" si="181">AJ134/AJ136</f>
        <v>0.27545986475723611</v>
      </c>
      <c r="AK137" s="309">
        <f t="shared" si="181"/>
        <v>0.17996231843069696</v>
      </c>
      <c r="AL137" s="309">
        <f t="shared" si="181"/>
        <v>0.10410307901793381</v>
      </c>
      <c r="AM137" s="309">
        <f t="shared" si="181"/>
        <v>0.24849985273223288</v>
      </c>
      <c r="AN137" s="309">
        <f>AN134/AN136</f>
        <v>0.10195656536827309</v>
      </c>
      <c r="AO137" s="309">
        <f t="shared" si="181"/>
        <v>0.10765610294066287</v>
      </c>
      <c r="AP137" s="310">
        <f>AP134/AP136</f>
        <v>0.10518154023102567</v>
      </c>
    </row>
    <row r="138" spans="1:16384">
      <c r="A138" s="24"/>
      <c r="B138" s="24" t="s">
        <v>272</v>
      </c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  <c r="FN138" s="81"/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81"/>
      <c r="HJ138" s="81"/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  <c r="HX138" s="81"/>
      <c r="HY138" s="81"/>
      <c r="HZ138" s="81"/>
      <c r="IA138" s="81"/>
      <c r="IB138" s="81"/>
      <c r="IC138" s="81"/>
      <c r="ID138" s="81"/>
      <c r="IE138" s="81"/>
      <c r="IF138" s="81"/>
      <c r="IG138" s="81"/>
      <c r="IH138" s="81"/>
      <c r="II138" s="81"/>
      <c r="IJ138" s="81"/>
      <c r="IK138" s="81"/>
      <c r="IL138" s="81"/>
      <c r="IM138" s="81"/>
      <c r="IN138" s="81"/>
      <c r="IO138" s="81"/>
      <c r="IP138" s="81"/>
      <c r="IQ138" s="81"/>
      <c r="IR138" s="81"/>
      <c r="IS138" s="81"/>
      <c r="IT138" s="81"/>
      <c r="IU138" s="81"/>
      <c r="IV138" s="81"/>
      <c r="IW138" s="81"/>
      <c r="IX138" s="81"/>
      <c r="IY138" s="81"/>
      <c r="IZ138" s="81"/>
      <c r="JA138" s="81"/>
      <c r="JB138" s="81"/>
      <c r="JC138" s="81"/>
      <c r="JD138" s="81"/>
      <c r="JE138" s="81"/>
      <c r="JF138" s="81"/>
      <c r="JG138" s="81"/>
      <c r="JH138" s="81"/>
      <c r="JI138" s="81"/>
      <c r="JJ138" s="81"/>
      <c r="JK138" s="81"/>
      <c r="JL138" s="81"/>
      <c r="JM138" s="81"/>
      <c r="JN138" s="81"/>
      <c r="JO138" s="81"/>
      <c r="JP138" s="81"/>
      <c r="JQ138" s="81"/>
      <c r="JR138" s="81"/>
      <c r="JS138" s="81"/>
      <c r="JT138" s="81"/>
      <c r="JU138" s="81"/>
      <c r="JV138" s="81"/>
      <c r="JW138" s="81"/>
      <c r="JX138" s="81"/>
      <c r="JY138" s="81"/>
      <c r="JZ138" s="81"/>
      <c r="KA138" s="81"/>
      <c r="KB138" s="81"/>
      <c r="KC138" s="81"/>
      <c r="KD138" s="81"/>
      <c r="KE138" s="81"/>
      <c r="KF138" s="81"/>
      <c r="KG138" s="81"/>
      <c r="KH138" s="81"/>
      <c r="KI138" s="81"/>
      <c r="KJ138" s="81"/>
      <c r="KK138" s="81"/>
      <c r="KL138" s="81"/>
      <c r="KM138" s="81"/>
      <c r="KN138" s="81"/>
      <c r="KO138" s="81"/>
      <c r="KP138" s="81"/>
      <c r="KQ138" s="81"/>
      <c r="KR138" s="81"/>
      <c r="KS138" s="81"/>
      <c r="KT138" s="81"/>
      <c r="KU138" s="81"/>
      <c r="KV138" s="81"/>
      <c r="KW138" s="81"/>
      <c r="KX138" s="81"/>
      <c r="KY138" s="81"/>
      <c r="KZ138" s="81"/>
      <c r="LA138" s="81"/>
      <c r="LB138" s="81"/>
      <c r="LC138" s="81"/>
      <c r="LD138" s="81"/>
      <c r="LE138" s="81"/>
      <c r="LF138" s="81"/>
      <c r="LG138" s="81"/>
      <c r="LH138" s="81"/>
      <c r="LI138" s="81"/>
      <c r="LJ138" s="81"/>
      <c r="LK138" s="81"/>
      <c r="LL138" s="81"/>
      <c r="LM138" s="81"/>
      <c r="LN138" s="81"/>
      <c r="LO138" s="81"/>
      <c r="LP138" s="81"/>
      <c r="LQ138" s="81"/>
      <c r="LR138" s="81"/>
      <c r="LS138" s="81"/>
      <c r="LT138" s="81"/>
      <c r="LU138" s="81"/>
      <c r="LV138" s="81"/>
      <c r="LW138" s="81"/>
      <c r="LX138" s="81"/>
      <c r="LY138" s="81"/>
      <c r="LZ138" s="81"/>
      <c r="MA138" s="81"/>
      <c r="MB138" s="81"/>
      <c r="MC138" s="81"/>
      <c r="MD138" s="81"/>
      <c r="ME138" s="81"/>
      <c r="MF138" s="81"/>
      <c r="MG138" s="81"/>
      <c r="MH138" s="81"/>
      <c r="MI138" s="81"/>
      <c r="MJ138" s="81"/>
      <c r="MK138" s="81"/>
      <c r="ML138" s="81"/>
      <c r="MM138" s="81"/>
      <c r="MN138" s="81"/>
      <c r="MO138" s="81"/>
      <c r="MP138" s="81"/>
      <c r="MQ138" s="81"/>
      <c r="MR138" s="81"/>
      <c r="MS138" s="81"/>
      <c r="MT138" s="81"/>
      <c r="MU138" s="81"/>
      <c r="MV138" s="81"/>
      <c r="MW138" s="81"/>
      <c r="MX138" s="81"/>
      <c r="MY138" s="81"/>
      <c r="MZ138" s="81"/>
      <c r="NA138" s="81"/>
      <c r="NB138" s="81"/>
      <c r="NC138" s="81"/>
      <c r="ND138" s="81"/>
      <c r="NE138" s="81"/>
      <c r="NF138" s="81"/>
      <c r="NG138" s="81"/>
      <c r="NH138" s="81"/>
      <c r="NI138" s="81"/>
      <c r="NJ138" s="81"/>
      <c r="NK138" s="81"/>
      <c r="NL138" s="81"/>
      <c r="NM138" s="81"/>
      <c r="NN138" s="81"/>
      <c r="NO138" s="81"/>
      <c r="NP138" s="81"/>
      <c r="NQ138" s="81"/>
      <c r="NR138" s="81"/>
      <c r="NS138" s="81"/>
      <c r="NT138" s="81"/>
      <c r="NU138" s="81"/>
      <c r="NV138" s="81"/>
      <c r="NW138" s="81"/>
      <c r="NX138" s="81"/>
      <c r="NY138" s="81"/>
      <c r="NZ138" s="81"/>
      <c r="OA138" s="81"/>
      <c r="OB138" s="81"/>
      <c r="OC138" s="81"/>
      <c r="OD138" s="81"/>
      <c r="OE138" s="81"/>
      <c r="OF138" s="81"/>
      <c r="OG138" s="81"/>
      <c r="OH138" s="81"/>
      <c r="OI138" s="81"/>
      <c r="OJ138" s="81"/>
      <c r="OK138" s="81"/>
      <c r="OL138" s="81"/>
      <c r="OM138" s="81"/>
      <c r="ON138" s="81"/>
      <c r="OO138" s="81"/>
      <c r="OP138" s="81"/>
      <c r="OQ138" s="81"/>
      <c r="OR138" s="81"/>
      <c r="OS138" s="81"/>
      <c r="OT138" s="81"/>
      <c r="OU138" s="81"/>
      <c r="OV138" s="81"/>
      <c r="OW138" s="81"/>
      <c r="OX138" s="81"/>
      <c r="OY138" s="81"/>
      <c r="OZ138" s="81"/>
      <c r="PA138" s="81"/>
      <c r="PB138" s="81"/>
      <c r="PC138" s="81"/>
      <c r="PD138" s="81"/>
      <c r="PE138" s="81"/>
      <c r="PF138" s="81"/>
      <c r="PG138" s="81"/>
      <c r="PH138" s="81"/>
      <c r="PI138" s="81"/>
      <c r="PJ138" s="81"/>
      <c r="PK138" s="81"/>
      <c r="PL138" s="81"/>
      <c r="PM138" s="81"/>
      <c r="PN138" s="81"/>
      <c r="PO138" s="81"/>
      <c r="PP138" s="81"/>
      <c r="PQ138" s="81"/>
      <c r="PR138" s="81"/>
      <c r="PS138" s="81"/>
      <c r="PT138" s="81"/>
      <c r="PU138" s="81"/>
      <c r="PV138" s="81"/>
      <c r="PW138" s="81"/>
      <c r="PX138" s="81"/>
      <c r="PY138" s="81"/>
      <c r="PZ138" s="81"/>
      <c r="QA138" s="81"/>
      <c r="QB138" s="81"/>
      <c r="QC138" s="81"/>
      <c r="QD138" s="81"/>
      <c r="QE138" s="81"/>
      <c r="QF138" s="81"/>
      <c r="QG138" s="81"/>
      <c r="QH138" s="81"/>
      <c r="QI138" s="81"/>
      <c r="QJ138" s="81"/>
      <c r="QK138" s="81"/>
      <c r="QL138" s="81"/>
      <c r="QM138" s="81"/>
      <c r="QN138" s="81"/>
      <c r="QO138" s="81"/>
      <c r="QP138" s="81"/>
      <c r="QQ138" s="81"/>
      <c r="QR138" s="81"/>
      <c r="QS138" s="81"/>
      <c r="QT138" s="81"/>
      <c r="QU138" s="81"/>
      <c r="QV138" s="81"/>
      <c r="QW138" s="81"/>
      <c r="QX138" s="81"/>
      <c r="QY138" s="81"/>
      <c r="QZ138" s="81"/>
      <c r="RA138" s="81"/>
      <c r="RB138" s="81"/>
      <c r="RC138" s="81"/>
      <c r="RD138" s="81"/>
      <c r="RE138" s="81"/>
      <c r="RF138" s="81"/>
      <c r="RG138" s="81"/>
      <c r="RH138" s="81"/>
      <c r="RI138" s="81"/>
      <c r="RJ138" s="81"/>
      <c r="RK138" s="81"/>
      <c r="RL138" s="81"/>
      <c r="RM138" s="81"/>
      <c r="RN138" s="81"/>
      <c r="RO138" s="81"/>
      <c r="RP138" s="81"/>
      <c r="RQ138" s="81"/>
      <c r="RR138" s="81"/>
      <c r="RS138" s="81"/>
      <c r="RT138" s="81"/>
      <c r="RU138" s="81"/>
      <c r="RV138" s="81"/>
      <c r="RW138" s="81"/>
      <c r="RX138" s="81"/>
      <c r="RY138" s="81"/>
      <c r="RZ138" s="81"/>
      <c r="SA138" s="81"/>
      <c r="SB138" s="81"/>
      <c r="SC138" s="81"/>
      <c r="SD138" s="81"/>
      <c r="SE138" s="81"/>
      <c r="SF138" s="81"/>
      <c r="SG138" s="81"/>
      <c r="SH138" s="81"/>
      <c r="SI138" s="81"/>
      <c r="SJ138" s="81"/>
      <c r="SK138" s="81"/>
      <c r="SL138" s="81"/>
      <c r="SM138" s="81"/>
      <c r="SN138" s="81"/>
      <c r="SO138" s="81"/>
      <c r="SP138" s="81"/>
      <c r="SQ138" s="81"/>
      <c r="SR138" s="81"/>
      <c r="SS138" s="81"/>
      <c r="ST138" s="81"/>
      <c r="SU138" s="81"/>
      <c r="SV138" s="81"/>
      <c r="SW138" s="81"/>
      <c r="SX138" s="81"/>
      <c r="SY138" s="81"/>
      <c r="SZ138" s="81"/>
      <c r="TA138" s="81"/>
      <c r="TB138" s="81"/>
      <c r="TC138" s="81"/>
      <c r="TD138" s="81"/>
      <c r="TE138" s="81"/>
      <c r="TF138" s="81"/>
      <c r="TG138" s="81"/>
      <c r="TH138" s="81"/>
      <c r="TI138" s="81"/>
      <c r="TJ138" s="81"/>
      <c r="TK138" s="81"/>
      <c r="TL138" s="81"/>
      <c r="TM138" s="81"/>
      <c r="TN138" s="81"/>
      <c r="TO138" s="81"/>
      <c r="TP138" s="81"/>
      <c r="TQ138" s="81"/>
      <c r="TR138" s="81"/>
      <c r="TS138" s="81"/>
      <c r="TT138" s="81"/>
      <c r="TU138" s="81"/>
      <c r="TV138" s="81"/>
      <c r="TW138" s="81"/>
      <c r="TX138" s="81"/>
      <c r="TY138" s="81"/>
      <c r="TZ138" s="81"/>
      <c r="UA138" s="81"/>
      <c r="UB138" s="81"/>
      <c r="UC138" s="81"/>
      <c r="UD138" s="81"/>
      <c r="UE138" s="81"/>
      <c r="UF138" s="81"/>
      <c r="UG138" s="81"/>
      <c r="UH138" s="81"/>
      <c r="UI138" s="81"/>
      <c r="UJ138" s="81"/>
      <c r="UK138" s="81"/>
      <c r="UL138" s="81"/>
      <c r="UM138" s="81"/>
      <c r="UN138" s="81"/>
      <c r="UO138" s="81"/>
      <c r="UP138" s="81"/>
      <c r="UQ138" s="81"/>
      <c r="UR138" s="81"/>
      <c r="US138" s="81"/>
      <c r="UT138" s="81"/>
      <c r="UU138" s="81"/>
      <c r="UV138" s="81"/>
      <c r="UW138" s="81"/>
      <c r="UX138" s="81"/>
      <c r="UY138" s="81"/>
      <c r="UZ138" s="81"/>
      <c r="VA138" s="81"/>
      <c r="VB138" s="81"/>
      <c r="VC138" s="81"/>
      <c r="VD138" s="81"/>
      <c r="VE138" s="81"/>
      <c r="VF138" s="81"/>
      <c r="VG138" s="81"/>
      <c r="VH138" s="81"/>
      <c r="VI138" s="81"/>
      <c r="VJ138" s="81"/>
      <c r="VK138" s="81"/>
      <c r="VL138" s="81"/>
      <c r="VM138" s="81"/>
      <c r="VN138" s="81"/>
      <c r="VO138" s="81"/>
      <c r="VP138" s="81"/>
      <c r="VQ138" s="81"/>
      <c r="VR138" s="81"/>
      <c r="VS138" s="81"/>
      <c r="VT138" s="81"/>
      <c r="VU138" s="81"/>
      <c r="VV138" s="81"/>
      <c r="VW138" s="81"/>
      <c r="VX138" s="81"/>
      <c r="VY138" s="81"/>
      <c r="VZ138" s="81"/>
      <c r="WA138" s="81"/>
      <c r="WB138" s="81"/>
      <c r="WC138" s="81"/>
      <c r="WD138" s="81"/>
      <c r="WE138" s="81"/>
      <c r="WF138" s="81"/>
      <c r="WG138" s="81"/>
      <c r="WH138" s="81"/>
      <c r="WI138" s="81"/>
      <c r="WJ138" s="81"/>
      <c r="WK138" s="81"/>
      <c r="WL138" s="81"/>
      <c r="WM138" s="81"/>
      <c r="WN138" s="81"/>
      <c r="WO138" s="81"/>
      <c r="WP138" s="81"/>
      <c r="WQ138" s="81"/>
      <c r="WR138" s="81"/>
      <c r="WS138" s="81"/>
      <c r="WT138" s="81"/>
      <c r="WU138" s="81"/>
      <c r="WV138" s="81"/>
      <c r="WW138" s="81"/>
      <c r="WX138" s="81"/>
      <c r="WY138" s="81"/>
      <c r="WZ138" s="81"/>
      <c r="XA138" s="81"/>
      <c r="XB138" s="81"/>
      <c r="XC138" s="81"/>
      <c r="XD138" s="81"/>
      <c r="XE138" s="81"/>
      <c r="XF138" s="81"/>
      <c r="XG138" s="81"/>
      <c r="XH138" s="81"/>
      <c r="XI138" s="81"/>
      <c r="XJ138" s="81"/>
      <c r="XK138" s="81"/>
      <c r="XL138" s="81"/>
      <c r="XM138" s="81"/>
      <c r="XN138" s="81"/>
      <c r="XO138" s="81"/>
      <c r="XP138" s="81"/>
      <c r="XQ138" s="81"/>
      <c r="XR138" s="81"/>
      <c r="XS138" s="81"/>
      <c r="XT138" s="81"/>
      <c r="XU138" s="81"/>
      <c r="XV138" s="81"/>
      <c r="XW138" s="81"/>
      <c r="XX138" s="81"/>
      <c r="XY138" s="81"/>
      <c r="XZ138" s="81"/>
      <c r="YA138" s="81"/>
      <c r="YB138" s="81"/>
      <c r="YC138" s="81"/>
      <c r="YD138" s="81"/>
      <c r="YE138" s="81"/>
      <c r="YF138" s="81"/>
      <c r="YG138" s="81"/>
      <c r="YH138" s="81"/>
      <c r="YI138" s="81"/>
      <c r="YJ138" s="81"/>
      <c r="YK138" s="81"/>
      <c r="YL138" s="81"/>
      <c r="YM138" s="81"/>
      <c r="YN138" s="81"/>
      <c r="YO138" s="81"/>
      <c r="YP138" s="81"/>
      <c r="YQ138" s="81"/>
      <c r="YR138" s="81"/>
      <c r="YS138" s="81"/>
      <c r="YT138" s="81"/>
      <c r="YU138" s="81"/>
      <c r="YV138" s="81"/>
      <c r="YW138" s="81"/>
      <c r="YX138" s="81"/>
      <c r="YY138" s="81"/>
      <c r="YZ138" s="81"/>
      <c r="ZA138" s="81"/>
      <c r="ZB138" s="81"/>
      <c r="ZC138" s="81"/>
      <c r="ZD138" s="81"/>
      <c r="ZE138" s="81"/>
      <c r="ZF138" s="81"/>
      <c r="ZG138" s="81"/>
      <c r="ZH138" s="81"/>
      <c r="ZI138" s="81"/>
      <c r="ZJ138" s="81"/>
      <c r="ZK138" s="81"/>
      <c r="ZL138" s="81"/>
      <c r="ZM138" s="81"/>
      <c r="ZN138" s="81"/>
      <c r="ZO138" s="81"/>
      <c r="ZP138" s="81"/>
      <c r="ZQ138" s="81"/>
      <c r="ZR138" s="81"/>
      <c r="ZS138" s="81"/>
      <c r="ZT138" s="81"/>
      <c r="ZU138" s="81"/>
      <c r="ZV138" s="81"/>
      <c r="ZW138" s="81"/>
      <c r="ZX138" s="81"/>
      <c r="ZY138" s="81"/>
      <c r="ZZ138" s="81"/>
      <c r="AAA138" s="81"/>
      <c r="AAB138" s="81"/>
      <c r="AAC138" s="81"/>
      <c r="AAD138" s="81"/>
      <c r="AAE138" s="81"/>
      <c r="AAF138" s="81"/>
      <c r="AAG138" s="81"/>
      <c r="AAH138" s="81"/>
      <c r="AAI138" s="81"/>
      <c r="AAJ138" s="81"/>
      <c r="AAK138" s="81"/>
      <c r="AAL138" s="81"/>
      <c r="AAM138" s="81"/>
      <c r="AAN138" s="81"/>
      <c r="AAO138" s="81"/>
      <c r="AAP138" s="81"/>
      <c r="AAQ138" s="81"/>
      <c r="AAR138" s="81"/>
      <c r="AAS138" s="81"/>
      <c r="AAT138" s="81"/>
      <c r="AAU138" s="81"/>
      <c r="AAV138" s="81"/>
      <c r="AAW138" s="81"/>
      <c r="AAX138" s="81"/>
      <c r="AAY138" s="81"/>
      <c r="AAZ138" s="81"/>
      <c r="ABA138" s="81"/>
      <c r="ABB138" s="81"/>
      <c r="ABC138" s="81"/>
      <c r="ABD138" s="81"/>
      <c r="ABE138" s="81"/>
      <c r="ABF138" s="81"/>
      <c r="ABG138" s="81"/>
      <c r="ABH138" s="81"/>
      <c r="ABI138" s="81"/>
      <c r="ABJ138" s="81"/>
      <c r="ABK138" s="81"/>
      <c r="ABL138" s="81"/>
      <c r="ABM138" s="81"/>
      <c r="ABN138" s="81"/>
      <c r="ABO138" s="81"/>
      <c r="ABP138" s="81"/>
      <c r="ABQ138" s="81"/>
      <c r="ABR138" s="81"/>
      <c r="ABS138" s="81"/>
      <c r="ABT138" s="81"/>
      <c r="ABU138" s="81"/>
      <c r="ABV138" s="81"/>
      <c r="ABW138" s="81"/>
      <c r="ABX138" s="81"/>
      <c r="ABY138" s="81"/>
      <c r="ABZ138" s="81"/>
      <c r="ACA138" s="81"/>
      <c r="ACB138" s="81"/>
      <c r="ACC138" s="81"/>
      <c r="ACD138" s="81"/>
      <c r="ACE138" s="81"/>
      <c r="ACF138" s="81"/>
      <c r="ACG138" s="81"/>
      <c r="ACH138" s="81"/>
      <c r="ACI138" s="81"/>
      <c r="ACJ138" s="81"/>
      <c r="ACK138" s="81"/>
      <c r="ACL138" s="81"/>
      <c r="ACM138" s="81"/>
      <c r="ACN138" s="81"/>
      <c r="ACO138" s="81"/>
      <c r="ACP138" s="81"/>
      <c r="ACQ138" s="81"/>
      <c r="ACR138" s="81"/>
      <c r="ACS138" s="81"/>
      <c r="ACT138" s="81"/>
      <c r="ACU138" s="81"/>
      <c r="ACV138" s="81"/>
      <c r="ACW138" s="81"/>
      <c r="ACX138" s="81"/>
      <c r="ACY138" s="81"/>
      <c r="ACZ138" s="81"/>
      <c r="ADA138" s="81"/>
      <c r="ADB138" s="81"/>
      <c r="ADC138" s="81"/>
      <c r="ADD138" s="81"/>
      <c r="ADE138" s="81"/>
      <c r="ADF138" s="81"/>
      <c r="ADG138" s="81"/>
      <c r="ADH138" s="81"/>
      <c r="ADI138" s="81"/>
      <c r="ADJ138" s="81"/>
      <c r="ADK138" s="81"/>
      <c r="ADL138" s="81"/>
      <c r="ADM138" s="81"/>
      <c r="ADN138" s="81"/>
      <c r="ADO138" s="81"/>
      <c r="ADP138" s="81"/>
      <c r="ADQ138" s="81"/>
      <c r="ADR138" s="81"/>
      <c r="ADS138" s="81"/>
      <c r="ADT138" s="81"/>
      <c r="ADU138" s="81"/>
      <c r="ADV138" s="81"/>
      <c r="ADW138" s="81"/>
      <c r="ADX138" s="81"/>
      <c r="ADY138" s="81"/>
      <c r="ADZ138" s="81"/>
      <c r="AEA138" s="81"/>
      <c r="AEB138" s="81"/>
      <c r="AEC138" s="81"/>
      <c r="AED138" s="81"/>
      <c r="AEE138" s="81"/>
      <c r="AEF138" s="81"/>
      <c r="AEG138" s="81"/>
      <c r="AEH138" s="81"/>
      <c r="AEI138" s="81"/>
      <c r="AEJ138" s="81"/>
      <c r="AEK138" s="81"/>
      <c r="AEL138" s="81"/>
      <c r="AEM138" s="81"/>
      <c r="AEN138" s="81"/>
      <c r="AEO138" s="81"/>
      <c r="AEP138" s="81"/>
      <c r="AEQ138" s="81"/>
      <c r="AER138" s="81"/>
      <c r="AES138" s="81"/>
      <c r="AET138" s="81"/>
      <c r="AEU138" s="81"/>
      <c r="AEV138" s="81"/>
      <c r="AEW138" s="81"/>
      <c r="AEX138" s="81"/>
      <c r="AEY138" s="81"/>
      <c r="AEZ138" s="81"/>
      <c r="AFA138" s="81"/>
      <c r="AFB138" s="81"/>
      <c r="AFC138" s="81"/>
      <c r="AFD138" s="81"/>
      <c r="AFE138" s="81"/>
      <c r="AFF138" s="81"/>
      <c r="AFG138" s="81"/>
      <c r="AFH138" s="81"/>
      <c r="AFI138" s="81"/>
      <c r="AFJ138" s="81"/>
      <c r="AFK138" s="81"/>
      <c r="AFL138" s="81"/>
      <c r="AFM138" s="81"/>
      <c r="AFN138" s="81"/>
      <c r="AFO138" s="81"/>
      <c r="AFP138" s="81"/>
      <c r="AFQ138" s="81"/>
      <c r="AFR138" s="81"/>
      <c r="AFS138" s="81"/>
      <c r="AFT138" s="81"/>
      <c r="AFU138" s="81"/>
      <c r="AFV138" s="81"/>
      <c r="AFW138" s="81"/>
      <c r="AFX138" s="81"/>
      <c r="AFY138" s="81"/>
      <c r="AFZ138" s="81"/>
      <c r="AGA138" s="81"/>
      <c r="AGB138" s="81"/>
      <c r="AGC138" s="81"/>
      <c r="AGD138" s="81"/>
      <c r="AGE138" s="81"/>
      <c r="AGF138" s="81"/>
      <c r="AGG138" s="81"/>
      <c r="AGH138" s="81"/>
      <c r="AGI138" s="81"/>
      <c r="AGJ138" s="81"/>
      <c r="AGK138" s="81"/>
      <c r="AGL138" s="81"/>
      <c r="AGM138" s="81"/>
      <c r="AGN138" s="81"/>
      <c r="AGO138" s="81"/>
      <c r="AGP138" s="81"/>
      <c r="AGQ138" s="81"/>
      <c r="AGR138" s="81"/>
      <c r="AGS138" s="81"/>
      <c r="AGT138" s="81"/>
      <c r="AGU138" s="81"/>
      <c r="AGV138" s="81"/>
      <c r="AGW138" s="81"/>
      <c r="AGX138" s="81"/>
      <c r="AGY138" s="81"/>
      <c r="AGZ138" s="81"/>
      <c r="AHA138" s="81"/>
      <c r="AHB138" s="81"/>
      <c r="AHC138" s="81"/>
      <c r="AHD138" s="81"/>
      <c r="AHE138" s="81"/>
      <c r="AHF138" s="81"/>
      <c r="AHG138" s="81"/>
      <c r="AHH138" s="81"/>
      <c r="AHI138" s="81"/>
      <c r="AHJ138" s="81"/>
      <c r="AHK138" s="81"/>
      <c r="AHL138" s="81"/>
      <c r="AHM138" s="81"/>
      <c r="AHN138" s="81"/>
      <c r="AHO138" s="81"/>
      <c r="AHP138" s="81"/>
      <c r="AHQ138" s="81"/>
      <c r="AHR138" s="81"/>
      <c r="AHS138" s="81"/>
      <c r="AHT138" s="81"/>
      <c r="AHU138" s="81"/>
      <c r="AHV138" s="81"/>
      <c r="AHW138" s="81"/>
      <c r="AHX138" s="81"/>
      <c r="AHY138" s="81"/>
      <c r="AHZ138" s="81"/>
      <c r="AIA138" s="81"/>
      <c r="AIB138" s="81"/>
      <c r="AIC138" s="81"/>
      <c r="AID138" s="81"/>
      <c r="AIE138" s="81"/>
      <c r="AIF138" s="81"/>
      <c r="AIG138" s="81"/>
      <c r="AIH138" s="81"/>
      <c r="AII138" s="81"/>
      <c r="AIJ138" s="81"/>
      <c r="AIK138" s="81"/>
      <c r="AIL138" s="81"/>
      <c r="AIM138" s="81"/>
      <c r="AIN138" s="81"/>
      <c r="AIO138" s="81"/>
      <c r="AIP138" s="81"/>
      <c r="AIQ138" s="81"/>
      <c r="AIR138" s="81"/>
      <c r="AIS138" s="81"/>
      <c r="AIT138" s="81"/>
      <c r="AIU138" s="81"/>
      <c r="AIV138" s="81"/>
      <c r="AIW138" s="81"/>
      <c r="AIX138" s="81"/>
      <c r="AIY138" s="81"/>
      <c r="AIZ138" s="81"/>
      <c r="AJA138" s="81"/>
      <c r="AJB138" s="81"/>
      <c r="AJC138" s="81"/>
      <c r="AJD138" s="81"/>
      <c r="AJE138" s="81"/>
      <c r="AJF138" s="81"/>
      <c r="AJG138" s="81"/>
      <c r="AJH138" s="81"/>
      <c r="AJI138" s="81"/>
      <c r="AJJ138" s="81"/>
      <c r="AJK138" s="81"/>
      <c r="AJL138" s="81"/>
      <c r="AJM138" s="81"/>
      <c r="AJN138" s="81"/>
      <c r="AJO138" s="81"/>
      <c r="AJP138" s="81"/>
      <c r="AJQ138" s="81"/>
      <c r="AJR138" s="81"/>
      <c r="AJS138" s="81"/>
      <c r="AJT138" s="81"/>
      <c r="AJU138" s="81"/>
      <c r="AJV138" s="81"/>
      <c r="AJW138" s="81"/>
      <c r="AJX138" s="81"/>
      <c r="AJY138" s="81"/>
      <c r="AJZ138" s="81"/>
      <c r="AKA138" s="81"/>
      <c r="AKB138" s="81"/>
      <c r="AKC138" s="81"/>
      <c r="AKD138" s="81"/>
      <c r="AKE138" s="81"/>
      <c r="AKF138" s="81"/>
      <c r="AKG138" s="81"/>
      <c r="AKH138" s="81"/>
      <c r="AKI138" s="81"/>
      <c r="AKJ138" s="81"/>
      <c r="AKK138" s="81"/>
      <c r="AKL138" s="81"/>
      <c r="AKM138" s="81"/>
      <c r="AKN138" s="81"/>
      <c r="AKO138" s="81"/>
      <c r="AKP138" s="81"/>
      <c r="AKQ138" s="81"/>
      <c r="AKR138" s="81"/>
      <c r="AKS138" s="81"/>
      <c r="AKT138" s="81"/>
      <c r="AKU138" s="81"/>
      <c r="AKV138" s="81"/>
      <c r="AKW138" s="81"/>
      <c r="AKX138" s="81"/>
      <c r="AKY138" s="81"/>
      <c r="AKZ138" s="81"/>
      <c r="ALA138" s="81"/>
      <c r="ALB138" s="81"/>
      <c r="ALC138" s="81"/>
      <c r="ALD138" s="81"/>
      <c r="ALE138" s="81"/>
      <c r="ALF138" s="81"/>
      <c r="ALG138" s="81"/>
      <c r="ALH138" s="81"/>
      <c r="ALI138" s="81"/>
      <c r="ALJ138" s="81"/>
      <c r="ALK138" s="81"/>
      <c r="ALL138" s="81"/>
      <c r="ALM138" s="81"/>
      <c r="ALN138" s="81"/>
      <c r="ALO138" s="81"/>
      <c r="ALP138" s="81"/>
      <c r="ALQ138" s="81"/>
      <c r="ALR138" s="81"/>
      <c r="ALS138" s="81"/>
      <c r="ALT138" s="81"/>
      <c r="ALU138" s="81"/>
      <c r="ALV138" s="81"/>
      <c r="ALW138" s="81"/>
      <c r="ALX138" s="81"/>
      <c r="ALY138" s="81"/>
      <c r="ALZ138" s="81"/>
      <c r="AMA138" s="81"/>
      <c r="AMB138" s="81"/>
      <c r="AMC138" s="81"/>
      <c r="AMD138" s="81"/>
      <c r="AME138" s="81"/>
      <c r="AMF138" s="81"/>
      <c r="AMG138" s="81"/>
      <c r="AMH138" s="81"/>
      <c r="AMI138" s="81"/>
      <c r="AMJ138" s="81"/>
      <c r="AMK138" s="81"/>
      <c r="AML138" s="81"/>
      <c r="AMM138" s="81"/>
      <c r="AMN138" s="81"/>
      <c r="AMO138" s="81"/>
      <c r="AMP138" s="81"/>
      <c r="AMQ138" s="81"/>
      <c r="AMR138" s="81"/>
      <c r="AMS138" s="81"/>
      <c r="AMT138" s="81"/>
      <c r="AMU138" s="81"/>
      <c r="AMV138" s="81"/>
      <c r="AMW138" s="81"/>
      <c r="AMX138" s="81"/>
      <c r="AMY138" s="81"/>
      <c r="AMZ138" s="81"/>
      <c r="ANA138" s="81"/>
      <c r="ANB138" s="81"/>
      <c r="ANC138" s="81"/>
      <c r="AND138" s="81"/>
      <c r="ANE138" s="81"/>
      <c r="ANF138" s="81"/>
      <c r="ANG138" s="81"/>
      <c r="ANH138" s="81"/>
      <c r="ANI138" s="81"/>
      <c r="ANJ138" s="81"/>
      <c r="ANK138" s="81"/>
      <c r="ANL138" s="81"/>
      <c r="ANM138" s="81"/>
      <c r="ANN138" s="81"/>
      <c r="ANO138" s="81"/>
      <c r="ANP138" s="81"/>
      <c r="ANQ138" s="81"/>
      <c r="ANR138" s="81"/>
      <c r="ANS138" s="81"/>
      <c r="ANT138" s="81"/>
      <c r="ANU138" s="81"/>
      <c r="ANV138" s="81"/>
      <c r="ANW138" s="81"/>
      <c r="ANX138" s="81"/>
      <c r="ANY138" s="81"/>
      <c r="ANZ138" s="81"/>
      <c r="AOA138" s="81"/>
      <c r="AOB138" s="81"/>
      <c r="AOC138" s="81"/>
      <c r="AOD138" s="81"/>
      <c r="AOE138" s="81"/>
      <c r="AOF138" s="81"/>
      <c r="AOG138" s="81"/>
      <c r="AOH138" s="81"/>
      <c r="AOI138" s="81"/>
      <c r="AOJ138" s="81"/>
      <c r="AOK138" s="81"/>
      <c r="AOL138" s="81"/>
      <c r="AOM138" s="81"/>
      <c r="AON138" s="81"/>
      <c r="AOO138" s="81"/>
      <c r="AOP138" s="81"/>
      <c r="AOQ138" s="81"/>
      <c r="AOR138" s="81"/>
      <c r="AOS138" s="81"/>
      <c r="AOT138" s="81"/>
      <c r="AOU138" s="81"/>
      <c r="AOV138" s="81"/>
      <c r="AOW138" s="81"/>
      <c r="AOX138" s="81"/>
      <c r="AOY138" s="81"/>
      <c r="AOZ138" s="81"/>
      <c r="APA138" s="81"/>
      <c r="APB138" s="81"/>
      <c r="APC138" s="81"/>
      <c r="APD138" s="81"/>
      <c r="APE138" s="81"/>
      <c r="APF138" s="81"/>
      <c r="APG138" s="81"/>
      <c r="APH138" s="81"/>
      <c r="API138" s="81"/>
      <c r="APJ138" s="81"/>
      <c r="APK138" s="81"/>
      <c r="APL138" s="81"/>
      <c r="APM138" s="81"/>
      <c r="APN138" s="81"/>
      <c r="APO138" s="81"/>
      <c r="APP138" s="81"/>
      <c r="APQ138" s="81"/>
      <c r="APR138" s="81"/>
      <c r="APS138" s="81"/>
      <c r="APT138" s="81"/>
      <c r="APU138" s="81"/>
      <c r="APV138" s="81"/>
      <c r="APW138" s="81"/>
      <c r="APX138" s="81"/>
      <c r="APY138" s="81"/>
      <c r="APZ138" s="81"/>
      <c r="AQA138" s="81"/>
      <c r="AQB138" s="81"/>
      <c r="AQC138" s="81"/>
      <c r="AQD138" s="81"/>
      <c r="AQE138" s="81"/>
      <c r="AQF138" s="81"/>
      <c r="AQG138" s="81"/>
      <c r="AQH138" s="81"/>
      <c r="AQI138" s="81"/>
      <c r="AQJ138" s="81"/>
      <c r="AQK138" s="81"/>
      <c r="AQL138" s="81"/>
      <c r="AQM138" s="81"/>
      <c r="AQN138" s="81"/>
      <c r="AQO138" s="81"/>
      <c r="AQP138" s="81"/>
      <c r="AQQ138" s="81"/>
      <c r="AQR138" s="81"/>
      <c r="AQS138" s="81"/>
      <c r="AQT138" s="81"/>
      <c r="AQU138" s="81"/>
      <c r="AQV138" s="81"/>
      <c r="AQW138" s="81"/>
      <c r="AQX138" s="81"/>
      <c r="AQY138" s="81"/>
      <c r="AQZ138" s="81"/>
      <c r="ARA138" s="81"/>
      <c r="ARB138" s="81"/>
      <c r="ARC138" s="81"/>
      <c r="ARD138" s="81"/>
      <c r="ARE138" s="81"/>
      <c r="ARF138" s="81"/>
      <c r="ARG138" s="81"/>
      <c r="ARH138" s="81"/>
      <c r="ARI138" s="81"/>
      <c r="ARJ138" s="81"/>
      <c r="ARK138" s="81"/>
      <c r="ARL138" s="81"/>
      <c r="ARM138" s="81"/>
      <c r="ARN138" s="81"/>
      <c r="ARO138" s="81"/>
      <c r="ARP138" s="81"/>
      <c r="ARQ138" s="81"/>
      <c r="ARR138" s="81"/>
      <c r="ARS138" s="81"/>
      <c r="ART138" s="81"/>
      <c r="ARU138" s="81"/>
      <c r="ARV138" s="81"/>
      <c r="ARW138" s="81"/>
      <c r="ARX138" s="81"/>
      <c r="ARY138" s="81"/>
      <c r="ARZ138" s="81"/>
      <c r="ASA138" s="81"/>
      <c r="ASB138" s="81"/>
      <c r="ASC138" s="81"/>
      <c r="ASD138" s="81"/>
      <c r="ASE138" s="81"/>
      <c r="ASF138" s="81"/>
      <c r="ASG138" s="81"/>
      <c r="ASH138" s="81"/>
      <c r="ASI138" s="81"/>
      <c r="ASJ138" s="81"/>
      <c r="ASK138" s="81"/>
      <c r="ASL138" s="81"/>
      <c r="ASM138" s="81"/>
      <c r="ASN138" s="81"/>
      <c r="ASO138" s="81"/>
      <c r="ASP138" s="81"/>
      <c r="ASQ138" s="81"/>
      <c r="ASR138" s="81"/>
      <c r="ASS138" s="81"/>
      <c r="AST138" s="81"/>
      <c r="ASU138" s="81"/>
      <c r="ASV138" s="81"/>
      <c r="ASW138" s="81"/>
      <c r="ASX138" s="81"/>
      <c r="ASY138" s="81"/>
      <c r="ASZ138" s="81"/>
      <c r="ATA138" s="81"/>
      <c r="ATB138" s="81"/>
      <c r="ATC138" s="81"/>
      <c r="ATD138" s="81"/>
      <c r="ATE138" s="81"/>
      <c r="ATF138" s="81"/>
      <c r="ATG138" s="81"/>
      <c r="ATH138" s="81"/>
      <c r="ATI138" s="81"/>
      <c r="ATJ138" s="81"/>
      <c r="ATK138" s="81"/>
      <c r="ATL138" s="81"/>
      <c r="ATM138" s="81"/>
      <c r="ATN138" s="81"/>
      <c r="ATO138" s="81"/>
      <c r="ATP138" s="81"/>
      <c r="ATQ138" s="81"/>
      <c r="ATR138" s="81"/>
      <c r="ATS138" s="81"/>
      <c r="ATT138" s="81"/>
      <c r="ATU138" s="81"/>
      <c r="ATV138" s="81"/>
      <c r="ATW138" s="81"/>
      <c r="ATX138" s="81"/>
      <c r="ATY138" s="81"/>
      <c r="ATZ138" s="81"/>
      <c r="AUA138" s="81"/>
      <c r="AUB138" s="81"/>
      <c r="AUC138" s="81"/>
      <c r="AUD138" s="81"/>
      <c r="AUE138" s="81"/>
      <c r="AUF138" s="81"/>
      <c r="AUG138" s="81"/>
      <c r="AUH138" s="81"/>
      <c r="AUI138" s="81"/>
      <c r="AUJ138" s="81"/>
      <c r="AUK138" s="81"/>
      <c r="AUL138" s="81"/>
      <c r="AUM138" s="81"/>
      <c r="AUN138" s="81"/>
      <c r="AUO138" s="81"/>
      <c r="AUP138" s="81"/>
      <c r="AUQ138" s="81"/>
      <c r="AUR138" s="81"/>
      <c r="AUS138" s="81"/>
      <c r="AUT138" s="81"/>
      <c r="AUU138" s="81"/>
      <c r="AUV138" s="81"/>
      <c r="AUW138" s="81"/>
      <c r="AUX138" s="81"/>
      <c r="AUY138" s="81"/>
      <c r="AUZ138" s="81"/>
      <c r="AVA138" s="81"/>
      <c r="AVB138" s="81"/>
      <c r="AVC138" s="81"/>
      <c r="AVD138" s="81"/>
      <c r="AVE138" s="81"/>
      <c r="AVF138" s="81"/>
      <c r="AVG138" s="81"/>
      <c r="AVH138" s="81"/>
      <c r="AVI138" s="81"/>
      <c r="AVJ138" s="81"/>
      <c r="AVK138" s="81"/>
      <c r="AVL138" s="81"/>
      <c r="AVM138" s="81"/>
      <c r="AVN138" s="81"/>
      <c r="AVO138" s="81"/>
      <c r="AVP138" s="81"/>
      <c r="AVQ138" s="81"/>
      <c r="AVR138" s="81"/>
      <c r="AVS138" s="81"/>
      <c r="AVT138" s="81"/>
      <c r="AVU138" s="81"/>
      <c r="AVV138" s="81"/>
      <c r="AVW138" s="81"/>
      <c r="AVX138" s="81"/>
      <c r="AVY138" s="81"/>
      <c r="AVZ138" s="81"/>
      <c r="AWA138" s="81"/>
      <c r="AWB138" s="81"/>
      <c r="AWC138" s="81"/>
      <c r="AWD138" s="81"/>
      <c r="AWE138" s="81"/>
      <c r="AWF138" s="81"/>
      <c r="AWG138" s="81"/>
      <c r="AWH138" s="81"/>
      <c r="AWI138" s="81"/>
      <c r="AWJ138" s="81"/>
      <c r="AWK138" s="81"/>
      <c r="AWL138" s="81"/>
      <c r="AWM138" s="81"/>
      <c r="AWN138" s="81"/>
      <c r="AWO138" s="81"/>
      <c r="AWP138" s="81"/>
      <c r="AWQ138" s="81"/>
      <c r="AWR138" s="81"/>
      <c r="AWS138" s="81"/>
      <c r="AWT138" s="81"/>
      <c r="AWU138" s="81"/>
      <c r="AWV138" s="81"/>
      <c r="AWW138" s="81"/>
      <c r="AWX138" s="81"/>
      <c r="AWY138" s="81"/>
      <c r="AWZ138" s="81"/>
      <c r="AXA138" s="81"/>
      <c r="AXB138" s="81"/>
      <c r="AXC138" s="81"/>
      <c r="AXD138" s="81"/>
      <c r="AXE138" s="81"/>
      <c r="AXF138" s="81"/>
      <c r="AXG138" s="81"/>
      <c r="AXH138" s="81"/>
      <c r="AXI138" s="81"/>
      <c r="AXJ138" s="81"/>
      <c r="AXK138" s="81"/>
      <c r="AXL138" s="81"/>
      <c r="AXM138" s="81"/>
      <c r="AXN138" s="81"/>
      <c r="AXO138" s="81"/>
      <c r="AXP138" s="81"/>
      <c r="AXQ138" s="81"/>
      <c r="AXR138" s="81"/>
      <c r="AXS138" s="81"/>
      <c r="AXT138" s="81"/>
      <c r="AXU138" s="81"/>
      <c r="AXV138" s="81"/>
      <c r="AXW138" s="81"/>
      <c r="AXX138" s="81"/>
      <c r="AXY138" s="81"/>
      <c r="AXZ138" s="81"/>
      <c r="AYA138" s="81"/>
      <c r="AYB138" s="81"/>
      <c r="AYC138" s="81"/>
      <c r="AYD138" s="81"/>
      <c r="AYE138" s="81"/>
      <c r="AYF138" s="81"/>
      <c r="AYG138" s="81"/>
      <c r="AYH138" s="81"/>
      <c r="AYI138" s="81"/>
      <c r="AYJ138" s="81"/>
      <c r="AYK138" s="81"/>
      <c r="AYL138" s="81"/>
      <c r="AYM138" s="81"/>
      <c r="AYN138" s="81"/>
      <c r="AYO138" s="81"/>
      <c r="AYP138" s="81"/>
      <c r="AYQ138" s="81"/>
      <c r="AYR138" s="81"/>
      <c r="AYS138" s="81"/>
      <c r="AYT138" s="81"/>
      <c r="AYU138" s="81"/>
      <c r="AYV138" s="81"/>
      <c r="AYW138" s="81"/>
      <c r="AYX138" s="81"/>
      <c r="AYY138" s="81"/>
      <c r="AYZ138" s="81"/>
      <c r="AZA138" s="81"/>
      <c r="AZB138" s="81"/>
      <c r="AZC138" s="81"/>
      <c r="AZD138" s="81"/>
      <c r="AZE138" s="81"/>
      <c r="AZF138" s="81"/>
      <c r="AZG138" s="81"/>
      <c r="AZH138" s="81"/>
      <c r="AZI138" s="81"/>
      <c r="AZJ138" s="81"/>
      <c r="AZK138" s="81"/>
      <c r="AZL138" s="81"/>
      <c r="AZM138" s="81"/>
      <c r="AZN138" s="81"/>
      <c r="AZO138" s="81"/>
      <c r="AZP138" s="81"/>
      <c r="AZQ138" s="81"/>
      <c r="AZR138" s="81"/>
      <c r="AZS138" s="81"/>
      <c r="AZT138" s="81"/>
      <c r="AZU138" s="81"/>
      <c r="AZV138" s="81"/>
      <c r="AZW138" s="81"/>
      <c r="AZX138" s="81"/>
      <c r="AZY138" s="81"/>
      <c r="AZZ138" s="81"/>
      <c r="BAA138" s="81"/>
      <c r="BAB138" s="81"/>
      <c r="BAC138" s="81"/>
      <c r="BAD138" s="81"/>
      <c r="BAE138" s="81"/>
      <c r="BAF138" s="81"/>
      <c r="BAG138" s="81"/>
      <c r="BAH138" s="81"/>
      <c r="BAI138" s="81"/>
      <c r="BAJ138" s="81"/>
      <c r="BAK138" s="81"/>
      <c r="BAL138" s="81"/>
      <c r="BAM138" s="81"/>
      <c r="BAN138" s="81"/>
      <c r="BAO138" s="81"/>
      <c r="BAP138" s="81"/>
      <c r="BAQ138" s="81"/>
      <c r="BAR138" s="81"/>
      <c r="BAS138" s="81"/>
      <c r="BAT138" s="81"/>
      <c r="BAU138" s="81"/>
      <c r="BAV138" s="81"/>
      <c r="BAW138" s="81"/>
      <c r="BAX138" s="81"/>
      <c r="BAY138" s="81"/>
      <c r="BAZ138" s="81"/>
      <c r="BBA138" s="81"/>
      <c r="BBB138" s="81"/>
      <c r="BBC138" s="81"/>
      <c r="BBD138" s="81"/>
      <c r="BBE138" s="81"/>
      <c r="BBF138" s="81"/>
      <c r="BBG138" s="81"/>
      <c r="BBH138" s="81"/>
      <c r="BBI138" s="81"/>
      <c r="BBJ138" s="81"/>
      <c r="BBK138" s="81"/>
      <c r="BBL138" s="81"/>
      <c r="BBM138" s="81"/>
      <c r="BBN138" s="81"/>
      <c r="BBO138" s="81"/>
      <c r="BBP138" s="81"/>
      <c r="BBQ138" s="81"/>
      <c r="BBR138" s="81"/>
      <c r="BBS138" s="81"/>
      <c r="BBT138" s="81"/>
      <c r="BBU138" s="81"/>
      <c r="BBV138" s="81"/>
      <c r="BBW138" s="81"/>
      <c r="BBX138" s="81"/>
      <c r="BBY138" s="81"/>
      <c r="BBZ138" s="81"/>
      <c r="BCA138" s="81"/>
      <c r="BCB138" s="81"/>
      <c r="BCC138" s="81"/>
      <c r="BCD138" s="81"/>
      <c r="BCE138" s="81"/>
      <c r="BCF138" s="81"/>
      <c r="BCG138" s="81"/>
      <c r="BCH138" s="81"/>
      <c r="BCI138" s="81"/>
      <c r="BCJ138" s="81"/>
      <c r="BCK138" s="81"/>
      <c r="BCL138" s="81"/>
      <c r="BCM138" s="81"/>
      <c r="BCN138" s="81"/>
      <c r="BCO138" s="81"/>
      <c r="BCP138" s="81"/>
      <c r="BCQ138" s="81"/>
      <c r="BCR138" s="81"/>
      <c r="BCS138" s="81"/>
      <c r="BCT138" s="81"/>
      <c r="BCU138" s="81"/>
      <c r="BCV138" s="81"/>
      <c r="BCW138" s="81"/>
      <c r="BCX138" s="81"/>
      <c r="BCY138" s="81"/>
      <c r="BCZ138" s="81"/>
      <c r="BDA138" s="81"/>
      <c r="BDB138" s="81"/>
      <c r="BDC138" s="81"/>
      <c r="BDD138" s="81"/>
      <c r="BDE138" s="81"/>
      <c r="BDF138" s="81"/>
      <c r="BDG138" s="81"/>
      <c r="BDH138" s="81"/>
      <c r="BDI138" s="81"/>
      <c r="BDJ138" s="81"/>
      <c r="BDK138" s="81"/>
      <c r="BDL138" s="81"/>
      <c r="BDM138" s="81"/>
      <c r="BDN138" s="81"/>
      <c r="BDO138" s="81"/>
      <c r="BDP138" s="81"/>
      <c r="BDQ138" s="81"/>
      <c r="BDR138" s="81"/>
      <c r="BDS138" s="81"/>
      <c r="BDT138" s="81"/>
      <c r="BDU138" s="81"/>
      <c r="BDV138" s="81"/>
      <c r="BDW138" s="81"/>
      <c r="BDX138" s="81"/>
      <c r="BDY138" s="81"/>
      <c r="BDZ138" s="81"/>
      <c r="BEA138" s="81"/>
      <c r="BEB138" s="81"/>
      <c r="BEC138" s="81"/>
      <c r="BED138" s="81"/>
      <c r="BEE138" s="81"/>
      <c r="BEF138" s="81"/>
      <c r="BEG138" s="81"/>
      <c r="BEH138" s="81"/>
      <c r="BEI138" s="81"/>
      <c r="BEJ138" s="81"/>
      <c r="BEK138" s="81"/>
      <c r="BEL138" s="81"/>
      <c r="BEM138" s="81"/>
      <c r="BEN138" s="81"/>
      <c r="BEO138" s="81"/>
      <c r="BEP138" s="81"/>
      <c r="BEQ138" s="81"/>
      <c r="BER138" s="81"/>
      <c r="BES138" s="81"/>
      <c r="BET138" s="81"/>
      <c r="BEU138" s="81"/>
      <c r="BEV138" s="81"/>
      <c r="BEW138" s="81"/>
      <c r="BEX138" s="81"/>
      <c r="BEY138" s="81"/>
      <c r="BEZ138" s="81"/>
      <c r="BFA138" s="81"/>
      <c r="BFB138" s="81"/>
      <c r="BFC138" s="81"/>
      <c r="BFD138" s="81"/>
      <c r="BFE138" s="81"/>
      <c r="BFF138" s="81"/>
      <c r="BFG138" s="81"/>
      <c r="BFH138" s="81"/>
      <c r="BFI138" s="81"/>
      <c r="BFJ138" s="81"/>
      <c r="BFK138" s="81"/>
      <c r="BFL138" s="81"/>
      <c r="BFM138" s="81"/>
      <c r="BFN138" s="81"/>
      <c r="BFO138" s="81"/>
      <c r="BFP138" s="81"/>
      <c r="BFQ138" s="81"/>
      <c r="BFR138" s="81"/>
      <c r="BFS138" s="81"/>
      <c r="BFT138" s="81"/>
      <c r="BFU138" s="81"/>
      <c r="BFV138" s="81"/>
      <c r="BFW138" s="81"/>
      <c r="BFX138" s="81"/>
      <c r="BFY138" s="81"/>
      <c r="BFZ138" s="81"/>
      <c r="BGA138" s="81"/>
      <c r="BGB138" s="81"/>
      <c r="BGC138" s="81"/>
      <c r="BGD138" s="81"/>
      <c r="BGE138" s="81"/>
      <c r="BGF138" s="81"/>
      <c r="BGG138" s="81"/>
      <c r="BGH138" s="81"/>
      <c r="BGI138" s="81"/>
      <c r="BGJ138" s="81"/>
      <c r="BGK138" s="81"/>
      <c r="BGL138" s="81"/>
      <c r="BGM138" s="81"/>
      <c r="BGN138" s="81"/>
      <c r="BGO138" s="81"/>
      <c r="BGP138" s="81"/>
      <c r="BGQ138" s="81"/>
      <c r="BGR138" s="81"/>
      <c r="BGS138" s="81"/>
      <c r="BGT138" s="81"/>
      <c r="BGU138" s="81"/>
      <c r="BGV138" s="81"/>
      <c r="BGW138" s="81"/>
      <c r="BGX138" s="81"/>
      <c r="BGY138" s="81"/>
      <c r="BGZ138" s="81"/>
      <c r="BHA138" s="81"/>
      <c r="BHB138" s="81"/>
      <c r="BHC138" s="81"/>
      <c r="BHD138" s="81"/>
      <c r="BHE138" s="81"/>
      <c r="BHF138" s="81"/>
      <c r="BHG138" s="81"/>
      <c r="BHH138" s="81"/>
      <c r="BHI138" s="81"/>
      <c r="BHJ138" s="81"/>
      <c r="BHK138" s="81"/>
      <c r="BHL138" s="81"/>
      <c r="BHM138" s="81"/>
      <c r="BHN138" s="81"/>
      <c r="BHO138" s="81"/>
      <c r="BHP138" s="81"/>
      <c r="BHQ138" s="81"/>
      <c r="BHR138" s="81"/>
      <c r="BHS138" s="81"/>
      <c r="BHT138" s="81"/>
      <c r="BHU138" s="81"/>
      <c r="BHV138" s="81"/>
      <c r="BHW138" s="81"/>
      <c r="BHX138" s="81"/>
      <c r="BHY138" s="81"/>
      <c r="BHZ138" s="81"/>
      <c r="BIA138" s="81"/>
      <c r="BIB138" s="81"/>
      <c r="BIC138" s="81"/>
      <c r="BID138" s="81"/>
      <c r="BIE138" s="81"/>
      <c r="BIF138" s="81"/>
      <c r="BIG138" s="81"/>
      <c r="BIH138" s="81"/>
      <c r="BII138" s="81"/>
      <c r="BIJ138" s="81"/>
      <c r="BIK138" s="81"/>
      <c r="BIL138" s="81"/>
      <c r="BIM138" s="81"/>
      <c r="BIN138" s="81"/>
      <c r="BIO138" s="81"/>
      <c r="BIP138" s="81"/>
      <c r="BIQ138" s="81"/>
      <c r="BIR138" s="81"/>
      <c r="BIS138" s="81"/>
      <c r="BIT138" s="81"/>
      <c r="BIU138" s="81"/>
      <c r="BIV138" s="81"/>
      <c r="BIW138" s="81"/>
      <c r="BIX138" s="81"/>
      <c r="BIY138" s="81"/>
      <c r="BIZ138" s="81"/>
      <c r="BJA138" s="81"/>
      <c r="BJB138" s="81"/>
      <c r="BJC138" s="81"/>
      <c r="BJD138" s="81"/>
      <c r="BJE138" s="81"/>
      <c r="BJF138" s="81"/>
      <c r="BJG138" s="81"/>
      <c r="BJH138" s="81"/>
      <c r="BJI138" s="81"/>
      <c r="BJJ138" s="81"/>
      <c r="BJK138" s="81"/>
      <c r="BJL138" s="81"/>
      <c r="BJM138" s="81"/>
      <c r="BJN138" s="81"/>
      <c r="BJO138" s="81"/>
      <c r="BJP138" s="81"/>
      <c r="BJQ138" s="81"/>
      <c r="BJR138" s="81"/>
      <c r="BJS138" s="81"/>
      <c r="BJT138" s="81"/>
      <c r="BJU138" s="81"/>
      <c r="BJV138" s="81"/>
      <c r="BJW138" s="81"/>
      <c r="BJX138" s="81"/>
      <c r="BJY138" s="81"/>
      <c r="BJZ138" s="81"/>
      <c r="BKA138" s="81"/>
      <c r="BKB138" s="81"/>
      <c r="BKC138" s="81"/>
      <c r="BKD138" s="81"/>
      <c r="BKE138" s="81"/>
      <c r="BKF138" s="81"/>
      <c r="BKG138" s="81"/>
      <c r="BKH138" s="81"/>
      <c r="BKI138" s="81"/>
      <c r="BKJ138" s="81"/>
      <c r="BKK138" s="81"/>
      <c r="BKL138" s="81"/>
      <c r="BKM138" s="81"/>
      <c r="BKN138" s="81"/>
      <c r="BKO138" s="81"/>
      <c r="BKP138" s="81"/>
      <c r="BKQ138" s="81"/>
      <c r="BKR138" s="81"/>
      <c r="BKS138" s="81"/>
      <c r="BKT138" s="81"/>
      <c r="BKU138" s="81"/>
      <c r="BKV138" s="81"/>
      <c r="BKW138" s="81"/>
      <c r="BKX138" s="81"/>
      <c r="BKY138" s="81"/>
      <c r="BKZ138" s="81"/>
      <c r="BLA138" s="81"/>
      <c r="BLB138" s="81"/>
      <c r="BLC138" s="81"/>
      <c r="BLD138" s="81"/>
      <c r="BLE138" s="81"/>
      <c r="BLF138" s="81"/>
      <c r="BLG138" s="81"/>
      <c r="BLH138" s="81"/>
      <c r="BLI138" s="81"/>
      <c r="BLJ138" s="81"/>
      <c r="BLK138" s="81"/>
      <c r="BLL138" s="81"/>
      <c r="BLM138" s="81"/>
      <c r="BLN138" s="81"/>
      <c r="BLO138" s="81"/>
      <c r="BLP138" s="81"/>
      <c r="BLQ138" s="81"/>
      <c r="BLR138" s="81"/>
      <c r="BLS138" s="81"/>
      <c r="BLT138" s="81"/>
      <c r="BLU138" s="81"/>
      <c r="BLV138" s="81"/>
      <c r="BLW138" s="81"/>
      <c r="BLX138" s="81"/>
      <c r="BLY138" s="81"/>
      <c r="BLZ138" s="81"/>
      <c r="BMA138" s="81"/>
      <c r="BMB138" s="81"/>
      <c r="BMC138" s="81"/>
      <c r="BMD138" s="81"/>
      <c r="BME138" s="81"/>
      <c r="BMF138" s="81"/>
      <c r="BMG138" s="81"/>
      <c r="BMH138" s="81"/>
      <c r="BMI138" s="81"/>
      <c r="BMJ138" s="81"/>
      <c r="BMK138" s="81"/>
      <c r="BML138" s="81"/>
      <c r="BMM138" s="81"/>
      <c r="BMN138" s="81"/>
      <c r="BMO138" s="81"/>
      <c r="BMP138" s="81"/>
      <c r="BMQ138" s="81"/>
      <c r="BMR138" s="81"/>
      <c r="BMS138" s="81"/>
      <c r="BMT138" s="81"/>
      <c r="BMU138" s="81"/>
      <c r="BMV138" s="81"/>
      <c r="BMW138" s="81"/>
      <c r="BMX138" s="81"/>
      <c r="BMY138" s="81"/>
      <c r="BMZ138" s="81"/>
      <c r="BNA138" s="81"/>
      <c r="BNB138" s="81"/>
      <c r="BNC138" s="81"/>
      <c r="BND138" s="81"/>
      <c r="BNE138" s="81"/>
      <c r="BNF138" s="81"/>
      <c r="BNG138" s="81"/>
      <c r="BNH138" s="81"/>
      <c r="BNI138" s="81"/>
      <c r="BNJ138" s="81"/>
      <c r="BNK138" s="81"/>
      <c r="BNL138" s="81"/>
      <c r="BNM138" s="81"/>
      <c r="BNN138" s="81"/>
      <c r="BNO138" s="81"/>
      <c r="BNP138" s="81"/>
      <c r="BNQ138" s="81"/>
      <c r="BNR138" s="81"/>
      <c r="BNS138" s="81"/>
      <c r="BNT138" s="81"/>
      <c r="BNU138" s="81"/>
      <c r="BNV138" s="81"/>
      <c r="BNW138" s="81"/>
      <c r="BNX138" s="81"/>
      <c r="BNY138" s="81"/>
      <c r="BNZ138" s="81"/>
      <c r="BOA138" s="81"/>
      <c r="BOB138" s="81"/>
      <c r="BOC138" s="81"/>
      <c r="BOD138" s="81"/>
      <c r="BOE138" s="81"/>
      <c r="BOF138" s="81"/>
      <c r="BOG138" s="81"/>
      <c r="BOH138" s="81"/>
      <c r="BOI138" s="81"/>
      <c r="BOJ138" s="81"/>
      <c r="BOK138" s="81"/>
      <c r="BOL138" s="81"/>
      <c r="BOM138" s="81"/>
      <c r="BON138" s="81"/>
      <c r="BOO138" s="81"/>
      <c r="BOP138" s="81"/>
      <c r="BOQ138" s="81"/>
      <c r="BOR138" s="81"/>
      <c r="BOS138" s="81"/>
      <c r="BOT138" s="81"/>
      <c r="BOU138" s="81"/>
      <c r="BOV138" s="81"/>
      <c r="BOW138" s="81"/>
      <c r="BOX138" s="81"/>
      <c r="BOY138" s="81"/>
      <c r="BOZ138" s="81"/>
      <c r="BPA138" s="81"/>
      <c r="BPB138" s="81"/>
      <c r="BPC138" s="81"/>
      <c r="BPD138" s="81"/>
      <c r="BPE138" s="81"/>
      <c r="BPF138" s="81"/>
      <c r="BPG138" s="81"/>
      <c r="BPH138" s="81"/>
      <c r="BPI138" s="81"/>
      <c r="BPJ138" s="81"/>
      <c r="BPK138" s="81"/>
      <c r="BPL138" s="81"/>
      <c r="BPM138" s="81"/>
      <c r="BPN138" s="81"/>
      <c r="BPO138" s="81"/>
      <c r="BPP138" s="81"/>
      <c r="BPQ138" s="81"/>
      <c r="BPR138" s="81"/>
      <c r="BPS138" s="81"/>
      <c r="BPT138" s="81"/>
      <c r="BPU138" s="81"/>
      <c r="BPV138" s="81"/>
      <c r="BPW138" s="81"/>
      <c r="BPX138" s="81"/>
      <c r="BPY138" s="81"/>
      <c r="BPZ138" s="81"/>
      <c r="BQA138" s="81"/>
      <c r="BQB138" s="81"/>
      <c r="BQC138" s="81"/>
      <c r="BQD138" s="81"/>
      <c r="BQE138" s="81"/>
      <c r="BQF138" s="81"/>
      <c r="BQG138" s="81"/>
      <c r="BQH138" s="81"/>
      <c r="BQI138" s="81"/>
      <c r="BQJ138" s="81"/>
      <c r="BQK138" s="81"/>
      <c r="BQL138" s="81"/>
      <c r="BQM138" s="81"/>
      <c r="BQN138" s="81"/>
      <c r="BQO138" s="81"/>
      <c r="BQP138" s="81"/>
      <c r="BQQ138" s="81"/>
      <c r="BQR138" s="81"/>
      <c r="BQS138" s="81"/>
      <c r="BQT138" s="81"/>
      <c r="BQU138" s="81"/>
      <c r="BQV138" s="81"/>
      <c r="BQW138" s="81"/>
      <c r="BQX138" s="81"/>
      <c r="BQY138" s="81"/>
      <c r="BQZ138" s="81"/>
      <c r="BRA138" s="81"/>
      <c r="BRB138" s="81"/>
      <c r="BRC138" s="81"/>
      <c r="BRD138" s="81"/>
      <c r="BRE138" s="81"/>
      <c r="BRF138" s="81"/>
      <c r="BRG138" s="81"/>
      <c r="BRH138" s="81"/>
      <c r="BRI138" s="81"/>
      <c r="BRJ138" s="81"/>
      <c r="BRK138" s="81"/>
      <c r="BRL138" s="81"/>
      <c r="BRM138" s="81"/>
      <c r="BRN138" s="81"/>
      <c r="BRO138" s="81"/>
      <c r="BRP138" s="81"/>
      <c r="BRQ138" s="81"/>
      <c r="BRR138" s="81"/>
      <c r="BRS138" s="81"/>
      <c r="BRT138" s="81"/>
      <c r="BRU138" s="81"/>
      <c r="BRV138" s="81"/>
      <c r="BRW138" s="81"/>
      <c r="BRX138" s="81"/>
      <c r="BRY138" s="81"/>
      <c r="BRZ138" s="81"/>
      <c r="BSA138" s="81"/>
      <c r="BSB138" s="81"/>
      <c r="BSC138" s="81"/>
      <c r="BSD138" s="81"/>
      <c r="BSE138" s="81"/>
      <c r="BSF138" s="81"/>
      <c r="BSG138" s="81"/>
      <c r="BSH138" s="81"/>
      <c r="BSI138" s="81"/>
      <c r="BSJ138" s="81"/>
      <c r="BSK138" s="81"/>
      <c r="BSL138" s="81"/>
      <c r="BSM138" s="81"/>
      <c r="BSN138" s="81"/>
      <c r="BSO138" s="81"/>
      <c r="BSP138" s="81"/>
      <c r="BSQ138" s="81"/>
      <c r="BSR138" s="81"/>
      <c r="BSS138" s="81"/>
      <c r="BST138" s="81"/>
      <c r="BSU138" s="81"/>
      <c r="BSV138" s="81"/>
      <c r="BSW138" s="81"/>
      <c r="BSX138" s="81"/>
      <c r="BSY138" s="81"/>
      <c r="BSZ138" s="81"/>
      <c r="BTA138" s="81"/>
      <c r="BTB138" s="81"/>
      <c r="BTC138" s="81"/>
      <c r="BTD138" s="81"/>
      <c r="BTE138" s="81"/>
      <c r="BTF138" s="81"/>
      <c r="BTG138" s="81"/>
      <c r="BTH138" s="81"/>
      <c r="BTI138" s="81"/>
      <c r="BTJ138" s="81"/>
      <c r="BTK138" s="81"/>
      <c r="BTL138" s="81"/>
      <c r="BTM138" s="81"/>
      <c r="BTN138" s="81"/>
      <c r="BTO138" s="81"/>
      <c r="BTP138" s="81"/>
      <c r="BTQ138" s="81"/>
      <c r="BTR138" s="81"/>
      <c r="BTS138" s="81"/>
      <c r="BTT138" s="81"/>
      <c r="BTU138" s="81"/>
      <c r="BTV138" s="81"/>
      <c r="BTW138" s="81"/>
      <c r="BTX138" s="81"/>
      <c r="BTY138" s="81"/>
      <c r="BTZ138" s="81"/>
      <c r="BUA138" s="81"/>
      <c r="BUB138" s="81"/>
      <c r="BUC138" s="81"/>
      <c r="BUD138" s="81"/>
      <c r="BUE138" s="81"/>
      <c r="BUF138" s="81"/>
      <c r="BUG138" s="81"/>
      <c r="BUH138" s="81"/>
      <c r="BUI138" s="81"/>
      <c r="BUJ138" s="81"/>
      <c r="BUK138" s="81"/>
      <c r="BUL138" s="81"/>
      <c r="BUM138" s="81"/>
      <c r="BUN138" s="81"/>
      <c r="BUO138" s="81"/>
      <c r="BUP138" s="81"/>
      <c r="BUQ138" s="81"/>
      <c r="BUR138" s="81"/>
      <c r="BUS138" s="81"/>
      <c r="BUT138" s="81"/>
      <c r="BUU138" s="81"/>
      <c r="BUV138" s="81"/>
      <c r="BUW138" s="81"/>
      <c r="BUX138" s="81"/>
      <c r="BUY138" s="81"/>
      <c r="BUZ138" s="81"/>
      <c r="BVA138" s="81"/>
      <c r="BVB138" s="81"/>
      <c r="BVC138" s="81"/>
      <c r="BVD138" s="81"/>
      <c r="BVE138" s="81"/>
      <c r="BVF138" s="81"/>
      <c r="BVG138" s="81"/>
      <c r="BVH138" s="81"/>
      <c r="BVI138" s="81"/>
      <c r="BVJ138" s="81"/>
      <c r="BVK138" s="81"/>
      <c r="BVL138" s="81"/>
      <c r="BVM138" s="81"/>
      <c r="BVN138" s="81"/>
      <c r="BVO138" s="81"/>
      <c r="BVP138" s="81"/>
      <c r="BVQ138" s="81"/>
      <c r="BVR138" s="81"/>
      <c r="BVS138" s="81"/>
      <c r="BVT138" s="81"/>
      <c r="BVU138" s="81"/>
      <c r="BVV138" s="81"/>
      <c r="BVW138" s="81"/>
      <c r="BVX138" s="81"/>
      <c r="BVY138" s="81"/>
      <c r="BVZ138" s="81"/>
      <c r="BWA138" s="81"/>
      <c r="BWB138" s="81"/>
      <c r="BWC138" s="81"/>
      <c r="BWD138" s="81"/>
      <c r="BWE138" s="81"/>
      <c r="BWF138" s="81"/>
      <c r="BWG138" s="81"/>
      <c r="BWH138" s="81"/>
      <c r="BWI138" s="81"/>
      <c r="BWJ138" s="81"/>
      <c r="BWK138" s="81"/>
      <c r="BWL138" s="81"/>
      <c r="BWM138" s="81"/>
      <c r="BWN138" s="81"/>
      <c r="BWO138" s="81"/>
      <c r="BWP138" s="81"/>
      <c r="BWQ138" s="81"/>
      <c r="BWR138" s="81"/>
      <c r="BWS138" s="81"/>
      <c r="BWT138" s="81"/>
      <c r="BWU138" s="81"/>
      <c r="BWV138" s="81"/>
      <c r="BWW138" s="81"/>
      <c r="BWX138" s="81"/>
      <c r="BWY138" s="81"/>
      <c r="BWZ138" s="81"/>
      <c r="BXA138" s="81"/>
      <c r="BXB138" s="81"/>
      <c r="BXC138" s="81"/>
      <c r="BXD138" s="81"/>
      <c r="BXE138" s="81"/>
      <c r="BXF138" s="81"/>
      <c r="BXG138" s="81"/>
      <c r="BXH138" s="81"/>
      <c r="BXI138" s="81"/>
      <c r="BXJ138" s="81"/>
      <c r="BXK138" s="81"/>
      <c r="BXL138" s="81"/>
      <c r="BXM138" s="81"/>
      <c r="BXN138" s="81"/>
      <c r="BXO138" s="81"/>
      <c r="BXP138" s="81"/>
      <c r="BXQ138" s="81"/>
      <c r="BXR138" s="81"/>
      <c r="BXS138" s="81"/>
      <c r="BXT138" s="81"/>
      <c r="BXU138" s="81"/>
      <c r="BXV138" s="81"/>
      <c r="BXW138" s="81"/>
      <c r="BXX138" s="81"/>
      <c r="BXY138" s="81"/>
      <c r="BXZ138" s="81"/>
      <c r="BYA138" s="81"/>
      <c r="BYB138" s="81"/>
      <c r="BYC138" s="81"/>
      <c r="BYD138" s="81"/>
      <c r="BYE138" s="81"/>
      <c r="BYF138" s="81"/>
      <c r="BYG138" s="81"/>
      <c r="BYH138" s="81"/>
      <c r="BYI138" s="81"/>
      <c r="BYJ138" s="81"/>
      <c r="BYK138" s="81"/>
      <c r="BYL138" s="81"/>
      <c r="BYM138" s="81"/>
      <c r="BYN138" s="81"/>
      <c r="BYO138" s="81"/>
      <c r="BYP138" s="81"/>
      <c r="BYQ138" s="81"/>
      <c r="BYR138" s="81"/>
      <c r="BYS138" s="81"/>
      <c r="BYT138" s="81"/>
      <c r="BYU138" s="81"/>
      <c r="BYV138" s="81"/>
      <c r="BYW138" s="81"/>
      <c r="BYX138" s="81"/>
      <c r="BYY138" s="81"/>
      <c r="BYZ138" s="81"/>
      <c r="BZA138" s="81"/>
      <c r="BZB138" s="81"/>
      <c r="BZC138" s="81"/>
      <c r="BZD138" s="81"/>
      <c r="BZE138" s="81"/>
      <c r="BZF138" s="81"/>
      <c r="BZG138" s="81"/>
      <c r="BZH138" s="81"/>
      <c r="BZI138" s="81"/>
      <c r="BZJ138" s="81"/>
      <c r="BZK138" s="81"/>
      <c r="BZL138" s="81"/>
      <c r="BZM138" s="81"/>
      <c r="BZN138" s="81"/>
      <c r="BZO138" s="81"/>
      <c r="BZP138" s="81"/>
      <c r="BZQ138" s="81"/>
      <c r="BZR138" s="81"/>
      <c r="BZS138" s="81"/>
      <c r="BZT138" s="81"/>
      <c r="BZU138" s="81"/>
      <c r="BZV138" s="81"/>
      <c r="BZW138" s="81"/>
      <c r="BZX138" s="81"/>
      <c r="BZY138" s="81"/>
      <c r="BZZ138" s="81"/>
      <c r="CAA138" s="81"/>
      <c r="CAB138" s="81"/>
      <c r="CAC138" s="81"/>
      <c r="CAD138" s="81"/>
      <c r="CAE138" s="81"/>
      <c r="CAF138" s="81"/>
      <c r="CAG138" s="81"/>
      <c r="CAH138" s="81"/>
      <c r="CAI138" s="81"/>
      <c r="CAJ138" s="81"/>
      <c r="CAK138" s="81"/>
      <c r="CAL138" s="81"/>
      <c r="CAM138" s="81"/>
      <c r="CAN138" s="81"/>
      <c r="CAO138" s="81"/>
      <c r="CAP138" s="81"/>
      <c r="CAQ138" s="81"/>
      <c r="CAR138" s="81"/>
      <c r="CAS138" s="81"/>
      <c r="CAT138" s="81"/>
      <c r="CAU138" s="81"/>
      <c r="CAV138" s="81"/>
      <c r="CAW138" s="81"/>
      <c r="CAX138" s="81"/>
      <c r="CAY138" s="81"/>
      <c r="CAZ138" s="81"/>
      <c r="CBA138" s="81"/>
      <c r="CBB138" s="81"/>
      <c r="CBC138" s="81"/>
      <c r="CBD138" s="81"/>
      <c r="CBE138" s="81"/>
      <c r="CBF138" s="81"/>
      <c r="CBG138" s="81"/>
      <c r="CBH138" s="81"/>
      <c r="CBI138" s="81"/>
      <c r="CBJ138" s="81"/>
      <c r="CBK138" s="81"/>
      <c r="CBL138" s="81"/>
      <c r="CBM138" s="81"/>
      <c r="CBN138" s="81"/>
      <c r="CBO138" s="81"/>
      <c r="CBP138" s="81"/>
      <c r="CBQ138" s="81"/>
      <c r="CBR138" s="81"/>
      <c r="CBS138" s="81"/>
      <c r="CBT138" s="81"/>
      <c r="CBU138" s="81"/>
      <c r="CBV138" s="81"/>
      <c r="CBW138" s="81"/>
      <c r="CBX138" s="81"/>
      <c r="CBY138" s="81"/>
      <c r="CBZ138" s="81"/>
      <c r="CCA138" s="81"/>
      <c r="CCB138" s="81"/>
      <c r="CCC138" s="81"/>
      <c r="CCD138" s="81"/>
      <c r="CCE138" s="81"/>
      <c r="CCF138" s="81"/>
      <c r="CCG138" s="81"/>
      <c r="CCH138" s="81"/>
      <c r="CCI138" s="81"/>
      <c r="CCJ138" s="81"/>
      <c r="CCK138" s="81"/>
      <c r="CCL138" s="81"/>
      <c r="CCM138" s="81"/>
      <c r="CCN138" s="81"/>
      <c r="CCO138" s="81"/>
      <c r="CCP138" s="81"/>
      <c r="CCQ138" s="81"/>
      <c r="CCR138" s="81"/>
      <c r="CCS138" s="81"/>
      <c r="CCT138" s="81"/>
      <c r="CCU138" s="81"/>
      <c r="CCV138" s="81"/>
      <c r="CCW138" s="81"/>
      <c r="CCX138" s="81"/>
      <c r="CCY138" s="81"/>
      <c r="CCZ138" s="81"/>
      <c r="CDA138" s="81"/>
      <c r="CDB138" s="81"/>
      <c r="CDC138" s="81"/>
      <c r="CDD138" s="81"/>
      <c r="CDE138" s="81"/>
      <c r="CDF138" s="81"/>
      <c r="CDG138" s="81"/>
      <c r="CDH138" s="81"/>
      <c r="CDI138" s="81"/>
      <c r="CDJ138" s="81"/>
      <c r="CDK138" s="81"/>
      <c r="CDL138" s="81"/>
      <c r="CDM138" s="81"/>
      <c r="CDN138" s="81"/>
      <c r="CDO138" s="81"/>
      <c r="CDP138" s="81"/>
      <c r="CDQ138" s="81"/>
      <c r="CDR138" s="81"/>
      <c r="CDS138" s="81"/>
      <c r="CDT138" s="81"/>
      <c r="CDU138" s="81"/>
      <c r="CDV138" s="81"/>
      <c r="CDW138" s="81"/>
      <c r="CDX138" s="81"/>
      <c r="CDY138" s="81"/>
      <c r="CDZ138" s="81"/>
      <c r="CEA138" s="81"/>
      <c r="CEB138" s="81"/>
      <c r="CEC138" s="81"/>
      <c r="CED138" s="81"/>
      <c r="CEE138" s="81"/>
      <c r="CEF138" s="81"/>
      <c r="CEG138" s="81"/>
      <c r="CEH138" s="81"/>
      <c r="CEI138" s="81"/>
      <c r="CEJ138" s="81"/>
      <c r="CEK138" s="81"/>
      <c r="CEL138" s="81"/>
      <c r="CEM138" s="81"/>
      <c r="CEN138" s="81"/>
      <c r="CEO138" s="81"/>
      <c r="CEP138" s="81"/>
      <c r="CEQ138" s="81"/>
      <c r="CER138" s="81"/>
      <c r="CES138" s="81"/>
      <c r="CET138" s="81"/>
      <c r="CEU138" s="81"/>
      <c r="CEV138" s="81"/>
      <c r="CEW138" s="81"/>
      <c r="CEX138" s="81"/>
      <c r="CEY138" s="81"/>
      <c r="CEZ138" s="81"/>
      <c r="CFA138" s="81"/>
      <c r="CFB138" s="81"/>
      <c r="CFC138" s="81"/>
      <c r="CFD138" s="81"/>
      <c r="CFE138" s="81"/>
      <c r="CFF138" s="81"/>
      <c r="CFG138" s="81"/>
      <c r="CFH138" s="81"/>
      <c r="CFI138" s="81"/>
      <c r="CFJ138" s="81"/>
      <c r="CFK138" s="81"/>
      <c r="CFL138" s="81"/>
      <c r="CFM138" s="81"/>
      <c r="CFN138" s="81"/>
      <c r="CFO138" s="81"/>
      <c r="CFP138" s="81"/>
      <c r="CFQ138" s="81"/>
      <c r="CFR138" s="81"/>
      <c r="CFS138" s="81"/>
      <c r="CFT138" s="81"/>
      <c r="CFU138" s="81"/>
      <c r="CFV138" s="81"/>
      <c r="CFW138" s="81"/>
      <c r="CFX138" s="81"/>
      <c r="CFY138" s="81"/>
      <c r="CFZ138" s="81"/>
      <c r="CGA138" s="81"/>
      <c r="CGB138" s="81"/>
      <c r="CGC138" s="81"/>
      <c r="CGD138" s="81"/>
      <c r="CGE138" s="81"/>
      <c r="CGF138" s="81"/>
      <c r="CGG138" s="81"/>
      <c r="CGH138" s="81"/>
      <c r="CGI138" s="81"/>
      <c r="CGJ138" s="81"/>
      <c r="CGK138" s="81"/>
      <c r="CGL138" s="81"/>
      <c r="CGM138" s="81"/>
      <c r="CGN138" s="81"/>
      <c r="CGO138" s="81"/>
      <c r="CGP138" s="81"/>
      <c r="CGQ138" s="81"/>
      <c r="CGR138" s="81"/>
      <c r="CGS138" s="81"/>
      <c r="CGT138" s="81"/>
      <c r="CGU138" s="81"/>
      <c r="CGV138" s="81"/>
      <c r="CGW138" s="81"/>
      <c r="CGX138" s="81"/>
      <c r="CGY138" s="81"/>
      <c r="CGZ138" s="81"/>
      <c r="CHA138" s="81"/>
      <c r="CHB138" s="81"/>
      <c r="CHC138" s="81"/>
      <c r="CHD138" s="81"/>
      <c r="CHE138" s="81"/>
      <c r="CHF138" s="81"/>
      <c r="CHG138" s="81"/>
      <c r="CHH138" s="81"/>
      <c r="CHI138" s="81"/>
      <c r="CHJ138" s="81"/>
      <c r="CHK138" s="81"/>
      <c r="CHL138" s="81"/>
      <c r="CHM138" s="81"/>
      <c r="CHN138" s="81"/>
      <c r="CHO138" s="81"/>
      <c r="CHP138" s="81"/>
      <c r="CHQ138" s="81"/>
      <c r="CHR138" s="81"/>
      <c r="CHS138" s="81"/>
      <c r="CHT138" s="81"/>
      <c r="CHU138" s="81"/>
      <c r="CHV138" s="81"/>
      <c r="CHW138" s="81"/>
      <c r="CHX138" s="81"/>
      <c r="CHY138" s="81"/>
      <c r="CHZ138" s="81"/>
      <c r="CIA138" s="81"/>
      <c r="CIB138" s="81"/>
      <c r="CIC138" s="81"/>
      <c r="CID138" s="81"/>
      <c r="CIE138" s="81"/>
      <c r="CIF138" s="81"/>
      <c r="CIG138" s="81"/>
      <c r="CIH138" s="81"/>
      <c r="CII138" s="81"/>
      <c r="CIJ138" s="81"/>
      <c r="CIK138" s="81"/>
      <c r="CIL138" s="81"/>
      <c r="CIM138" s="81"/>
      <c r="CIN138" s="81"/>
      <c r="CIO138" s="81"/>
      <c r="CIP138" s="81"/>
      <c r="CIQ138" s="81"/>
      <c r="CIR138" s="81"/>
      <c r="CIS138" s="81"/>
      <c r="CIT138" s="81"/>
      <c r="CIU138" s="81"/>
      <c r="CIV138" s="81"/>
      <c r="CIW138" s="81"/>
      <c r="CIX138" s="81"/>
      <c r="CIY138" s="81"/>
      <c r="CIZ138" s="81"/>
      <c r="CJA138" s="81"/>
      <c r="CJB138" s="81"/>
      <c r="CJC138" s="81"/>
      <c r="CJD138" s="81"/>
      <c r="CJE138" s="81"/>
      <c r="CJF138" s="81"/>
      <c r="CJG138" s="81"/>
      <c r="CJH138" s="81"/>
      <c r="CJI138" s="81"/>
      <c r="CJJ138" s="81"/>
      <c r="CJK138" s="81"/>
      <c r="CJL138" s="81"/>
      <c r="CJM138" s="81"/>
      <c r="CJN138" s="81"/>
      <c r="CJO138" s="81"/>
      <c r="CJP138" s="81"/>
      <c r="CJQ138" s="81"/>
      <c r="CJR138" s="81"/>
      <c r="CJS138" s="81"/>
      <c r="CJT138" s="81"/>
      <c r="CJU138" s="81"/>
      <c r="CJV138" s="81"/>
      <c r="CJW138" s="81"/>
      <c r="CJX138" s="81"/>
      <c r="CJY138" s="81"/>
      <c r="CJZ138" s="81"/>
      <c r="CKA138" s="81"/>
      <c r="CKB138" s="81"/>
      <c r="CKC138" s="81"/>
      <c r="CKD138" s="81"/>
      <c r="CKE138" s="81"/>
      <c r="CKF138" s="81"/>
      <c r="CKG138" s="81"/>
      <c r="CKH138" s="81"/>
      <c r="CKI138" s="81"/>
      <c r="CKJ138" s="81"/>
      <c r="CKK138" s="81"/>
      <c r="CKL138" s="81"/>
      <c r="CKM138" s="81"/>
      <c r="CKN138" s="81"/>
      <c r="CKO138" s="81"/>
      <c r="CKP138" s="81"/>
      <c r="CKQ138" s="81"/>
      <c r="CKR138" s="81"/>
      <c r="CKS138" s="81"/>
      <c r="CKT138" s="81"/>
      <c r="CKU138" s="81"/>
      <c r="CKV138" s="81"/>
      <c r="CKW138" s="81"/>
      <c r="CKX138" s="81"/>
      <c r="CKY138" s="81"/>
      <c r="CKZ138" s="81"/>
      <c r="CLA138" s="81"/>
      <c r="CLB138" s="81"/>
      <c r="CLC138" s="81"/>
      <c r="CLD138" s="81"/>
      <c r="CLE138" s="81"/>
      <c r="CLF138" s="81"/>
      <c r="CLG138" s="81"/>
      <c r="CLH138" s="81"/>
      <c r="CLI138" s="81"/>
      <c r="CLJ138" s="81"/>
      <c r="CLK138" s="81"/>
      <c r="CLL138" s="81"/>
      <c r="CLM138" s="81"/>
      <c r="CLN138" s="81"/>
      <c r="CLO138" s="81"/>
      <c r="CLP138" s="81"/>
      <c r="CLQ138" s="81"/>
      <c r="CLR138" s="81"/>
      <c r="CLS138" s="81"/>
      <c r="CLT138" s="81"/>
      <c r="CLU138" s="81"/>
      <c r="CLV138" s="81"/>
      <c r="CLW138" s="81"/>
      <c r="CLX138" s="81"/>
      <c r="CLY138" s="81"/>
      <c r="CLZ138" s="81"/>
      <c r="CMA138" s="81"/>
      <c r="CMB138" s="81"/>
      <c r="CMC138" s="81"/>
      <c r="CMD138" s="81"/>
      <c r="CME138" s="81"/>
      <c r="CMF138" s="81"/>
      <c r="CMG138" s="81"/>
      <c r="CMH138" s="81"/>
      <c r="CMI138" s="81"/>
      <c r="CMJ138" s="81"/>
      <c r="CMK138" s="81"/>
      <c r="CML138" s="81"/>
      <c r="CMM138" s="81"/>
      <c r="CMN138" s="81"/>
      <c r="CMO138" s="81"/>
      <c r="CMP138" s="81"/>
      <c r="CMQ138" s="81"/>
      <c r="CMR138" s="81"/>
      <c r="CMS138" s="81"/>
      <c r="CMT138" s="81"/>
      <c r="CMU138" s="81"/>
      <c r="CMV138" s="81"/>
      <c r="CMW138" s="81"/>
      <c r="CMX138" s="81"/>
      <c r="CMY138" s="81"/>
      <c r="CMZ138" s="81"/>
      <c r="CNA138" s="81"/>
      <c r="CNB138" s="81"/>
      <c r="CNC138" s="81"/>
      <c r="CND138" s="81"/>
      <c r="CNE138" s="81"/>
      <c r="CNF138" s="81"/>
      <c r="CNG138" s="81"/>
      <c r="CNH138" s="81"/>
      <c r="CNI138" s="81"/>
      <c r="CNJ138" s="81"/>
      <c r="CNK138" s="81"/>
      <c r="CNL138" s="81"/>
      <c r="CNM138" s="81"/>
      <c r="CNN138" s="81"/>
      <c r="CNO138" s="81"/>
      <c r="CNP138" s="81"/>
      <c r="CNQ138" s="81"/>
      <c r="CNR138" s="81"/>
      <c r="CNS138" s="81"/>
      <c r="CNT138" s="81"/>
      <c r="CNU138" s="81"/>
      <c r="CNV138" s="81"/>
      <c r="CNW138" s="81"/>
      <c r="CNX138" s="81"/>
      <c r="CNY138" s="81"/>
      <c r="CNZ138" s="81"/>
      <c r="COA138" s="81"/>
      <c r="COB138" s="81"/>
      <c r="COC138" s="81"/>
      <c r="COD138" s="81"/>
      <c r="COE138" s="81"/>
      <c r="COF138" s="81"/>
      <c r="COG138" s="81"/>
      <c r="COH138" s="81"/>
      <c r="COI138" s="81"/>
      <c r="COJ138" s="81"/>
      <c r="COK138" s="81"/>
      <c r="COL138" s="81"/>
      <c r="COM138" s="81"/>
      <c r="CON138" s="81"/>
      <c r="COO138" s="81"/>
      <c r="COP138" s="81"/>
      <c r="COQ138" s="81"/>
      <c r="COR138" s="81"/>
      <c r="COS138" s="81"/>
      <c r="COT138" s="81"/>
      <c r="COU138" s="81"/>
      <c r="COV138" s="81"/>
      <c r="COW138" s="81"/>
      <c r="COX138" s="81"/>
      <c r="COY138" s="81"/>
      <c r="COZ138" s="81"/>
      <c r="CPA138" s="81"/>
      <c r="CPB138" s="81"/>
      <c r="CPC138" s="81"/>
      <c r="CPD138" s="81"/>
      <c r="CPE138" s="81"/>
      <c r="CPF138" s="81"/>
      <c r="CPG138" s="81"/>
      <c r="CPH138" s="81"/>
      <c r="CPI138" s="81"/>
      <c r="CPJ138" s="81"/>
      <c r="CPK138" s="81"/>
      <c r="CPL138" s="81"/>
      <c r="CPM138" s="81"/>
      <c r="CPN138" s="81"/>
      <c r="CPO138" s="81"/>
      <c r="CPP138" s="81"/>
      <c r="CPQ138" s="81"/>
      <c r="CPR138" s="81"/>
      <c r="CPS138" s="81"/>
      <c r="CPT138" s="81"/>
      <c r="CPU138" s="81"/>
      <c r="CPV138" s="81"/>
      <c r="CPW138" s="81"/>
      <c r="CPX138" s="81"/>
      <c r="CPY138" s="81"/>
      <c r="CPZ138" s="81"/>
      <c r="CQA138" s="81"/>
      <c r="CQB138" s="81"/>
      <c r="CQC138" s="81"/>
      <c r="CQD138" s="81"/>
      <c r="CQE138" s="81"/>
      <c r="CQF138" s="81"/>
      <c r="CQG138" s="81"/>
      <c r="CQH138" s="81"/>
      <c r="CQI138" s="81"/>
      <c r="CQJ138" s="81"/>
      <c r="CQK138" s="81"/>
      <c r="CQL138" s="81"/>
      <c r="CQM138" s="81"/>
      <c r="CQN138" s="81"/>
      <c r="CQO138" s="81"/>
      <c r="CQP138" s="81"/>
      <c r="CQQ138" s="81"/>
      <c r="CQR138" s="81"/>
      <c r="CQS138" s="81"/>
      <c r="CQT138" s="81"/>
      <c r="CQU138" s="81"/>
      <c r="CQV138" s="81"/>
      <c r="CQW138" s="81"/>
      <c r="CQX138" s="81"/>
      <c r="CQY138" s="81"/>
      <c r="CQZ138" s="81"/>
      <c r="CRA138" s="81"/>
      <c r="CRB138" s="81"/>
      <c r="CRC138" s="81"/>
      <c r="CRD138" s="81"/>
      <c r="CRE138" s="81"/>
      <c r="CRF138" s="81"/>
      <c r="CRG138" s="81"/>
      <c r="CRH138" s="81"/>
      <c r="CRI138" s="81"/>
      <c r="CRJ138" s="81"/>
      <c r="CRK138" s="81"/>
      <c r="CRL138" s="81"/>
      <c r="CRM138" s="81"/>
      <c r="CRN138" s="81"/>
      <c r="CRO138" s="81"/>
      <c r="CRP138" s="81"/>
      <c r="CRQ138" s="81"/>
      <c r="CRR138" s="81"/>
      <c r="CRS138" s="81"/>
      <c r="CRT138" s="81"/>
      <c r="CRU138" s="81"/>
      <c r="CRV138" s="81"/>
      <c r="CRW138" s="81"/>
      <c r="CRX138" s="81"/>
      <c r="CRY138" s="81"/>
      <c r="CRZ138" s="81"/>
      <c r="CSA138" s="81"/>
      <c r="CSB138" s="81"/>
      <c r="CSC138" s="81"/>
      <c r="CSD138" s="81"/>
      <c r="CSE138" s="81"/>
      <c r="CSF138" s="81"/>
      <c r="CSG138" s="81"/>
      <c r="CSH138" s="81"/>
      <c r="CSI138" s="81"/>
      <c r="CSJ138" s="81"/>
      <c r="CSK138" s="81"/>
      <c r="CSL138" s="81"/>
      <c r="CSM138" s="81"/>
      <c r="CSN138" s="81"/>
      <c r="CSO138" s="81"/>
      <c r="CSP138" s="81"/>
      <c r="CSQ138" s="81"/>
      <c r="CSR138" s="81"/>
      <c r="CSS138" s="81"/>
      <c r="CST138" s="81"/>
      <c r="CSU138" s="81"/>
      <c r="CSV138" s="81"/>
      <c r="CSW138" s="81"/>
      <c r="CSX138" s="81"/>
      <c r="CSY138" s="81"/>
      <c r="CSZ138" s="81"/>
      <c r="CTA138" s="81"/>
      <c r="CTB138" s="81"/>
      <c r="CTC138" s="81"/>
      <c r="CTD138" s="81"/>
      <c r="CTE138" s="81"/>
      <c r="CTF138" s="81"/>
      <c r="CTG138" s="81"/>
      <c r="CTH138" s="81"/>
      <c r="CTI138" s="81"/>
      <c r="CTJ138" s="81"/>
      <c r="CTK138" s="81"/>
      <c r="CTL138" s="81"/>
      <c r="CTM138" s="81"/>
      <c r="CTN138" s="81"/>
      <c r="CTO138" s="81"/>
      <c r="CTP138" s="81"/>
      <c r="CTQ138" s="81"/>
      <c r="CTR138" s="81"/>
      <c r="CTS138" s="81"/>
      <c r="CTT138" s="81"/>
      <c r="CTU138" s="81"/>
      <c r="CTV138" s="81"/>
      <c r="CTW138" s="81"/>
      <c r="CTX138" s="81"/>
      <c r="CTY138" s="81"/>
      <c r="CTZ138" s="81"/>
      <c r="CUA138" s="81"/>
      <c r="CUB138" s="81"/>
      <c r="CUC138" s="81"/>
      <c r="CUD138" s="81"/>
      <c r="CUE138" s="81"/>
      <c r="CUF138" s="81"/>
      <c r="CUG138" s="81"/>
      <c r="CUH138" s="81"/>
      <c r="CUI138" s="81"/>
      <c r="CUJ138" s="81"/>
      <c r="CUK138" s="81"/>
      <c r="CUL138" s="81"/>
      <c r="CUM138" s="81"/>
      <c r="CUN138" s="81"/>
      <c r="CUO138" s="81"/>
      <c r="CUP138" s="81"/>
      <c r="CUQ138" s="81"/>
      <c r="CUR138" s="81"/>
      <c r="CUS138" s="81"/>
      <c r="CUT138" s="81"/>
      <c r="CUU138" s="81"/>
      <c r="CUV138" s="81"/>
      <c r="CUW138" s="81"/>
      <c r="CUX138" s="81"/>
      <c r="CUY138" s="81"/>
      <c r="CUZ138" s="81"/>
      <c r="CVA138" s="81"/>
      <c r="CVB138" s="81"/>
      <c r="CVC138" s="81"/>
      <c r="CVD138" s="81"/>
      <c r="CVE138" s="81"/>
      <c r="CVF138" s="81"/>
      <c r="CVG138" s="81"/>
      <c r="CVH138" s="81"/>
      <c r="CVI138" s="81"/>
      <c r="CVJ138" s="81"/>
      <c r="CVK138" s="81"/>
      <c r="CVL138" s="81"/>
      <c r="CVM138" s="81"/>
      <c r="CVN138" s="81"/>
      <c r="CVO138" s="81"/>
      <c r="CVP138" s="81"/>
      <c r="CVQ138" s="81"/>
      <c r="CVR138" s="81"/>
      <c r="CVS138" s="81"/>
      <c r="CVT138" s="81"/>
      <c r="CVU138" s="81"/>
      <c r="CVV138" s="81"/>
      <c r="CVW138" s="81"/>
      <c r="CVX138" s="81"/>
      <c r="CVY138" s="81"/>
      <c r="CVZ138" s="81"/>
      <c r="CWA138" s="81"/>
      <c r="CWB138" s="81"/>
      <c r="CWC138" s="81"/>
      <c r="CWD138" s="81"/>
      <c r="CWE138" s="81"/>
      <c r="CWF138" s="81"/>
      <c r="CWG138" s="81"/>
      <c r="CWH138" s="81"/>
      <c r="CWI138" s="81"/>
      <c r="CWJ138" s="81"/>
      <c r="CWK138" s="81"/>
      <c r="CWL138" s="81"/>
      <c r="CWM138" s="81"/>
      <c r="CWN138" s="81"/>
      <c r="CWO138" s="81"/>
      <c r="CWP138" s="81"/>
      <c r="CWQ138" s="81"/>
      <c r="CWR138" s="81"/>
      <c r="CWS138" s="81"/>
      <c r="CWT138" s="81"/>
      <c r="CWU138" s="81"/>
      <c r="CWV138" s="81"/>
      <c r="CWW138" s="81"/>
      <c r="CWX138" s="81"/>
      <c r="CWY138" s="81"/>
      <c r="CWZ138" s="81"/>
      <c r="CXA138" s="81"/>
      <c r="CXB138" s="81"/>
      <c r="CXC138" s="81"/>
      <c r="CXD138" s="81"/>
      <c r="CXE138" s="81"/>
      <c r="CXF138" s="81"/>
      <c r="CXG138" s="81"/>
      <c r="CXH138" s="81"/>
      <c r="CXI138" s="81"/>
      <c r="CXJ138" s="81"/>
      <c r="CXK138" s="81"/>
      <c r="CXL138" s="81"/>
      <c r="CXM138" s="81"/>
      <c r="CXN138" s="81"/>
      <c r="CXO138" s="81"/>
      <c r="CXP138" s="81"/>
      <c r="CXQ138" s="81"/>
      <c r="CXR138" s="81"/>
      <c r="CXS138" s="81"/>
      <c r="CXT138" s="81"/>
      <c r="CXU138" s="81"/>
      <c r="CXV138" s="81"/>
      <c r="CXW138" s="81"/>
      <c r="CXX138" s="81"/>
      <c r="CXY138" s="81"/>
      <c r="CXZ138" s="81"/>
      <c r="CYA138" s="81"/>
      <c r="CYB138" s="81"/>
      <c r="CYC138" s="81"/>
      <c r="CYD138" s="81"/>
      <c r="CYE138" s="81"/>
      <c r="CYF138" s="81"/>
      <c r="CYG138" s="81"/>
      <c r="CYH138" s="81"/>
      <c r="CYI138" s="81"/>
      <c r="CYJ138" s="81"/>
      <c r="CYK138" s="81"/>
      <c r="CYL138" s="81"/>
      <c r="CYM138" s="81"/>
      <c r="CYN138" s="81"/>
      <c r="CYO138" s="81"/>
      <c r="CYP138" s="81"/>
      <c r="CYQ138" s="81"/>
      <c r="CYR138" s="81"/>
      <c r="CYS138" s="81"/>
      <c r="CYT138" s="81"/>
      <c r="CYU138" s="81"/>
      <c r="CYV138" s="81"/>
      <c r="CYW138" s="81"/>
      <c r="CYX138" s="81"/>
      <c r="CYY138" s="81"/>
      <c r="CYZ138" s="81"/>
      <c r="CZA138" s="81"/>
      <c r="CZB138" s="81"/>
      <c r="CZC138" s="81"/>
      <c r="CZD138" s="81"/>
      <c r="CZE138" s="81"/>
      <c r="CZF138" s="81"/>
      <c r="CZG138" s="81"/>
      <c r="CZH138" s="81"/>
      <c r="CZI138" s="81"/>
      <c r="CZJ138" s="81"/>
      <c r="CZK138" s="81"/>
      <c r="CZL138" s="81"/>
      <c r="CZM138" s="81"/>
      <c r="CZN138" s="81"/>
      <c r="CZO138" s="81"/>
      <c r="CZP138" s="81"/>
      <c r="CZQ138" s="81"/>
      <c r="CZR138" s="81"/>
      <c r="CZS138" s="81"/>
      <c r="CZT138" s="81"/>
      <c r="CZU138" s="81"/>
      <c r="CZV138" s="81"/>
      <c r="CZW138" s="81"/>
      <c r="CZX138" s="81"/>
      <c r="CZY138" s="81"/>
      <c r="CZZ138" s="81"/>
      <c r="DAA138" s="81"/>
      <c r="DAB138" s="81"/>
      <c r="DAC138" s="81"/>
      <c r="DAD138" s="81"/>
      <c r="DAE138" s="81"/>
      <c r="DAF138" s="81"/>
      <c r="DAG138" s="81"/>
      <c r="DAH138" s="81"/>
      <c r="DAI138" s="81"/>
      <c r="DAJ138" s="81"/>
      <c r="DAK138" s="81"/>
      <c r="DAL138" s="81"/>
      <c r="DAM138" s="81"/>
      <c r="DAN138" s="81"/>
      <c r="DAO138" s="81"/>
      <c r="DAP138" s="81"/>
      <c r="DAQ138" s="81"/>
      <c r="DAR138" s="81"/>
      <c r="DAS138" s="81"/>
      <c r="DAT138" s="81"/>
      <c r="DAU138" s="81"/>
      <c r="DAV138" s="81"/>
      <c r="DAW138" s="81"/>
      <c r="DAX138" s="81"/>
      <c r="DAY138" s="81"/>
      <c r="DAZ138" s="81"/>
      <c r="DBA138" s="81"/>
      <c r="DBB138" s="81"/>
      <c r="DBC138" s="81"/>
      <c r="DBD138" s="81"/>
      <c r="DBE138" s="81"/>
      <c r="DBF138" s="81"/>
      <c r="DBG138" s="81"/>
      <c r="DBH138" s="81"/>
      <c r="DBI138" s="81"/>
      <c r="DBJ138" s="81"/>
      <c r="DBK138" s="81"/>
      <c r="DBL138" s="81"/>
      <c r="DBM138" s="81"/>
      <c r="DBN138" s="81"/>
      <c r="DBO138" s="81"/>
      <c r="DBP138" s="81"/>
      <c r="DBQ138" s="81"/>
      <c r="DBR138" s="81"/>
      <c r="DBS138" s="81"/>
      <c r="DBT138" s="81"/>
      <c r="DBU138" s="81"/>
      <c r="DBV138" s="81"/>
      <c r="DBW138" s="81"/>
      <c r="DBX138" s="81"/>
      <c r="DBY138" s="81"/>
      <c r="DBZ138" s="81"/>
      <c r="DCA138" s="81"/>
      <c r="DCB138" s="81"/>
      <c r="DCC138" s="81"/>
      <c r="DCD138" s="81"/>
      <c r="DCE138" s="81"/>
      <c r="DCF138" s="81"/>
      <c r="DCG138" s="81"/>
      <c r="DCH138" s="81"/>
      <c r="DCI138" s="81"/>
      <c r="DCJ138" s="81"/>
      <c r="DCK138" s="81"/>
      <c r="DCL138" s="81"/>
      <c r="DCM138" s="81"/>
      <c r="DCN138" s="81"/>
      <c r="DCO138" s="81"/>
      <c r="DCP138" s="81"/>
      <c r="DCQ138" s="81"/>
      <c r="DCR138" s="81"/>
      <c r="DCS138" s="81"/>
      <c r="DCT138" s="81"/>
      <c r="DCU138" s="81"/>
      <c r="DCV138" s="81"/>
      <c r="DCW138" s="81"/>
      <c r="DCX138" s="81"/>
      <c r="DCY138" s="81"/>
      <c r="DCZ138" s="81"/>
      <c r="DDA138" s="81"/>
      <c r="DDB138" s="81"/>
      <c r="DDC138" s="81"/>
      <c r="DDD138" s="81"/>
      <c r="DDE138" s="81"/>
      <c r="DDF138" s="81"/>
      <c r="DDG138" s="81"/>
      <c r="DDH138" s="81"/>
      <c r="DDI138" s="81"/>
      <c r="DDJ138" s="81"/>
      <c r="DDK138" s="81"/>
      <c r="DDL138" s="81"/>
      <c r="DDM138" s="81"/>
      <c r="DDN138" s="81"/>
      <c r="DDO138" s="81"/>
      <c r="DDP138" s="81"/>
      <c r="DDQ138" s="81"/>
      <c r="DDR138" s="81"/>
      <c r="DDS138" s="81"/>
      <c r="DDT138" s="81"/>
      <c r="DDU138" s="81"/>
      <c r="DDV138" s="81"/>
      <c r="DDW138" s="81"/>
      <c r="DDX138" s="81"/>
      <c r="DDY138" s="81"/>
      <c r="DDZ138" s="81"/>
      <c r="DEA138" s="81"/>
      <c r="DEB138" s="81"/>
      <c r="DEC138" s="81"/>
      <c r="DED138" s="81"/>
      <c r="DEE138" s="81"/>
      <c r="DEF138" s="81"/>
      <c r="DEG138" s="81"/>
      <c r="DEH138" s="81"/>
      <c r="DEI138" s="81"/>
      <c r="DEJ138" s="81"/>
      <c r="DEK138" s="81"/>
      <c r="DEL138" s="81"/>
      <c r="DEM138" s="81"/>
      <c r="DEN138" s="81"/>
      <c r="DEO138" s="81"/>
      <c r="DEP138" s="81"/>
      <c r="DEQ138" s="81"/>
      <c r="DER138" s="81"/>
      <c r="DES138" s="81"/>
      <c r="DET138" s="81"/>
      <c r="DEU138" s="81"/>
      <c r="DEV138" s="81"/>
      <c r="DEW138" s="81"/>
      <c r="DEX138" s="81"/>
      <c r="DEY138" s="81"/>
      <c r="DEZ138" s="81"/>
      <c r="DFA138" s="81"/>
      <c r="DFB138" s="81"/>
      <c r="DFC138" s="81"/>
      <c r="DFD138" s="81"/>
      <c r="DFE138" s="81"/>
      <c r="DFF138" s="81"/>
      <c r="DFG138" s="81"/>
      <c r="DFH138" s="81"/>
      <c r="DFI138" s="81"/>
      <c r="DFJ138" s="81"/>
      <c r="DFK138" s="81"/>
      <c r="DFL138" s="81"/>
      <c r="DFM138" s="81"/>
      <c r="DFN138" s="81"/>
      <c r="DFO138" s="81"/>
      <c r="DFP138" s="81"/>
      <c r="DFQ138" s="81"/>
      <c r="DFR138" s="81"/>
      <c r="DFS138" s="81"/>
      <c r="DFT138" s="81"/>
      <c r="DFU138" s="81"/>
      <c r="DFV138" s="81"/>
      <c r="DFW138" s="81"/>
      <c r="DFX138" s="81"/>
      <c r="DFY138" s="81"/>
      <c r="DFZ138" s="81"/>
      <c r="DGA138" s="81"/>
      <c r="DGB138" s="81"/>
      <c r="DGC138" s="81"/>
      <c r="DGD138" s="81"/>
      <c r="DGE138" s="81"/>
      <c r="DGF138" s="81"/>
      <c r="DGG138" s="81"/>
      <c r="DGH138" s="81"/>
      <c r="DGI138" s="81"/>
      <c r="DGJ138" s="81"/>
      <c r="DGK138" s="81"/>
      <c r="DGL138" s="81"/>
      <c r="DGM138" s="81"/>
      <c r="DGN138" s="81"/>
      <c r="DGO138" s="81"/>
      <c r="DGP138" s="81"/>
      <c r="DGQ138" s="81"/>
      <c r="DGR138" s="81"/>
      <c r="DGS138" s="81"/>
      <c r="DGT138" s="81"/>
      <c r="DGU138" s="81"/>
      <c r="DGV138" s="81"/>
      <c r="DGW138" s="81"/>
      <c r="DGX138" s="81"/>
      <c r="DGY138" s="81"/>
      <c r="DGZ138" s="81"/>
      <c r="DHA138" s="81"/>
      <c r="DHB138" s="81"/>
      <c r="DHC138" s="81"/>
      <c r="DHD138" s="81"/>
      <c r="DHE138" s="81"/>
      <c r="DHF138" s="81"/>
      <c r="DHG138" s="81"/>
      <c r="DHH138" s="81"/>
      <c r="DHI138" s="81"/>
      <c r="DHJ138" s="81"/>
      <c r="DHK138" s="81"/>
      <c r="DHL138" s="81"/>
      <c r="DHM138" s="81"/>
      <c r="DHN138" s="81"/>
      <c r="DHO138" s="81"/>
      <c r="DHP138" s="81"/>
      <c r="DHQ138" s="81"/>
      <c r="DHR138" s="81"/>
      <c r="DHS138" s="81"/>
      <c r="DHT138" s="81"/>
      <c r="DHU138" s="81"/>
      <c r="DHV138" s="81"/>
      <c r="DHW138" s="81"/>
      <c r="DHX138" s="81"/>
      <c r="DHY138" s="81"/>
      <c r="DHZ138" s="81"/>
      <c r="DIA138" s="81"/>
      <c r="DIB138" s="81"/>
      <c r="DIC138" s="81"/>
      <c r="DID138" s="81"/>
      <c r="DIE138" s="81"/>
      <c r="DIF138" s="81"/>
      <c r="DIG138" s="81"/>
      <c r="DIH138" s="81"/>
      <c r="DII138" s="81"/>
      <c r="DIJ138" s="81"/>
      <c r="DIK138" s="81"/>
      <c r="DIL138" s="81"/>
      <c r="DIM138" s="81"/>
      <c r="DIN138" s="81"/>
      <c r="DIO138" s="81"/>
      <c r="DIP138" s="81"/>
      <c r="DIQ138" s="81"/>
      <c r="DIR138" s="81"/>
      <c r="DIS138" s="81"/>
      <c r="DIT138" s="81"/>
      <c r="DIU138" s="81"/>
      <c r="DIV138" s="81"/>
      <c r="DIW138" s="81"/>
      <c r="DIX138" s="81"/>
      <c r="DIY138" s="81"/>
      <c r="DIZ138" s="81"/>
      <c r="DJA138" s="81"/>
      <c r="DJB138" s="81"/>
      <c r="DJC138" s="81"/>
      <c r="DJD138" s="81"/>
      <c r="DJE138" s="81"/>
      <c r="DJF138" s="81"/>
      <c r="DJG138" s="81"/>
      <c r="DJH138" s="81"/>
      <c r="DJI138" s="81"/>
      <c r="DJJ138" s="81"/>
      <c r="DJK138" s="81"/>
      <c r="DJL138" s="81"/>
      <c r="DJM138" s="81"/>
      <c r="DJN138" s="81"/>
      <c r="DJO138" s="81"/>
      <c r="DJP138" s="81"/>
      <c r="DJQ138" s="81"/>
      <c r="DJR138" s="81"/>
      <c r="DJS138" s="81"/>
      <c r="DJT138" s="81"/>
      <c r="DJU138" s="81"/>
      <c r="DJV138" s="81"/>
      <c r="DJW138" s="81"/>
      <c r="DJX138" s="81"/>
      <c r="DJY138" s="81"/>
      <c r="DJZ138" s="81"/>
      <c r="DKA138" s="81"/>
      <c r="DKB138" s="81"/>
      <c r="DKC138" s="81"/>
      <c r="DKD138" s="81"/>
      <c r="DKE138" s="81"/>
      <c r="DKF138" s="81"/>
      <c r="DKG138" s="81"/>
      <c r="DKH138" s="81"/>
      <c r="DKI138" s="81"/>
      <c r="DKJ138" s="81"/>
      <c r="DKK138" s="81"/>
      <c r="DKL138" s="81"/>
      <c r="DKM138" s="81"/>
      <c r="DKN138" s="81"/>
      <c r="DKO138" s="81"/>
      <c r="DKP138" s="81"/>
      <c r="DKQ138" s="81"/>
      <c r="DKR138" s="81"/>
      <c r="DKS138" s="81"/>
      <c r="DKT138" s="81"/>
      <c r="DKU138" s="81"/>
      <c r="DKV138" s="81"/>
      <c r="DKW138" s="81"/>
      <c r="DKX138" s="81"/>
      <c r="DKY138" s="81"/>
      <c r="DKZ138" s="81"/>
      <c r="DLA138" s="81"/>
      <c r="DLB138" s="81"/>
      <c r="DLC138" s="81"/>
      <c r="DLD138" s="81"/>
      <c r="DLE138" s="81"/>
      <c r="DLF138" s="81"/>
      <c r="DLG138" s="81"/>
      <c r="DLH138" s="81"/>
      <c r="DLI138" s="81"/>
      <c r="DLJ138" s="81"/>
      <c r="DLK138" s="81"/>
      <c r="DLL138" s="81"/>
      <c r="DLM138" s="81"/>
      <c r="DLN138" s="81"/>
      <c r="DLO138" s="81"/>
      <c r="DLP138" s="81"/>
      <c r="DLQ138" s="81"/>
      <c r="DLR138" s="81"/>
      <c r="DLS138" s="81"/>
      <c r="DLT138" s="81"/>
      <c r="DLU138" s="81"/>
      <c r="DLV138" s="81"/>
      <c r="DLW138" s="81"/>
      <c r="DLX138" s="81"/>
      <c r="DLY138" s="81"/>
      <c r="DLZ138" s="81"/>
      <c r="DMA138" s="81"/>
      <c r="DMB138" s="81"/>
      <c r="DMC138" s="81"/>
      <c r="DMD138" s="81"/>
      <c r="DME138" s="81"/>
      <c r="DMF138" s="81"/>
      <c r="DMG138" s="81"/>
      <c r="DMH138" s="81"/>
      <c r="DMI138" s="81"/>
      <c r="DMJ138" s="81"/>
      <c r="DMK138" s="81"/>
      <c r="DML138" s="81"/>
      <c r="DMM138" s="81"/>
      <c r="DMN138" s="81"/>
      <c r="DMO138" s="81"/>
      <c r="DMP138" s="81"/>
      <c r="DMQ138" s="81"/>
      <c r="DMR138" s="81"/>
      <c r="DMS138" s="81"/>
      <c r="DMT138" s="81"/>
      <c r="DMU138" s="81"/>
      <c r="DMV138" s="81"/>
      <c r="DMW138" s="81"/>
      <c r="DMX138" s="81"/>
      <c r="DMY138" s="81"/>
      <c r="DMZ138" s="81"/>
      <c r="DNA138" s="81"/>
      <c r="DNB138" s="81"/>
      <c r="DNC138" s="81"/>
      <c r="DND138" s="81"/>
      <c r="DNE138" s="81"/>
      <c r="DNF138" s="81"/>
      <c r="DNG138" s="81"/>
      <c r="DNH138" s="81"/>
      <c r="DNI138" s="81"/>
      <c r="DNJ138" s="81"/>
      <c r="DNK138" s="81"/>
      <c r="DNL138" s="81"/>
      <c r="DNM138" s="81"/>
      <c r="DNN138" s="81"/>
      <c r="DNO138" s="81"/>
      <c r="DNP138" s="81"/>
      <c r="DNQ138" s="81"/>
      <c r="DNR138" s="81"/>
      <c r="DNS138" s="81"/>
      <c r="DNT138" s="81"/>
      <c r="DNU138" s="81"/>
      <c r="DNV138" s="81"/>
      <c r="DNW138" s="81"/>
      <c r="DNX138" s="81"/>
      <c r="DNY138" s="81"/>
      <c r="DNZ138" s="81"/>
      <c r="DOA138" s="81"/>
      <c r="DOB138" s="81"/>
      <c r="DOC138" s="81"/>
      <c r="DOD138" s="81"/>
      <c r="DOE138" s="81"/>
      <c r="DOF138" s="81"/>
      <c r="DOG138" s="81"/>
      <c r="DOH138" s="81"/>
      <c r="DOI138" s="81"/>
      <c r="DOJ138" s="81"/>
      <c r="DOK138" s="81"/>
      <c r="DOL138" s="81"/>
      <c r="DOM138" s="81"/>
      <c r="DON138" s="81"/>
      <c r="DOO138" s="81"/>
      <c r="DOP138" s="81"/>
      <c r="DOQ138" s="81"/>
      <c r="DOR138" s="81"/>
      <c r="DOS138" s="81"/>
      <c r="DOT138" s="81"/>
      <c r="DOU138" s="81"/>
      <c r="DOV138" s="81"/>
      <c r="DOW138" s="81"/>
      <c r="DOX138" s="81"/>
      <c r="DOY138" s="81"/>
      <c r="DOZ138" s="81"/>
      <c r="DPA138" s="81"/>
      <c r="DPB138" s="81"/>
      <c r="DPC138" s="81"/>
      <c r="DPD138" s="81"/>
      <c r="DPE138" s="81"/>
      <c r="DPF138" s="81"/>
      <c r="DPG138" s="81"/>
      <c r="DPH138" s="81"/>
      <c r="DPI138" s="81"/>
      <c r="DPJ138" s="81"/>
      <c r="DPK138" s="81"/>
      <c r="DPL138" s="81"/>
      <c r="DPM138" s="81"/>
      <c r="DPN138" s="81"/>
      <c r="DPO138" s="81"/>
      <c r="DPP138" s="81"/>
      <c r="DPQ138" s="81"/>
      <c r="DPR138" s="81"/>
      <c r="DPS138" s="81"/>
      <c r="DPT138" s="81"/>
      <c r="DPU138" s="81"/>
      <c r="DPV138" s="81"/>
      <c r="DPW138" s="81"/>
      <c r="DPX138" s="81"/>
      <c r="DPY138" s="81"/>
      <c r="DPZ138" s="81"/>
      <c r="DQA138" s="81"/>
      <c r="DQB138" s="81"/>
      <c r="DQC138" s="81"/>
      <c r="DQD138" s="81"/>
      <c r="DQE138" s="81"/>
      <c r="DQF138" s="81"/>
      <c r="DQG138" s="81"/>
      <c r="DQH138" s="81"/>
      <c r="DQI138" s="81"/>
      <c r="DQJ138" s="81"/>
      <c r="DQK138" s="81"/>
      <c r="DQL138" s="81"/>
      <c r="DQM138" s="81"/>
      <c r="DQN138" s="81"/>
      <c r="DQO138" s="81"/>
      <c r="DQP138" s="81"/>
      <c r="DQQ138" s="81"/>
      <c r="DQR138" s="81"/>
      <c r="DQS138" s="81"/>
      <c r="DQT138" s="81"/>
      <c r="DQU138" s="81"/>
      <c r="DQV138" s="81"/>
      <c r="DQW138" s="81"/>
      <c r="DQX138" s="81"/>
      <c r="DQY138" s="81"/>
      <c r="DQZ138" s="81"/>
      <c r="DRA138" s="81"/>
      <c r="DRB138" s="81"/>
      <c r="DRC138" s="81"/>
      <c r="DRD138" s="81"/>
      <c r="DRE138" s="81"/>
      <c r="DRF138" s="81"/>
      <c r="DRG138" s="81"/>
      <c r="DRH138" s="81"/>
      <c r="DRI138" s="81"/>
      <c r="DRJ138" s="81"/>
      <c r="DRK138" s="81"/>
      <c r="DRL138" s="81"/>
      <c r="DRM138" s="81"/>
      <c r="DRN138" s="81"/>
      <c r="DRO138" s="81"/>
      <c r="DRP138" s="81"/>
      <c r="DRQ138" s="81"/>
      <c r="DRR138" s="81"/>
      <c r="DRS138" s="81"/>
      <c r="DRT138" s="81"/>
      <c r="DRU138" s="81"/>
      <c r="DRV138" s="81"/>
      <c r="DRW138" s="81"/>
      <c r="DRX138" s="81"/>
      <c r="DRY138" s="81"/>
      <c r="DRZ138" s="81"/>
      <c r="DSA138" s="81"/>
      <c r="DSB138" s="81"/>
      <c r="DSC138" s="81"/>
      <c r="DSD138" s="81"/>
      <c r="DSE138" s="81"/>
      <c r="DSF138" s="81"/>
      <c r="DSG138" s="81"/>
      <c r="DSH138" s="81"/>
      <c r="DSI138" s="81"/>
      <c r="DSJ138" s="81"/>
      <c r="DSK138" s="81"/>
      <c r="DSL138" s="81"/>
      <c r="DSM138" s="81"/>
      <c r="DSN138" s="81"/>
      <c r="DSO138" s="81"/>
      <c r="DSP138" s="81"/>
      <c r="DSQ138" s="81"/>
      <c r="DSR138" s="81"/>
      <c r="DSS138" s="81"/>
      <c r="DST138" s="81"/>
      <c r="DSU138" s="81"/>
      <c r="DSV138" s="81"/>
      <c r="DSW138" s="81"/>
      <c r="DSX138" s="81"/>
      <c r="DSY138" s="81"/>
      <c r="DSZ138" s="81"/>
      <c r="DTA138" s="81"/>
      <c r="DTB138" s="81"/>
      <c r="DTC138" s="81"/>
      <c r="DTD138" s="81"/>
      <c r="DTE138" s="81"/>
      <c r="DTF138" s="81"/>
      <c r="DTG138" s="81"/>
      <c r="DTH138" s="81"/>
      <c r="DTI138" s="81"/>
      <c r="DTJ138" s="81"/>
      <c r="DTK138" s="81"/>
      <c r="DTL138" s="81"/>
      <c r="DTM138" s="81"/>
      <c r="DTN138" s="81"/>
      <c r="DTO138" s="81"/>
      <c r="DTP138" s="81"/>
      <c r="DTQ138" s="81"/>
      <c r="DTR138" s="81"/>
      <c r="DTS138" s="81"/>
      <c r="DTT138" s="81"/>
      <c r="DTU138" s="81"/>
      <c r="DTV138" s="81"/>
      <c r="DTW138" s="81"/>
      <c r="DTX138" s="81"/>
      <c r="DTY138" s="81"/>
      <c r="DTZ138" s="81"/>
      <c r="DUA138" s="81"/>
      <c r="DUB138" s="81"/>
      <c r="DUC138" s="81"/>
      <c r="DUD138" s="81"/>
      <c r="DUE138" s="81"/>
      <c r="DUF138" s="81"/>
      <c r="DUG138" s="81"/>
      <c r="DUH138" s="81"/>
      <c r="DUI138" s="81"/>
      <c r="DUJ138" s="81"/>
      <c r="DUK138" s="81"/>
      <c r="DUL138" s="81"/>
      <c r="DUM138" s="81"/>
      <c r="DUN138" s="81"/>
      <c r="DUO138" s="81"/>
      <c r="DUP138" s="81"/>
      <c r="DUQ138" s="81"/>
      <c r="DUR138" s="81"/>
      <c r="DUS138" s="81"/>
      <c r="DUT138" s="81"/>
      <c r="DUU138" s="81"/>
      <c r="DUV138" s="81"/>
      <c r="DUW138" s="81"/>
      <c r="DUX138" s="81"/>
      <c r="DUY138" s="81"/>
      <c r="DUZ138" s="81"/>
      <c r="DVA138" s="81"/>
      <c r="DVB138" s="81"/>
      <c r="DVC138" s="81"/>
      <c r="DVD138" s="81"/>
      <c r="DVE138" s="81"/>
      <c r="DVF138" s="81"/>
      <c r="DVG138" s="81"/>
      <c r="DVH138" s="81"/>
      <c r="DVI138" s="81"/>
      <c r="DVJ138" s="81"/>
      <c r="DVK138" s="81"/>
      <c r="DVL138" s="81"/>
      <c r="DVM138" s="81"/>
      <c r="DVN138" s="81"/>
      <c r="DVO138" s="81"/>
      <c r="DVP138" s="81"/>
      <c r="DVQ138" s="81"/>
      <c r="DVR138" s="81"/>
      <c r="DVS138" s="81"/>
      <c r="DVT138" s="81"/>
      <c r="DVU138" s="81"/>
      <c r="DVV138" s="81"/>
      <c r="DVW138" s="81"/>
      <c r="DVX138" s="81"/>
      <c r="DVY138" s="81"/>
      <c r="DVZ138" s="81"/>
      <c r="DWA138" s="81"/>
      <c r="DWB138" s="81"/>
      <c r="DWC138" s="81"/>
      <c r="DWD138" s="81"/>
      <c r="DWE138" s="81"/>
      <c r="DWF138" s="81"/>
      <c r="DWG138" s="81"/>
      <c r="DWH138" s="81"/>
      <c r="DWI138" s="81"/>
      <c r="DWJ138" s="81"/>
      <c r="DWK138" s="81"/>
      <c r="DWL138" s="81"/>
      <c r="DWM138" s="81"/>
      <c r="DWN138" s="81"/>
      <c r="DWO138" s="81"/>
      <c r="DWP138" s="81"/>
      <c r="DWQ138" s="81"/>
      <c r="DWR138" s="81"/>
      <c r="DWS138" s="81"/>
      <c r="DWT138" s="81"/>
      <c r="DWU138" s="81"/>
      <c r="DWV138" s="81"/>
      <c r="DWW138" s="81"/>
      <c r="DWX138" s="81"/>
      <c r="DWY138" s="81"/>
      <c r="DWZ138" s="81"/>
      <c r="DXA138" s="81"/>
      <c r="DXB138" s="81"/>
      <c r="DXC138" s="81"/>
      <c r="DXD138" s="81"/>
      <c r="DXE138" s="81"/>
      <c r="DXF138" s="81"/>
      <c r="DXG138" s="81"/>
      <c r="DXH138" s="81"/>
      <c r="DXI138" s="81"/>
      <c r="DXJ138" s="81"/>
      <c r="DXK138" s="81"/>
      <c r="DXL138" s="81"/>
      <c r="DXM138" s="81"/>
      <c r="DXN138" s="81"/>
      <c r="DXO138" s="81"/>
      <c r="DXP138" s="81"/>
      <c r="DXQ138" s="81"/>
      <c r="DXR138" s="81"/>
      <c r="DXS138" s="81"/>
      <c r="DXT138" s="81"/>
      <c r="DXU138" s="81"/>
      <c r="DXV138" s="81"/>
      <c r="DXW138" s="81"/>
      <c r="DXX138" s="81"/>
      <c r="DXY138" s="81"/>
      <c r="DXZ138" s="81"/>
      <c r="DYA138" s="81"/>
      <c r="DYB138" s="81"/>
      <c r="DYC138" s="81"/>
      <c r="DYD138" s="81"/>
      <c r="DYE138" s="81"/>
      <c r="DYF138" s="81"/>
      <c r="DYG138" s="81"/>
      <c r="DYH138" s="81"/>
      <c r="DYI138" s="81"/>
      <c r="DYJ138" s="81"/>
      <c r="DYK138" s="81"/>
      <c r="DYL138" s="81"/>
      <c r="DYM138" s="81"/>
      <c r="DYN138" s="81"/>
      <c r="DYO138" s="81"/>
      <c r="DYP138" s="81"/>
      <c r="DYQ138" s="81"/>
      <c r="DYR138" s="81"/>
      <c r="DYS138" s="81"/>
      <c r="DYT138" s="81"/>
      <c r="DYU138" s="81"/>
      <c r="DYV138" s="81"/>
      <c r="DYW138" s="81"/>
      <c r="DYX138" s="81"/>
      <c r="DYY138" s="81"/>
      <c r="DYZ138" s="81"/>
      <c r="DZA138" s="81"/>
      <c r="DZB138" s="81"/>
      <c r="DZC138" s="81"/>
      <c r="DZD138" s="81"/>
      <c r="DZE138" s="81"/>
      <c r="DZF138" s="81"/>
      <c r="DZG138" s="81"/>
      <c r="DZH138" s="81"/>
      <c r="DZI138" s="81"/>
      <c r="DZJ138" s="81"/>
      <c r="DZK138" s="81"/>
      <c r="DZL138" s="81"/>
      <c r="DZM138" s="81"/>
      <c r="DZN138" s="81"/>
      <c r="DZO138" s="81"/>
      <c r="DZP138" s="81"/>
      <c r="DZQ138" s="81"/>
      <c r="DZR138" s="81"/>
      <c r="DZS138" s="81"/>
      <c r="DZT138" s="81"/>
      <c r="DZU138" s="81"/>
      <c r="DZV138" s="81"/>
      <c r="DZW138" s="81"/>
      <c r="DZX138" s="81"/>
      <c r="DZY138" s="81"/>
      <c r="DZZ138" s="81"/>
      <c r="EAA138" s="81"/>
      <c r="EAB138" s="81"/>
      <c r="EAC138" s="81"/>
      <c r="EAD138" s="81"/>
      <c r="EAE138" s="81"/>
      <c r="EAF138" s="81"/>
      <c r="EAG138" s="81"/>
      <c r="EAH138" s="81"/>
      <c r="EAI138" s="81"/>
      <c r="EAJ138" s="81"/>
      <c r="EAK138" s="81"/>
      <c r="EAL138" s="81"/>
      <c r="EAM138" s="81"/>
      <c r="EAN138" s="81"/>
      <c r="EAO138" s="81"/>
      <c r="EAP138" s="81"/>
      <c r="EAQ138" s="81"/>
      <c r="EAR138" s="81"/>
      <c r="EAS138" s="81"/>
      <c r="EAT138" s="81"/>
      <c r="EAU138" s="81"/>
      <c r="EAV138" s="81"/>
      <c r="EAW138" s="81"/>
      <c r="EAX138" s="81"/>
      <c r="EAY138" s="81"/>
      <c r="EAZ138" s="81"/>
      <c r="EBA138" s="81"/>
      <c r="EBB138" s="81"/>
      <c r="EBC138" s="81"/>
      <c r="EBD138" s="81"/>
      <c r="EBE138" s="81"/>
      <c r="EBF138" s="81"/>
      <c r="EBG138" s="81"/>
      <c r="EBH138" s="81"/>
      <c r="EBI138" s="81"/>
      <c r="EBJ138" s="81"/>
      <c r="EBK138" s="81"/>
      <c r="EBL138" s="81"/>
      <c r="EBM138" s="81"/>
      <c r="EBN138" s="81"/>
      <c r="EBO138" s="81"/>
      <c r="EBP138" s="81"/>
      <c r="EBQ138" s="81"/>
      <c r="EBR138" s="81"/>
      <c r="EBS138" s="81"/>
      <c r="EBT138" s="81"/>
      <c r="EBU138" s="81"/>
      <c r="EBV138" s="81"/>
      <c r="EBW138" s="81"/>
      <c r="EBX138" s="81"/>
      <c r="EBY138" s="81"/>
      <c r="EBZ138" s="81"/>
      <c r="ECA138" s="81"/>
      <c r="ECB138" s="81"/>
      <c r="ECC138" s="81"/>
      <c r="ECD138" s="81"/>
      <c r="ECE138" s="81"/>
      <c r="ECF138" s="81"/>
      <c r="ECG138" s="81"/>
      <c r="ECH138" s="81"/>
      <c r="ECI138" s="81"/>
      <c r="ECJ138" s="81"/>
      <c r="ECK138" s="81"/>
      <c r="ECL138" s="81"/>
      <c r="ECM138" s="81"/>
      <c r="ECN138" s="81"/>
      <c r="ECO138" s="81"/>
      <c r="ECP138" s="81"/>
      <c r="ECQ138" s="81"/>
      <c r="ECR138" s="81"/>
      <c r="ECS138" s="81"/>
      <c r="ECT138" s="81"/>
      <c r="ECU138" s="81"/>
      <c r="ECV138" s="81"/>
      <c r="ECW138" s="81"/>
      <c r="ECX138" s="81"/>
      <c r="ECY138" s="81"/>
      <c r="ECZ138" s="81"/>
      <c r="EDA138" s="81"/>
      <c r="EDB138" s="81"/>
      <c r="EDC138" s="81"/>
      <c r="EDD138" s="81"/>
      <c r="EDE138" s="81"/>
      <c r="EDF138" s="81"/>
      <c r="EDG138" s="81"/>
      <c r="EDH138" s="81"/>
      <c r="EDI138" s="81"/>
      <c r="EDJ138" s="81"/>
      <c r="EDK138" s="81"/>
      <c r="EDL138" s="81"/>
      <c r="EDM138" s="81"/>
      <c r="EDN138" s="81"/>
      <c r="EDO138" s="81"/>
      <c r="EDP138" s="81"/>
      <c r="EDQ138" s="81"/>
      <c r="EDR138" s="81"/>
      <c r="EDS138" s="81"/>
      <c r="EDT138" s="81"/>
      <c r="EDU138" s="81"/>
      <c r="EDV138" s="81"/>
      <c r="EDW138" s="81"/>
      <c r="EDX138" s="81"/>
      <c r="EDY138" s="81"/>
      <c r="EDZ138" s="81"/>
      <c r="EEA138" s="81"/>
      <c r="EEB138" s="81"/>
      <c r="EEC138" s="81"/>
      <c r="EED138" s="81"/>
      <c r="EEE138" s="81"/>
      <c r="EEF138" s="81"/>
      <c r="EEG138" s="81"/>
      <c r="EEH138" s="81"/>
      <c r="EEI138" s="81"/>
      <c r="EEJ138" s="81"/>
      <c r="EEK138" s="81"/>
      <c r="EEL138" s="81"/>
      <c r="EEM138" s="81"/>
      <c r="EEN138" s="81"/>
      <c r="EEO138" s="81"/>
      <c r="EEP138" s="81"/>
      <c r="EEQ138" s="81"/>
      <c r="EER138" s="81"/>
      <c r="EES138" s="81"/>
      <c r="EET138" s="81"/>
      <c r="EEU138" s="81"/>
      <c r="EEV138" s="81"/>
      <c r="EEW138" s="81"/>
      <c r="EEX138" s="81"/>
      <c r="EEY138" s="81"/>
      <c r="EEZ138" s="81"/>
      <c r="EFA138" s="81"/>
      <c r="EFB138" s="81"/>
      <c r="EFC138" s="81"/>
      <c r="EFD138" s="81"/>
      <c r="EFE138" s="81"/>
      <c r="EFF138" s="81"/>
      <c r="EFG138" s="81"/>
      <c r="EFH138" s="81"/>
      <c r="EFI138" s="81"/>
      <c r="EFJ138" s="81"/>
      <c r="EFK138" s="81"/>
      <c r="EFL138" s="81"/>
      <c r="EFM138" s="81"/>
      <c r="EFN138" s="81"/>
      <c r="EFO138" s="81"/>
      <c r="EFP138" s="81"/>
      <c r="EFQ138" s="81"/>
      <c r="EFR138" s="81"/>
      <c r="EFS138" s="81"/>
      <c r="EFT138" s="81"/>
      <c r="EFU138" s="81"/>
      <c r="EFV138" s="81"/>
      <c r="EFW138" s="81"/>
      <c r="EFX138" s="81"/>
      <c r="EFY138" s="81"/>
      <c r="EFZ138" s="81"/>
      <c r="EGA138" s="81"/>
      <c r="EGB138" s="81"/>
      <c r="EGC138" s="81"/>
      <c r="EGD138" s="81"/>
      <c r="EGE138" s="81"/>
      <c r="EGF138" s="81"/>
      <c r="EGG138" s="81"/>
      <c r="EGH138" s="81"/>
      <c r="EGI138" s="81"/>
      <c r="EGJ138" s="81"/>
      <c r="EGK138" s="81"/>
      <c r="EGL138" s="81"/>
      <c r="EGM138" s="81"/>
      <c r="EGN138" s="81"/>
      <c r="EGO138" s="81"/>
      <c r="EGP138" s="81"/>
      <c r="EGQ138" s="81"/>
      <c r="EGR138" s="81"/>
      <c r="EGS138" s="81"/>
      <c r="EGT138" s="81"/>
      <c r="EGU138" s="81"/>
      <c r="EGV138" s="81"/>
      <c r="EGW138" s="81"/>
      <c r="EGX138" s="81"/>
      <c r="EGY138" s="81"/>
      <c r="EGZ138" s="81"/>
      <c r="EHA138" s="81"/>
      <c r="EHB138" s="81"/>
      <c r="EHC138" s="81"/>
      <c r="EHD138" s="81"/>
      <c r="EHE138" s="81"/>
      <c r="EHF138" s="81"/>
      <c r="EHG138" s="81"/>
      <c r="EHH138" s="81"/>
      <c r="EHI138" s="81"/>
      <c r="EHJ138" s="81"/>
      <c r="EHK138" s="81"/>
      <c r="EHL138" s="81"/>
      <c r="EHM138" s="81"/>
      <c r="EHN138" s="81"/>
      <c r="EHO138" s="81"/>
      <c r="EHP138" s="81"/>
      <c r="EHQ138" s="81"/>
      <c r="EHR138" s="81"/>
      <c r="EHS138" s="81"/>
      <c r="EHT138" s="81"/>
      <c r="EHU138" s="81"/>
      <c r="EHV138" s="81"/>
      <c r="EHW138" s="81"/>
      <c r="EHX138" s="81"/>
      <c r="EHY138" s="81"/>
      <c r="EHZ138" s="81"/>
      <c r="EIA138" s="81"/>
      <c r="EIB138" s="81"/>
      <c r="EIC138" s="81"/>
      <c r="EID138" s="81"/>
      <c r="EIE138" s="81"/>
      <c r="EIF138" s="81"/>
      <c r="EIG138" s="81"/>
      <c r="EIH138" s="81"/>
      <c r="EII138" s="81"/>
      <c r="EIJ138" s="81"/>
      <c r="EIK138" s="81"/>
      <c r="EIL138" s="81"/>
      <c r="EIM138" s="81"/>
      <c r="EIN138" s="81"/>
      <c r="EIO138" s="81"/>
      <c r="EIP138" s="81"/>
      <c r="EIQ138" s="81"/>
      <c r="EIR138" s="81"/>
      <c r="EIS138" s="81"/>
      <c r="EIT138" s="81"/>
      <c r="EIU138" s="81"/>
      <c r="EIV138" s="81"/>
      <c r="EIW138" s="81"/>
      <c r="EIX138" s="81"/>
      <c r="EIY138" s="81"/>
      <c r="EIZ138" s="81"/>
      <c r="EJA138" s="81"/>
      <c r="EJB138" s="81"/>
      <c r="EJC138" s="81"/>
      <c r="EJD138" s="81"/>
      <c r="EJE138" s="81"/>
      <c r="EJF138" s="81"/>
      <c r="EJG138" s="81"/>
      <c r="EJH138" s="81"/>
      <c r="EJI138" s="81"/>
      <c r="EJJ138" s="81"/>
      <c r="EJK138" s="81"/>
      <c r="EJL138" s="81"/>
      <c r="EJM138" s="81"/>
      <c r="EJN138" s="81"/>
      <c r="EJO138" s="81"/>
      <c r="EJP138" s="81"/>
      <c r="EJQ138" s="81"/>
      <c r="EJR138" s="81"/>
      <c r="EJS138" s="81"/>
      <c r="EJT138" s="81"/>
      <c r="EJU138" s="81"/>
      <c r="EJV138" s="81"/>
      <c r="EJW138" s="81"/>
      <c r="EJX138" s="81"/>
      <c r="EJY138" s="81"/>
      <c r="EJZ138" s="81"/>
      <c r="EKA138" s="81"/>
      <c r="EKB138" s="81"/>
      <c r="EKC138" s="81"/>
      <c r="EKD138" s="81"/>
      <c r="EKE138" s="81"/>
      <c r="EKF138" s="81"/>
      <c r="EKG138" s="81"/>
      <c r="EKH138" s="81"/>
      <c r="EKI138" s="81"/>
      <c r="EKJ138" s="81"/>
      <c r="EKK138" s="81"/>
      <c r="EKL138" s="81"/>
      <c r="EKM138" s="81"/>
      <c r="EKN138" s="81"/>
      <c r="EKO138" s="81"/>
      <c r="EKP138" s="81"/>
      <c r="EKQ138" s="81"/>
      <c r="EKR138" s="81"/>
      <c r="EKS138" s="81"/>
      <c r="EKT138" s="81"/>
      <c r="EKU138" s="81"/>
      <c r="EKV138" s="81"/>
      <c r="EKW138" s="81"/>
      <c r="EKX138" s="81"/>
      <c r="EKY138" s="81"/>
      <c r="EKZ138" s="81"/>
      <c r="ELA138" s="81"/>
      <c r="ELB138" s="81"/>
      <c r="ELC138" s="81"/>
      <c r="ELD138" s="81"/>
      <c r="ELE138" s="81"/>
      <c r="ELF138" s="81"/>
      <c r="ELG138" s="81"/>
      <c r="ELH138" s="81"/>
      <c r="ELI138" s="81"/>
      <c r="ELJ138" s="81"/>
      <c r="ELK138" s="81"/>
      <c r="ELL138" s="81"/>
      <c r="ELM138" s="81"/>
      <c r="ELN138" s="81"/>
      <c r="ELO138" s="81"/>
      <c r="ELP138" s="81"/>
      <c r="ELQ138" s="81"/>
      <c r="ELR138" s="81"/>
      <c r="ELS138" s="81"/>
      <c r="ELT138" s="81"/>
      <c r="ELU138" s="81"/>
      <c r="ELV138" s="81"/>
      <c r="ELW138" s="81"/>
      <c r="ELX138" s="81"/>
      <c r="ELY138" s="81"/>
      <c r="ELZ138" s="81"/>
      <c r="EMA138" s="81"/>
      <c r="EMB138" s="81"/>
      <c r="EMC138" s="81"/>
      <c r="EMD138" s="81"/>
      <c r="EME138" s="81"/>
      <c r="EMF138" s="81"/>
      <c r="EMG138" s="81"/>
      <c r="EMH138" s="81"/>
      <c r="EMI138" s="81"/>
      <c r="EMJ138" s="81"/>
      <c r="EMK138" s="81"/>
      <c r="EML138" s="81"/>
      <c r="EMM138" s="81"/>
      <c r="EMN138" s="81"/>
      <c r="EMO138" s="81"/>
      <c r="EMP138" s="81"/>
      <c r="EMQ138" s="81"/>
      <c r="EMR138" s="81"/>
      <c r="EMS138" s="81"/>
      <c r="EMT138" s="81"/>
      <c r="EMU138" s="81"/>
      <c r="EMV138" s="81"/>
      <c r="EMW138" s="81"/>
      <c r="EMX138" s="81"/>
      <c r="EMY138" s="81"/>
      <c r="EMZ138" s="81"/>
      <c r="ENA138" s="81"/>
      <c r="ENB138" s="81"/>
      <c r="ENC138" s="81"/>
      <c r="END138" s="81"/>
      <c r="ENE138" s="81"/>
      <c r="ENF138" s="81"/>
      <c r="ENG138" s="81"/>
      <c r="ENH138" s="81"/>
      <c r="ENI138" s="81"/>
      <c r="ENJ138" s="81"/>
      <c r="ENK138" s="81"/>
      <c r="ENL138" s="81"/>
      <c r="ENM138" s="81"/>
      <c r="ENN138" s="81"/>
      <c r="ENO138" s="81"/>
      <c r="ENP138" s="81"/>
      <c r="ENQ138" s="81"/>
      <c r="ENR138" s="81"/>
      <c r="ENS138" s="81"/>
      <c r="ENT138" s="81"/>
      <c r="ENU138" s="81"/>
      <c r="ENV138" s="81"/>
      <c r="ENW138" s="81"/>
      <c r="ENX138" s="81"/>
      <c r="ENY138" s="81"/>
      <c r="ENZ138" s="81"/>
      <c r="EOA138" s="81"/>
      <c r="EOB138" s="81"/>
      <c r="EOC138" s="81"/>
      <c r="EOD138" s="81"/>
      <c r="EOE138" s="81"/>
      <c r="EOF138" s="81"/>
      <c r="EOG138" s="81"/>
      <c r="EOH138" s="81"/>
      <c r="EOI138" s="81"/>
      <c r="EOJ138" s="81"/>
      <c r="EOK138" s="81"/>
      <c r="EOL138" s="81"/>
      <c r="EOM138" s="81"/>
      <c r="EON138" s="81"/>
      <c r="EOO138" s="81"/>
      <c r="EOP138" s="81"/>
      <c r="EOQ138" s="81"/>
      <c r="EOR138" s="81"/>
      <c r="EOS138" s="81"/>
      <c r="EOT138" s="81"/>
      <c r="EOU138" s="81"/>
      <c r="EOV138" s="81"/>
      <c r="EOW138" s="81"/>
      <c r="EOX138" s="81"/>
      <c r="EOY138" s="81"/>
      <c r="EOZ138" s="81"/>
      <c r="EPA138" s="81"/>
      <c r="EPB138" s="81"/>
      <c r="EPC138" s="81"/>
      <c r="EPD138" s="81"/>
      <c r="EPE138" s="81"/>
      <c r="EPF138" s="81"/>
      <c r="EPG138" s="81"/>
      <c r="EPH138" s="81"/>
      <c r="EPI138" s="81"/>
      <c r="EPJ138" s="81"/>
      <c r="EPK138" s="81"/>
      <c r="EPL138" s="81"/>
      <c r="EPM138" s="81"/>
      <c r="EPN138" s="81"/>
      <c r="EPO138" s="81"/>
      <c r="EPP138" s="81"/>
      <c r="EPQ138" s="81"/>
      <c r="EPR138" s="81"/>
      <c r="EPS138" s="81"/>
      <c r="EPT138" s="81"/>
      <c r="EPU138" s="81"/>
      <c r="EPV138" s="81"/>
      <c r="EPW138" s="81"/>
      <c r="EPX138" s="81"/>
      <c r="EPY138" s="81"/>
      <c r="EPZ138" s="81"/>
      <c r="EQA138" s="81"/>
      <c r="EQB138" s="81"/>
      <c r="EQC138" s="81"/>
      <c r="EQD138" s="81"/>
      <c r="EQE138" s="81"/>
      <c r="EQF138" s="81"/>
      <c r="EQG138" s="81"/>
      <c r="EQH138" s="81"/>
      <c r="EQI138" s="81"/>
      <c r="EQJ138" s="81"/>
      <c r="EQK138" s="81"/>
      <c r="EQL138" s="81"/>
      <c r="EQM138" s="81"/>
      <c r="EQN138" s="81"/>
      <c r="EQO138" s="81"/>
      <c r="EQP138" s="81"/>
      <c r="EQQ138" s="81"/>
      <c r="EQR138" s="81"/>
      <c r="EQS138" s="81"/>
      <c r="EQT138" s="81"/>
      <c r="EQU138" s="81"/>
      <c r="EQV138" s="81"/>
      <c r="EQW138" s="81"/>
      <c r="EQX138" s="81"/>
      <c r="EQY138" s="81"/>
      <c r="EQZ138" s="81"/>
      <c r="ERA138" s="81"/>
      <c r="ERB138" s="81"/>
      <c r="ERC138" s="81"/>
      <c r="ERD138" s="81"/>
      <c r="ERE138" s="81"/>
      <c r="ERF138" s="81"/>
      <c r="ERG138" s="81"/>
      <c r="ERH138" s="81"/>
      <c r="ERI138" s="81"/>
      <c r="ERJ138" s="81"/>
      <c r="ERK138" s="81"/>
      <c r="ERL138" s="81"/>
      <c r="ERM138" s="81"/>
      <c r="ERN138" s="81"/>
      <c r="ERO138" s="81"/>
      <c r="ERP138" s="81"/>
      <c r="ERQ138" s="81"/>
      <c r="ERR138" s="81"/>
      <c r="ERS138" s="81"/>
      <c r="ERT138" s="81"/>
      <c r="ERU138" s="81"/>
      <c r="ERV138" s="81"/>
      <c r="ERW138" s="81"/>
      <c r="ERX138" s="81"/>
      <c r="ERY138" s="81"/>
      <c r="ERZ138" s="81"/>
      <c r="ESA138" s="81"/>
      <c r="ESB138" s="81"/>
      <c r="ESC138" s="81"/>
      <c r="ESD138" s="81"/>
      <c r="ESE138" s="81"/>
      <c r="ESF138" s="81"/>
      <c r="ESG138" s="81"/>
      <c r="ESH138" s="81"/>
      <c r="ESI138" s="81"/>
      <c r="ESJ138" s="81"/>
      <c r="ESK138" s="81"/>
      <c r="ESL138" s="81"/>
      <c r="ESM138" s="81"/>
      <c r="ESN138" s="81"/>
      <c r="ESO138" s="81"/>
      <c r="ESP138" s="81"/>
      <c r="ESQ138" s="81"/>
      <c r="ESR138" s="81"/>
      <c r="ESS138" s="81"/>
      <c r="EST138" s="81"/>
      <c r="ESU138" s="81"/>
      <c r="ESV138" s="81"/>
      <c r="ESW138" s="81"/>
      <c r="ESX138" s="81"/>
      <c r="ESY138" s="81"/>
      <c r="ESZ138" s="81"/>
      <c r="ETA138" s="81"/>
      <c r="ETB138" s="81"/>
      <c r="ETC138" s="81"/>
      <c r="ETD138" s="81"/>
      <c r="ETE138" s="81"/>
      <c r="ETF138" s="81"/>
      <c r="ETG138" s="81"/>
      <c r="ETH138" s="81"/>
      <c r="ETI138" s="81"/>
      <c r="ETJ138" s="81"/>
      <c r="ETK138" s="81"/>
      <c r="ETL138" s="81"/>
      <c r="ETM138" s="81"/>
      <c r="ETN138" s="81"/>
      <c r="ETO138" s="81"/>
      <c r="ETP138" s="81"/>
      <c r="ETQ138" s="81"/>
      <c r="ETR138" s="81"/>
      <c r="ETS138" s="81"/>
      <c r="ETT138" s="81"/>
      <c r="ETU138" s="81"/>
      <c r="ETV138" s="81"/>
      <c r="ETW138" s="81"/>
      <c r="ETX138" s="81"/>
      <c r="ETY138" s="81"/>
      <c r="ETZ138" s="81"/>
      <c r="EUA138" s="81"/>
      <c r="EUB138" s="81"/>
      <c r="EUC138" s="81"/>
      <c r="EUD138" s="81"/>
      <c r="EUE138" s="81"/>
      <c r="EUF138" s="81"/>
      <c r="EUG138" s="81"/>
      <c r="EUH138" s="81"/>
      <c r="EUI138" s="81"/>
      <c r="EUJ138" s="81"/>
      <c r="EUK138" s="81"/>
      <c r="EUL138" s="81"/>
      <c r="EUM138" s="81"/>
      <c r="EUN138" s="81"/>
      <c r="EUO138" s="81"/>
      <c r="EUP138" s="81"/>
      <c r="EUQ138" s="81"/>
      <c r="EUR138" s="81"/>
      <c r="EUS138" s="81"/>
      <c r="EUT138" s="81"/>
      <c r="EUU138" s="81"/>
      <c r="EUV138" s="81"/>
      <c r="EUW138" s="81"/>
      <c r="EUX138" s="81"/>
      <c r="EUY138" s="81"/>
      <c r="EUZ138" s="81"/>
      <c r="EVA138" s="81"/>
      <c r="EVB138" s="81"/>
      <c r="EVC138" s="81"/>
      <c r="EVD138" s="81"/>
      <c r="EVE138" s="81"/>
      <c r="EVF138" s="81"/>
      <c r="EVG138" s="81"/>
      <c r="EVH138" s="81"/>
      <c r="EVI138" s="81"/>
      <c r="EVJ138" s="81"/>
      <c r="EVK138" s="81"/>
      <c r="EVL138" s="81"/>
      <c r="EVM138" s="81"/>
      <c r="EVN138" s="81"/>
      <c r="EVO138" s="81"/>
      <c r="EVP138" s="81"/>
      <c r="EVQ138" s="81"/>
      <c r="EVR138" s="81"/>
      <c r="EVS138" s="81"/>
      <c r="EVT138" s="81"/>
      <c r="EVU138" s="81"/>
      <c r="EVV138" s="81"/>
      <c r="EVW138" s="81"/>
      <c r="EVX138" s="81"/>
      <c r="EVY138" s="81"/>
      <c r="EVZ138" s="81"/>
      <c r="EWA138" s="81"/>
      <c r="EWB138" s="81"/>
      <c r="EWC138" s="81"/>
      <c r="EWD138" s="81"/>
      <c r="EWE138" s="81"/>
      <c r="EWF138" s="81"/>
      <c r="EWG138" s="81"/>
      <c r="EWH138" s="81"/>
      <c r="EWI138" s="81"/>
      <c r="EWJ138" s="81"/>
      <c r="EWK138" s="81"/>
      <c r="EWL138" s="81"/>
      <c r="EWM138" s="81"/>
      <c r="EWN138" s="81"/>
      <c r="EWO138" s="81"/>
      <c r="EWP138" s="81"/>
      <c r="EWQ138" s="81"/>
      <c r="EWR138" s="81"/>
      <c r="EWS138" s="81"/>
      <c r="EWT138" s="81"/>
      <c r="EWU138" s="81"/>
      <c r="EWV138" s="81"/>
      <c r="EWW138" s="81"/>
      <c r="EWX138" s="81"/>
      <c r="EWY138" s="81"/>
      <c r="EWZ138" s="81"/>
      <c r="EXA138" s="81"/>
      <c r="EXB138" s="81"/>
      <c r="EXC138" s="81"/>
      <c r="EXD138" s="81"/>
      <c r="EXE138" s="81"/>
      <c r="EXF138" s="81"/>
      <c r="EXG138" s="81"/>
      <c r="EXH138" s="81"/>
      <c r="EXI138" s="81"/>
      <c r="EXJ138" s="81"/>
      <c r="EXK138" s="81"/>
      <c r="EXL138" s="81"/>
      <c r="EXM138" s="81"/>
      <c r="EXN138" s="81"/>
      <c r="EXO138" s="81"/>
      <c r="EXP138" s="81"/>
      <c r="EXQ138" s="81"/>
      <c r="EXR138" s="81"/>
      <c r="EXS138" s="81"/>
      <c r="EXT138" s="81"/>
      <c r="EXU138" s="81"/>
      <c r="EXV138" s="81"/>
      <c r="EXW138" s="81"/>
      <c r="EXX138" s="81"/>
      <c r="EXY138" s="81"/>
      <c r="EXZ138" s="81"/>
      <c r="EYA138" s="81"/>
      <c r="EYB138" s="81"/>
      <c r="EYC138" s="81"/>
      <c r="EYD138" s="81"/>
      <c r="EYE138" s="81"/>
      <c r="EYF138" s="81"/>
      <c r="EYG138" s="81"/>
      <c r="EYH138" s="81"/>
      <c r="EYI138" s="81"/>
      <c r="EYJ138" s="81"/>
      <c r="EYK138" s="81"/>
      <c r="EYL138" s="81"/>
      <c r="EYM138" s="81"/>
      <c r="EYN138" s="81"/>
      <c r="EYO138" s="81"/>
      <c r="EYP138" s="81"/>
      <c r="EYQ138" s="81"/>
      <c r="EYR138" s="81"/>
      <c r="EYS138" s="81"/>
      <c r="EYT138" s="81"/>
      <c r="EYU138" s="81"/>
      <c r="EYV138" s="81"/>
      <c r="EYW138" s="81"/>
      <c r="EYX138" s="81"/>
      <c r="EYY138" s="81"/>
      <c r="EYZ138" s="81"/>
      <c r="EZA138" s="81"/>
      <c r="EZB138" s="81"/>
      <c r="EZC138" s="81"/>
      <c r="EZD138" s="81"/>
      <c r="EZE138" s="81"/>
      <c r="EZF138" s="81"/>
      <c r="EZG138" s="81"/>
      <c r="EZH138" s="81"/>
      <c r="EZI138" s="81"/>
      <c r="EZJ138" s="81"/>
      <c r="EZK138" s="81"/>
      <c r="EZL138" s="81"/>
      <c r="EZM138" s="81"/>
      <c r="EZN138" s="81"/>
      <c r="EZO138" s="81"/>
      <c r="EZP138" s="81"/>
      <c r="EZQ138" s="81"/>
      <c r="EZR138" s="81"/>
      <c r="EZS138" s="81"/>
      <c r="EZT138" s="81"/>
      <c r="EZU138" s="81"/>
      <c r="EZV138" s="81"/>
      <c r="EZW138" s="81"/>
      <c r="EZX138" s="81"/>
      <c r="EZY138" s="81"/>
      <c r="EZZ138" s="81"/>
      <c r="FAA138" s="81"/>
      <c r="FAB138" s="81"/>
      <c r="FAC138" s="81"/>
      <c r="FAD138" s="81"/>
      <c r="FAE138" s="81"/>
      <c r="FAF138" s="81"/>
      <c r="FAG138" s="81"/>
      <c r="FAH138" s="81"/>
      <c r="FAI138" s="81"/>
      <c r="FAJ138" s="81"/>
      <c r="FAK138" s="81"/>
      <c r="FAL138" s="81"/>
      <c r="FAM138" s="81"/>
      <c r="FAN138" s="81"/>
      <c r="FAO138" s="81"/>
      <c r="FAP138" s="81"/>
      <c r="FAQ138" s="81"/>
      <c r="FAR138" s="81"/>
      <c r="FAS138" s="81"/>
      <c r="FAT138" s="81"/>
      <c r="FAU138" s="81"/>
      <c r="FAV138" s="81"/>
      <c r="FAW138" s="81"/>
      <c r="FAX138" s="81"/>
      <c r="FAY138" s="81"/>
      <c r="FAZ138" s="81"/>
      <c r="FBA138" s="81"/>
      <c r="FBB138" s="81"/>
      <c r="FBC138" s="81"/>
      <c r="FBD138" s="81"/>
      <c r="FBE138" s="81"/>
      <c r="FBF138" s="81"/>
      <c r="FBG138" s="81"/>
      <c r="FBH138" s="81"/>
      <c r="FBI138" s="81"/>
      <c r="FBJ138" s="81"/>
      <c r="FBK138" s="81"/>
      <c r="FBL138" s="81"/>
      <c r="FBM138" s="81"/>
      <c r="FBN138" s="81"/>
      <c r="FBO138" s="81"/>
      <c r="FBP138" s="81"/>
      <c r="FBQ138" s="81"/>
      <c r="FBR138" s="81"/>
      <c r="FBS138" s="81"/>
      <c r="FBT138" s="81"/>
      <c r="FBU138" s="81"/>
      <c r="FBV138" s="81"/>
      <c r="FBW138" s="81"/>
      <c r="FBX138" s="81"/>
      <c r="FBY138" s="81"/>
      <c r="FBZ138" s="81"/>
      <c r="FCA138" s="81"/>
      <c r="FCB138" s="81"/>
      <c r="FCC138" s="81"/>
      <c r="FCD138" s="81"/>
      <c r="FCE138" s="81"/>
      <c r="FCF138" s="81"/>
      <c r="FCG138" s="81"/>
      <c r="FCH138" s="81"/>
      <c r="FCI138" s="81"/>
      <c r="FCJ138" s="81"/>
      <c r="FCK138" s="81"/>
      <c r="FCL138" s="81"/>
      <c r="FCM138" s="81"/>
      <c r="FCN138" s="81"/>
      <c r="FCO138" s="81"/>
      <c r="FCP138" s="81"/>
      <c r="FCQ138" s="81"/>
      <c r="FCR138" s="81"/>
      <c r="FCS138" s="81"/>
      <c r="FCT138" s="81"/>
      <c r="FCU138" s="81"/>
      <c r="FCV138" s="81"/>
      <c r="FCW138" s="81"/>
      <c r="FCX138" s="81"/>
      <c r="FCY138" s="81"/>
      <c r="FCZ138" s="81"/>
      <c r="FDA138" s="81"/>
      <c r="FDB138" s="81"/>
      <c r="FDC138" s="81"/>
      <c r="FDD138" s="81"/>
      <c r="FDE138" s="81"/>
      <c r="FDF138" s="81"/>
      <c r="FDG138" s="81"/>
      <c r="FDH138" s="81"/>
      <c r="FDI138" s="81"/>
      <c r="FDJ138" s="81"/>
      <c r="FDK138" s="81"/>
      <c r="FDL138" s="81"/>
      <c r="FDM138" s="81"/>
      <c r="FDN138" s="81"/>
      <c r="FDO138" s="81"/>
      <c r="FDP138" s="81"/>
      <c r="FDQ138" s="81"/>
      <c r="FDR138" s="81"/>
      <c r="FDS138" s="81"/>
      <c r="FDT138" s="81"/>
      <c r="FDU138" s="81"/>
      <c r="FDV138" s="81"/>
      <c r="FDW138" s="81"/>
      <c r="FDX138" s="81"/>
      <c r="FDY138" s="81"/>
      <c r="FDZ138" s="81"/>
      <c r="FEA138" s="81"/>
      <c r="FEB138" s="81"/>
      <c r="FEC138" s="81"/>
      <c r="FED138" s="81"/>
      <c r="FEE138" s="81"/>
      <c r="FEF138" s="81"/>
      <c r="FEG138" s="81"/>
      <c r="FEH138" s="81"/>
      <c r="FEI138" s="81"/>
      <c r="FEJ138" s="81"/>
      <c r="FEK138" s="81"/>
      <c r="FEL138" s="81"/>
      <c r="FEM138" s="81"/>
      <c r="FEN138" s="81"/>
      <c r="FEO138" s="81"/>
      <c r="FEP138" s="81"/>
      <c r="FEQ138" s="81"/>
      <c r="FER138" s="81"/>
      <c r="FES138" s="81"/>
      <c r="FET138" s="81"/>
      <c r="FEU138" s="81"/>
      <c r="FEV138" s="81"/>
      <c r="FEW138" s="81"/>
      <c r="FEX138" s="81"/>
      <c r="FEY138" s="81"/>
      <c r="FEZ138" s="81"/>
      <c r="FFA138" s="81"/>
      <c r="FFB138" s="81"/>
      <c r="FFC138" s="81"/>
      <c r="FFD138" s="81"/>
      <c r="FFE138" s="81"/>
      <c r="FFF138" s="81"/>
      <c r="FFG138" s="81"/>
      <c r="FFH138" s="81"/>
      <c r="FFI138" s="81"/>
      <c r="FFJ138" s="81"/>
      <c r="FFK138" s="81"/>
      <c r="FFL138" s="81"/>
      <c r="FFM138" s="81"/>
      <c r="FFN138" s="81"/>
      <c r="FFO138" s="81"/>
      <c r="FFP138" s="81"/>
      <c r="FFQ138" s="81"/>
      <c r="FFR138" s="81"/>
      <c r="FFS138" s="81"/>
      <c r="FFT138" s="81"/>
      <c r="FFU138" s="81"/>
      <c r="FFV138" s="81"/>
      <c r="FFW138" s="81"/>
      <c r="FFX138" s="81"/>
      <c r="FFY138" s="81"/>
      <c r="FFZ138" s="81"/>
      <c r="FGA138" s="81"/>
      <c r="FGB138" s="81"/>
      <c r="FGC138" s="81"/>
      <c r="FGD138" s="81"/>
      <c r="FGE138" s="81"/>
      <c r="FGF138" s="81"/>
      <c r="FGG138" s="81"/>
      <c r="FGH138" s="81"/>
      <c r="FGI138" s="81"/>
      <c r="FGJ138" s="81"/>
      <c r="FGK138" s="81"/>
      <c r="FGL138" s="81"/>
      <c r="FGM138" s="81"/>
      <c r="FGN138" s="81"/>
      <c r="FGO138" s="81"/>
      <c r="FGP138" s="81"/>
      <c r="FGQ138" s="81"/>
      <c r="FGR138" s="81"/>
      <c r="FGS138" s="81"/>
      <c r="FGT138" s="81"/>
      <c r="FGU138" s="81"/>
      <c r="FGV138" s="81"/>
      <c r="FGW138" s="81"/>
      <c r="FGX138" s="81"/>
      <c r="FGY138" s="81"/>
      <c r="FGZ138" s="81"/>
      <c r="FHA138" s="81"/>
      <c r="FHB138" s="81"/>
      <c r="FHC138" s="81"/>
      <c r="FHD138" s="81"/>
      <c r="FHE138" s="81"/>
      <c r="FHF138" s="81"/>
      <c r="FHG138" s="81"/>
      <c r="FHH138" s="81"/>
      <c r="FHI138" s="81"/>
      <c r="FHJ138" s="81"/>
      <c r="FHK138" s="81"/>
      <c r="FHL138" s="81"/>
      <c r="FHM138" s="81"/>
      <c r="FHN138" s="81"/>
      <c r="FHO138" s="81"/>
      <c r="FHP138" s="81"/>
      <c r="FHQ138" s="81"/>
      <c r="FHR138" s="81"/>
      <c r="FHS138" s="81"/>
      <c r="FHT138" s="81"/>
      <c r="FHU138" s="81"/>
      <c r="FHV138" s="81"/>
      <c r="FHW138" s="81"/>
      <c r="FHX138" s="81"/>
      <c r="FHY138" s="81"/>
      <c r="FHZ138" s="81"/>
      <c r="FIA138" s="81"/>
      <c r="FIB138" s="81"/>
      <c r="FIC138" s="81"/>
      <c r="FID138" s="81"/>
      <c r="FIE138" s="81"/>
      <c r="FIF138" s="81"/>
      <c r="FIG138" s="81"/>
      <c r="FIH138" s="81"/>
      <c r="FII138" s="81"/>
      <c r="FIJ138" s="81"/>
      <c r="FIK138" s="81"/>
      <c r="FIL138" s="81"/>
      <c r="FIM138" s="81"/>
      <c r="FIN138" s="81"/>
      <c r="FIO138" s="81"/>
      <c r="FIP138" s="81"/>
      <c r="FIQ138" s="81"/>
      <c r="FIR138" s="81"/>
      <c r="FIS138" s="81"/>
      <c r="FIT138" s="81"/>
      <c r="FIU138" s="81"/>
      <c r="FIV138" s="81"/>
      <c r="FIW138" s="81"/>
      <c r="FIX138" s="81"/>
      <c r="FIY138" s="81"/>
      <c r="FIZ138" s="81"/>
      <c r="FJA138" s="81"/>
      <c r="FJB138" s="81"/>
      <c r="FJC138" s="81"/>
      <c r="FJD138" s="81"/>
      <c r="FJE138" s="81"/>
      <c r="FJF138" s="81"/>
      <c r="FJG138" s="81"/>
      <c r="FJH138" s="81"/>
      <c r="FJI138" s="81"/>
      <c r="FJJ138" s="81"/>
      <c r="FJK138" s="81"/>
      <c r="FJL138" s="81"/>
      <c r="FJM138" s="81"/>
      <c r="FJN138" s="81"/>
      <c r="FJO138" s="81"/>
      <c r="FJP138" s="81"/>
      <c r="FJQ138" s="81"/>
      <c r="FJR138" s="81"/>
      <c r="FJS138" s="81"/>
      <c r="FJT138" s="81"/>
      <c r="FJU138" s="81"/>
      <c r="FJV138" s="81"/>
      <c r="FJW138" s="81"/>
      <c r="FJX138" s="81"/>
      <c r="FJY138" s="81"/>
      <c r="FJZ138" s="81"/>
      <c r="FKA138" s="81"/>
      <c r="FKB138" s="81"/>
      <c r="FKC138" s="81"/>
      <c r="FKD138" s="81"/>
      <c r="FKE138" s="81"/>
      <c r="FKF138" s="81"/>
      <c r="FKG138" s="81"/>
      <c r="FKH138" s="81"/>
      <c r="FKI138" s="81"/>
      <c r="FKJ138" s="81"/>
      <c r="FKK138" s="81"/>
      <c r="FKL138" s="81"/>
      <c r="FKM138" s="81"/>
      <c r="FKN138" s="81"/>
      <c r="FKO138" s="81"/>
      <c r="FKP138" s="81"/>
      <c r="FKQ138" s="81"/>
      <c r="FKR138" s="81"/>
      <c r="FKS138" s="81"/>
      <c r="FKT138" s="81"/>
      <c r="FKU138" s="81"/>
      <c r="FKV138" s="81"/>
      <c r="FKW138" s="81"/>
      <c r="FKX138" s="81"/>
      <c r="FKY138" s="81"/>
      <c r="FKZ138" s="81"/>
      <c r="FLA138" s="81"/>
      <c r="FLB138" s="81"/>
      <c r="FLC138" s="81"/>
      <c r="FLD138" s="81"/>
      <c r="FLE138" s="81"/>
      <c r="FLF138" s="81"/>
      <c r="FLG138" s="81"/>
      <c r="FLH138" s="81"/>
      <c r="FLI138" s="81"/>
      <c r="FLJ138" s="81"/>
      <c r="FLK138" s="81"/>
      <c r="FLL138" s="81"/>
      <c r="FLM138" s="81"/>
      <c r="FLN138" s="81"/>
      <c r="FLO138" s="81"/>
      <c r="FLP138" s="81"/>
      <c r="FLQ138" s="81"/>
      <c r="FLR138" s="81"/>
      <c r="FLS138" s="81"/>
      <c r="FLT138" s="81"/>
      <c r="FLU138" s="81"/>
      <c r="FLV138" s="81"/>
      <c r="FLW138" s="81"/>
      <c r="FLX138" s="81"/>
      <c r="FLY138" s="81"/>
      <c r="FLZ138" s="81"/>
      <c r="FMA138" s="81"/>
      <c r="FMB138" s="81"/>
      <c r="FMC138" s="81"/>
      <c r="FMD138" s="81"/>
      <c r="FME138" s="81"/>
      <c r="FMF138" s="81"/>
      <c r="FMG138" s="81"/>
      <c r="FMH138" s="81"/>
      <c r="FMI138" s="81"/>
      <c r="FMJ138" s="81"/>
      <c r="FMK138" s="81"/>
      <c r="FML138" s="81"/>
      <c r="FMM138" s="81"/>
      <c r="FMN138" s="81"/>
      <c r="FMO138" s="81"/>
      <c r="FMP138" s="81"/>
      <c r="FMQ138" s="81"/>
      <c r="FMR138" s="81"/>
      <c r="FMS138" s="81"/>
      <c r="FMT138" s="81"/>
      <c r="FMU138" s="81"/>
      <c r="FMV138" s="81"/>
      <c r="FMW138" s="81"/>
      <c r="FMX138" s="81"/>
      <c r="FMY138" s="81"/>
      <c r="FMZ138" s="81"/>
      <c r="FNA138" s="81"/>
      <c r="FNB138" s="81"/>
      <c r="FNC138" s="81"/>
      <c r="FND138" s="81"/>
      <c r="FNE138" s="81"/>
      <c r="FNF138" s="81"/>
      <c r="FNG138" s="81"/>
      <c r="FNH138" s="81"/>
      <c r="FNI138" s="81"/>
      <c r="FNJ138" s="81"/>
      <c r="FNK138" s="81"/>
      <c r="FNL138" s="81"/>
      <c r="FNM138" s="81"/>
      <c r="FNN138" s="81"/>
      <c r="FNO138" s="81"/>
      <c r="FNP138" s="81"/>
      <c r="FNQ138" s="81"/>
      <c r="FNR138" s="81"/>
      <c r="FNS138" s="81"/>
      <c r="FNT138" s="81"/>
      <c r="FNU138" s="81"/>
      <c r="FNV138" s="81"/>
      <c r="FNW138" s="81"/>
      <c r="FNX138" s="81"/>
      <c r="FNY138" s="81"/>
      <c r="FNZ138" s="81"/>
      <c r="FOA138" s="81"/>
      <c r="FOB138" s="81"/>
      <c r="FOC138" s="81"/>
      <c r="FOD138" s="81"/>
      <c r="FOE138" s="81"/>
      <c r="FOF138" s="81"/>
      <c r="FOG138" s="81"/>
      <c r="FOH138" s="81"/>
      <c r="FOI138" s="81"/>
      <c r="FOJ138" s="81"/>
      <c r="FOK138" s="81"/>
      <c r="FOL138" s="81"/>
      <c r="FOM138" s="81"/>
      <c r="FON138" s="81"/>
      <c r="FOO138" s="81"/>
      <c r="FOP138" s="81"/>
      <c r="FOQ138" s="81"/>
      <c r="FOR138" s="81"/>
      <c r="FOS138" s="81"/>
      <c r="FOT138" s="81"/>
      <c r="FOU138" s="81"/>
      <c r="FOV138" s="81"/>
      <c r="FOW138" s="81"/>
      <c r="FOX138" s="81"/>
      <c r="FOY138" s="81"/>
      <c r="FOZ138" s="81"/>
      <c r="FPA138" s="81"/>
      <c r="FPB138" s="81"/>
      <c r="FPC138" s="81"/>
      <c r="FPD138" s="81"/>
      <c r="FPE138" s="81"/>
      <c r="FPF138" s="81"/>
      <c r="FPG138" s="81"/>
      <c r="FPH138" s="81"/>
      <c r="FPI138" s="81"/>
      <c r="FPJ138" s="81"/>
      <c r="FPK138" s="81"/>
      <c r="FPL138" s="81"/>
      <c r="FPM138" s="81"/>
      <c r="FPN138" s="81"/>
      <c r="FPO138" s="81"/>
      <c r="FPP138" s="81"/>
      <c r="FPQ138" s="81"/>
      <c r="FPR138" s="81"/>
      <c r="FPS138" s="81"/>
      <c r="FPT138" s="81"/>
      <c r="FPU138" s="81"/>
      <c r="FPV138" s="81"/>
      <c r="FPW138" s="81"/>
      <c r="FPX138" s="81"/>
      <c r="FPY138" s="81"/>
      <c r="FPZ138" s="81"/>
      <c r="FQA138" s="81"/>
      <c r="FQB138" s="81"/>
      <c r="FQC138" s="81"/>
      <c r="FQD138" s="81"/>
      <c r="FQE138" s="81"/>
      <c r="FQF138" s="81"/>
      <c r="FQG138" s="81"/>
      <c r="FQH138" s="81"/>
      <c r="FQI138" s="81"/>
      <c r="FQJ138" s="81"/>
      <c r="FQK138" s="81"/>
      <c r="FQL138" s="81"/>
      <c r="FQM138" s="81"/>
      <c r="FQN138" s="81"/>
      <c r="FQO138" s="81"/>
      <c r="FQP138" s="81"/>
      <c r="FQQ138" s="81"/>
      <c r="FQR138" s="81"/>
      <c r="FQS138" s="81"/>
      <c r="FQT138" s="81"/>
      <c r="FQU138" s="81"/>
      <c r="FQV138" s="81"/>
      <c r="FQW138" s="81"/>
      <c r="FQX138" s="81"/>
      <c r="FQY138" s="81"/>
      <c r="FQZ138" s="81"/>
      <c r="FRA138" s="81"/>
      <c r="FRB138" s="81"/>
      <c r="FRC138" s="81"/>
      <c r="FRD138" s="81"/>
      <c r="FRE138" s="81"/>
      <c r="FRF138" s="81"/>
      <c r="FRG138" s="81"/>
      <c r="FRH138" s="81"/>
      <c r="FRI138" s="81"/>
      <c r="FRJ138" s="81"/>
      <c r="FRK138" s="81"/>
      <c r="FRL138" s="81"/>
      <c r="FRM138" s="81"/>
      <c r="FRN138" s="81"/>
      <c r="FRO138" s="81"/>
      <c r="FRP138" s="81"/>
      <c r="FRQ138" s="81"/>
      <c r="FRR138" s="81"/>
      <c r="FRS138" s="81"/>
      <c r="FRT138" s="81"/>
      <c r="FRU138" s="81"/>
      <c r="FRV138" s="81"/>
      <c r="FRW138" s="81"/>
      <c r="FRX138" s="81"/>
      <c r="FRY138" s="81"/>
      <c r="FRZ138" s="81"/>
      <c r="FSA138" s="81"/>
      <c r="FSB138" s="81"/>
      <c r="FSC138" s="81"/>
      <c r="FSD138" s="81"/>
      <c r="FSE138" s="81"/>
      <c r="FSF138" s="81"/>
      <c r="FSG138" s="81"/>
      <c r="FSH138" s="81"/>
      <c r="FSI138" s="81"/>
      <c r="FSJ138" s="81"/>
      <c r="FSK138" s="81"/>
      <c r="FSL138" s="81"/>
      <c r="FSM138" s="81"/>
      <c r="FSN138" s="81"/>
      <c r="FSO138" s="81"/>
      <c r="FSP138" s="81"/>
      <c r="FSQ138" s="81"/>
      <c r="FSR138" s="81"/>
      <c r="FSS138" s="81"/>
      <c r="FST138" s="81"/>
      <c r="FSU138" s="81"/>
      <c r="FSV138" s="81"/>
      <c r="FSW138" s="81"/>
      <c r="FSX138" s="81"/>
      <c r="FSY138" s="81"/>
      <c r="FSZ138" s="81"/>
      <c r="FTA138" s="81"/>
      <c r="FTB138" s="81"/>
      <c r="FTC138" s="81"/>
      <c r="FTD138" s="81"/>
      <c r="FTE138" s="81"/>
      <c r="FTF138" s="81"/>
      <c r="FTG138" s="81"/>
      <c r="FTH138" s="81"/>
      <c r="FTI138" s="81"/>
      <c r="FTJ138" s="81"/>
      <c r="FTK138" s="81"/>
      <c r="FTL138" s="81"/>
      <c r="FTM138" s="81"/>
      <c r="FTN138" s="81"/>
      <c r="FTO138" s="81"/>
      <c r="FTP138" s="81"/>
      <c r="FTQ138" s="81"/>
      <c r="FTR138" s="81"/>
      <c r="FTS138" s="81"/>
      <c r="FTT138" s="81"/>
      <c r="FTU138" s="81"/>
      <c r="FTV138" s="81"/>
      <c r="FTW138" s="81"/>
      <c r="FTX138" s="81"/>
      <c r="FTY138" s="81"/>
      <c r="FTZ138" s="81"/>
      <c r="FUA138" s="81"/>
      <c r="FUB138" s="81"/>
      <c r="FUC138" s="81"/>
      <c r="FUD138" s="81"/>
      <c r="FUE138" s="81"/>
      <c r="FUF138" s="81"/>
      <c r="FUG138" s="81"/>
      <c r="FUH138" s="81"/>
      <c r="FUI138" s="81"/>
      <c r="FUJ138" s="81"/>
      <c r="FUK138" s="81"/>
      <c r="FUL138" s="81"/>
      <c r="FUM138" s="81"/>
      <c r="FUN138" s="81"/>
      <c r="FUO138" s="81"/>
      <c r="FUP138" s="81"/>
      <c r="FUQ138" s="81"/>
      <c r="FUR138" s="81"/>
      <c r="FUS138" s="81"/>
      <c r="FUT138" s="81"/>
      <c r="FUU138" s="81"/>
      <c r="FUV138" s="81"/>
      <c r="FUW138" s="81"/>
      <c r="FUX138" s="81"/>
      <c r="FUY138" s="81"/>
      <c r="FUZ138" s="81"/>
      <c r="FVA138" s="81"/>
      <c r="FVB138" s="81"/>
      <c r="FVC138" s="81"/>
      <c r="FVD138" s="81"/>
      <c r="FVE138" s="81"/>
      <c r="FVF138" s="81"/>
      <c r="FVG138" s="81"/>
      <c r="FVH138" s="81"/>
      <c r="FVI138" s="81"/>
      <c r="FVJ138" s="81"/>
      <c r="FVK138" s="81"/>
      <c r="FVL138" s="81"/>
      <c r="FVM138" s="81"/>
      <c r="FVN138" s="81"/>
      <c r="FVO138" s="81"/>
      <c r="FVP138" s="81"/>
      <c r="FVQ138" s="81"/>
      <c r="FVR138" s="81"/>
      <c r="FVS138" s="81"/>
      <c r="FVT138" s="81"/>
      <c r="FVU138" s="81"/>
      <c r="FVV138" s="81"/>
      <c r="FVW138" s="81"/>
      <c r="FVX138" s="81"/>
      <c r="FVY138" s="81"/>
      <c r="FVZ138" s="81"/>
      <c r="FWA138" s="81"/>
      <c r="FWB138" s="81"/>
      <c r="FWC138" s="81"/>
      <c r="FWD138" s="81"/>
      <c r="FWE138" s="81"/>
      <c r="FWF138" s="81"/>
      <c r="FWG138" s="81"/>
      <c r="FWH138" s="81"/>
      <c r="FWI138" s="81"/>
      <c r="FWJ138" s="81"/>
      <c r="FWK138" s="81"/>
      <c r="FWL138" s="81"/>
      <c r="FWM138" s="81"/>
      <c r="FWN138" s="81"/>
      <c r="FWO138" s="81"/>
      <c r="FWP138" s="81"/>
      <c r="FWQ138" s="81"/>
      <c r="FWR138" s="81"/>
      <c r="FWS138" s="81"/>
      <c r="FWT138" s="81"/>
      <c r="FWU138" s="81"/>
      <c r="FWV138" s="81"/>
      <c r="FWW138" s="81"/>
      <c r="FWX138" s="81"/>
      <c r="FWY138" s="81"/>
      <c r="FWZ138" s="81"/>
      <c r="FXA138" s="81"/>
      <c r="FXB138" s="81"/>
      <c r="FXC138" s="81"/>
      <c r="FXD138" s="81"/>
      <c r="FXE138" s="81"/>
      <c r="FXF138" s="81"/>
      <c r="FXG138" s="81"/>
      <c r="FXH138" s="81"/>
      <c r="FXI138" s="81"/>
      <c r="FXJ138" s="81"/>
      <c r="FXK138" s="81"/>
      <c r="FXL138" s="81"/>
      <c r="FXM138" s="81"/>
      <c r="FXN138" s="81"/>
      <c r="FXO138" s="81"/>
      <c r="FXP138" s="81"/>
      <c r="FXQ138" s="81"/>
      <c r="FXR138" s="81"/>
      <c r="FXS138" s="81"/>
      <c r="FXT138" s="81"/>
      <c r="FXU138" s="81"/>
      <c r="FXV138" s="81"/>
      <c r="FXW138" s="81"/>
      <c r="FXX138" s="81"/>
      <c r="FXY138" s="81"/>
      <c r="FXZ138" s="81"/>
      <c r="FYA138" s="81"/>
      <c r="FYB138" s="81"/>
      <c r="FYC138" s="81"/>
      <c r="FYD138" s="81"/>
      <c r="FYE138" s="81"/>
      <c r="FYF138" s="81"/>
      <c r="FYG138" s="81"/>
      <c r="FYH138" s="81"/>
      <c r="FYI138" s="81"/>
      <c r="FYJ138" s="81"/>
      <c r="FYK138" s="81"/>
      <c r="FYL138" s="81"/>
      <c r="FYM138" s="81"/>
      <c r="FYN138" s="81"/>
      <c r="FYO138" s="81"/>
      <c r="FYP138" s="81"/>
      <c r="FYQ138" s="81"/>
      <c r="FYR138" s="81"/>
      <c r="FYS138" s="81"/>
      <c r="FYT138" s="81"/>
      <c r="FYU138" s="81"/>
      <c r="FYV138" s="81"/>
      <c r="FYW138" s="81"/>
      <c r="FYX138" s="81"/>
      <c r="FYY138" s="81"/>
      <c r="FYZ138" s="81"/>
      <c r="FZA138" s="81"/>
      <c r="FZB138" s="81"/>
      <c r="FZC138" s="81"/>
      <c r="FZD138" s="81"/>
      <c r="FZE138" s="81"/>
      <c r="FZF138" s="81"/>
      <c r="FZG138" s="81"/>
      <c r="FZH138" s="81"/>
      <c r="FZI138" s="81"/>
      <c r="FZJ138" s="81"/>
      <c r="FZK138" s="81"/>
      <c r="FZL138" s="81"/>
      <c r="FZM138" s="81"/>
      <c r="FZN138" s="81"/>
      <c r="FZO138" s="81"/>
      <c r="FZP138" s="81"/>
      <c r="FZQ138" s="81"/>
      <c r="FZR138" s="81"/>
      <c r="FZS138" s="81"/>
      <c r="FZT138" s="81"/>
      <c r="FZU138" s="81"/>
      <c r="FZV138" s="81"/>
      <c r="FZW138" s="81"/>
      <c r="FZX138" s="81"/>
      <c r="FZY138" s="81"/>
      <c r="FZZ138" s="81"/>
      <c r="GAA138" s="81"/>
      <c r="GAB138" s="81"/>
      <c r="GAC138" s="81"/>
      <c r="GAD138" s="81"/>
      <c r="GAE138" s="81"/>
      <c r="GAF138" s="81"/>
      <c r="GAG138" s="81"/>
      <c r="GAH138" s="81"/>
      <c r="GAI138" s="81"/>
      <c r="GAJ138" s="81"/>
      <c r="GAK138" s="81"/>
      <c r="GAL138" s="81"/>
      <c r="GAM138" s="81"/>
      <c r="GAN138" s="81"/>
      <c r="GAO138" s="81"/>
      <c r="GAP138" s="81"/>
      <c r="GAQ138" s="81"/>
      <c r="GAR138" s="81"/>
      <c r="GAS138" s="81"/>
      <c r="GAT138" s="81"/>
      <c r="GAU138" s="81"/>
      <c r="GAV138" s="81"/>
      <c r="GAW138" s="81"/>
      <c r="GAX138" s="81"/>
      <c r="GAY138" s="81"/>
      <c r="GAZ138" s="81"/>
      <c r="GBA138" s="81"/>
      <c r="GBB138" s="81"/>
      <c r="GBC138" s="81"/>
      <c r="GBD138" s="81"/>
      <c r="GBE138" s="81"/>
      <c r="GBF138" s="81"/>
      <c r="GBG138" s="81"/>
      <c r="GBH138" s="81"/>
      <c r="GBI138" s="81"/>
      <c r="GBJ138" s="81"/>
      <c r="GBK138" s="81"/>
      <c r="GBL138" s="81"/>
      <c r="GBM138" s="81"/>
      <c r="GBN138" s="81"/>
      <c r="GBO138" s="81"/>
      <c r="GBP138" s="81"/>
      <c r="GBQ138" s="81"/>
      <c r="GBR138" s="81"/>
      <c r="GBS138" s="81"/>
      <c r="GBT138" s="81"/>
      <c r="GBU138" s="81"/>
      <c r="GBV138" s="81"/>
      <c r="GBW138" s="81"/>
      <c r="GBX138" s="81"/>
      <c r="GBY138" s="81"/>
      <c r="GBZ138" s="81"/>
      <c r="GCA138" s="81"/>
      <c r="GCB138" s="81"/>
      <c r="GCC138" s="81"/>
      <c r="GCD138" s="81"/>
      <c r="GCE138" s="81"/>
      <c r="GCF138" s="81"/>
      <c r="GCG138" s="81"/>
      <c r="GCH138" s="81"/>
      <c r="GCI138" s="81"/>
      <c r="GCJ138" s="81"/>
      <c r="GCK138" s="81"/>
      <c r="GCL138" s="81"/>
      <c r="GCM138" s="81"/>
      <c r="GCN138" s="81"/>
      <c r="GCO138" s="81"/>
      <c r="GCP138" s="81"/>
      <c r="GCQ138" s="81"/>
      <c r="GCR138" s="81"/>
      <c r="GCS138" s="81"/>
      <c r="GCT138" s="81"/>
      <c r="GCU138" s="81"/>
      <c r="GCV138" s="81"/>
      <c r="GCW138" s="81"/>
      <c r="GCX138" s="81"/>
      <c r="GCY138" s="81"/>
      <c r="GCZ138" s="81"/>
      <c r="GDA138" s="81"/>
      <c r="GDB138" s="81"/>
      <c r="GDC138" s="81"/>
      <c r="GDD138" s="81"/>
      <c r="GDE138" s="81"/>
      <c r="GDF138" s="81"/>
      <c r="GDG138" s="81"/>
      <c r="GDH138" s="81"/>
      <c r="GDI138" s="81"/>
      <c r="GDJ138" s="81"/>
      <c r="GDK138" s="81"/>
      <c r="GDL138" s="81"/>
      <c r="GDM138" s="81"/>
      <c r="GDN138" s="81"/>
      <c r="GDO138" s="81"/>
      <c r="GDP138" s="81"/>
      <c r="GDQ138" s="81"/>
      <c r="GDR138" s="81"/>
      <c r="GDS138" s="81"/>
      <c r="GDT138" s="81"/>
      <c r="GDU138" s="81"/>
      <c r="GDV138" s="81"/>
      <c r="GDW138" s="81"/>
      <c r="GDX138" s="81"/>
      <c r="GDY138" s="81"/>
      <c r="GDZ138" s="81"/>
      <c r="GEA138" s="81"/>
      <c r="GEB138" s="81"/>
      <c r="GEC138" s="81"/>
      <c r="GED138" s="81"/>
      <c r="GEE138" s="81"/>
      <c r="GEF138" s="81"/>
      <c r="GEG138" s="81"/>
      <c r="GEH138" s="81"/>
      <c r="GEI138" s="81"/>
      <c r="GEJ138" s="81"/>
      <c r="GEK138" s="81"/>
      <c r="GEL138" s="81"/>
      <c r="GEM138" s="81"/>
      <c r="GEN138" s="81"/>
      <c r="GEO138" s="81"/>
      <c r="GEP138" s="81"/>
      <c r="GEQ138" s="81"/>
      <c r="GER138" s="81"/>
      <c r="GES138" s="81"/>
      <c r="GET138" s="81"/>
      <c r="GEU138" s="81"/>
      <c r="GEV138" s="81"/>
      <c r="GEW138" s="81"/>
      <c r="GEX138" s="81"/>
      <c r="GEY138" s="81"/>
      <c r="GEZ138" s="81"/>
      <c r="GFA138" s="81"/>
      <c r="GFB138" s="81"/>
      <c r="GFC138" s="81"/>
      <c r="GFD138" s="81"/>
      <c r="GFE138" s="81"/>
      <c r="GFF138" s="81"/>
      <c r="GFG138" s="81"/>
      <c r="GFH138" s="81"/>
      <c r="GFI138" s="81"/>
      <c r="GFJ138" s="81"/>
      <c r="GFK138" s="81"/>
      <c r="GFL138" s="81"/>
      <c r="GFM138" s="81"/>
      <c r="GFN138" s="81"/>
      <c r="GFO138" s="81"/>
      <c r="GFP138" s="81"/>
      <c r="GFQ138" s="81"/>
      <c r="GFR138" s="81"/>
      <c r="GFS138" s="81"/>
      <c r="GFT138" s="81"/>
      <c r="GFU138" s="81"/>
      <c r="GFV138" s="81"/>
      <c r="GFW138" s="81"/>
      <c r="GFX138" s="81"/>
      <c r="GFY138" s="81"/>
      <c r="GFZ138" s="81"/>
      <c r="GGA138" s="81"/>
      <c r="GGB138" s="81"/>
      <c r="GGC138" s="81"/>
      <c r="GGD138" s="81"/>
      <c r="GGE138" s="81"/>
      <c r="GGF138" s="81"/>
      <c r="GGG138" s="81"/>
      <c r="GGH138" s="81"/>
      <c r="GGI138" s="81"/>
      <c r="GGJ138" s="81"/>
      <c r="GGK138" s="81"/>
      <c r="GGL138" s="81"/>
      <c r="GGM138" s="81"/>
      <c r="GGN138" s="81"/>
      <c r="GGO138" s="81"/>
      <c r="GGP138" s="81"/>
      <c r="GGQ138" s="81"/>
      <c r="GGR138" s="81"/>
      <c r="GGS138" s="81"/>
      <c r="GGT138" s="81"/>
      <c r="GGU138" s="81"/>
      <c r="GGV138" s="81"/>
      <c r="GGW138" s="81"/>
      <c r="GGX138" s="81"/>
      <c r="GGY138" s="81"/>
      <c r="GGZ138" s="81"/>
      <c r="GHA138" s="81"/>
      <c r="GHB138" s="81"/>
      <c r="GHC138" s="81"/>
      <c r="GHD138" s="81"/>
      <c r="GHE138" s="81"/>
      <c r="GHF138" s="81"/>
      <c r="GHG138" s="81"/>
      <c r="GHH138" s="81"/>
      <c r="GHI138" s="81"/>
      <c r="GHJ138" s="81"/>
      <c r="GHK138" s="81"/>
      <c r="GHL138" s="81"/>
      <c r="GHM138" s="81"/>
      <c r="GHN138" s="81"/>
      <c r="GHO138" s="81"/>
      <c r="GHP138" s="81"/>
      <c r="GHQ138" s="81"/>
      <c r="GHR138" s="81"/>
      <c r="GHS138" s="81"/>
      <c r="GHT138" s="81"/>
      <c r="GHU138" s="81"/>
      <c r="GHV138" s="81"/>
      <c r="GHW138" s="81"/>
      <c r="GHX138" s="81"/>
      <c r="GHY138" s="81"/>
      <c r="GHZ138" s="81"/>
      <c r="GIA138" s="81"/>
      <c r="GIB138" s="81"/>
      <c r="GIC138" s="81"/>
      <c r="GID138" s="81"/>
      <c r="GIE138" s="81"/>
      <c r="GIF138" s="81"/>
      <c r="GIG138" s="81"/>
      <c r="GIH138" s="81"/>
      <c r="GII138" s="81"/>
      <c r="GIJ138" s="81"/>
      <c r="GIK138" s="81"/>
      <c r="GIL138" s="81"/>
      <c r="GIM138" s="81"/>
      <c r="GIN138" s="81"/>
      <c r="GIO138" s="81"/>
      <c r="GIP138" s="81"/>
      <c r="GIQ138" s="81"/>
      <c r="GIR138" s="81"/>
      <c r="GIS138" s="81"/>
      <c r="GIT138" s="81"/>
      <c r="GIU138" s="81"/>
      <c r="GIV138" s="81"/>
      <c r="GIW138" s="81"/>
      <c r="GIX138" s="81"/>
      <c r="GIY138" s="81"/>
      <c r="GIZ138" s="81"/>
      <c r="GJA138" s="81"/>
      <c r="GJB138" s="81"/>
      <c r="GJC138" s="81"/>
      <c r="GJD138" s="81"/>
      <c r="GJE138" s="81"/>
      <c r="GJF138" s="81"/>
      <c r="GJG138" s="81"/>
      <c r="GJH138" s="81"/>
      <c r="GJI138" s="81"/>
      <c r="GJJ138" s="81"/>
      <c r="GJK138" s="81"/>
      <c r="GJL138" s="81"/>
      <c r="GJM138" s="81"/>
      <c r="GJN138" s="81"/>
      <c r="GJO138" s="81"/>
      <c r="GJP138" s="81"/>
      <c r="GJQ138" s="81"/>
      <c r="GJR138" s="81"/>
      <c r="GJS138" s="81"/>
      <c r="GJT138" s="81"/>
      <c r="GJU138" s="81"/>
      <c r="GJV138" s="81"/>
      <c r="GJW138" s="81"/>
      <c r="GJX138" s="81"/>
      <c r="GJY138" s="81"/>
      <c r="GJZ138" s="81"/>
      <c r="GKA138" s="81"/>
      <c r="GKB138" s="81"/>
      <c r="GKC138" s="81"/>
      <c r="GKD138" s="81"/>
      <c r="GKE138" s="81"/>
      <c r="GKF138" s="81"/>
      <c r="GKG138" s="81"/>
      <c r="GKH138" s="81"/>
      <c r="GKI138" s="81"/>
      <c r="GKJ138" s="81"/>
      <c r="GKK138" s="81"/>
      <c r="GKL138" s="81"/>
      <c r="GKM138" s="81"/>
      <c r="GKN138" s="81"/>
      <c r="GKO138" s="81"/>
      <c r="GKP138" s="81"/>
      <c r="GKQ138" s="81"/>
      <c r="GKR138" s="81"/>
      <c r="GKS138" s="81"/>
      <c r="GKT138" s="81"/>
      <c r="GKU138" s="81"/>
      <c r="GKV138" s="81"/>
      <c r="GKW138" s="81"/>
      <c r="GKX138" s="81"/>
      <c r="GKY138" s="81"/>
      <c r="GKZ138" s="81"/>
      <c r="GLA138" s="81"/>
      <c r="GLB138" s="81"/>
      <c r="GLC138" s="81"/>
      <c r="GLD138" s="81"/>
      <c r="GLE138" s="81"/>
      <c r="GLF138" s="81"/>
      <c r="GLG138" s="81"/>
      <c r="GLH138" s="81"/>
      <c r="GLI138" s="81"/>
      <c r="GLJ138" s="81"/>
      <c r="GLK138" s="81"/>
      <c r="GLL138" s="81"/>
      <c r="GLM138" s="81"/>
      <c r="GLN138" s="81"/>
      <c r="GLO138" s="81"/>
      <c r="GLP138" s="81"/>
      <c r="GLQ138" s="81"/>
      <c r="GLR138" s="81"/>
      <c r="GLS138" s="81"/>
      <c r="GLT138" s="81"/>
      <c r="GLU138" s="81"/>
      <c r="GLV138" s="81"/>
      <c r="GLW138" s="81"/>
      <c r="GLX138" s="81"/>
      <c r="GLY138" s="81"/>
      <c r="GLZ138" s="81"/>
      <c r="GMA138" s="81"/>
      <c r="GMB138" s="81"/>
      <c r="GMC138" s="81"/>
      <c r="GMD138" s="81"/>
      <c r="GME138" s="81"/>
      <c r="GMF138" s="81"/>
      <c r="GMG138" s="81"/>
      <c r="GMH138" s="81"/>
      <c r="GMI138" s="81"/>
      <c r="GMJ138" s="81"/>
      <c r="GMK138" s="81"/>
      <c r="GML138" s="81"/>
      <c r="GMM138" s="81"/>
      <c r="GMN138" s="81"/>
      <c r="GMO138" s="81"/>
      <c r="GMP138" s="81"/>
      <c r="GMQ138" s="81"/>
      <c r="GMR138" s="81"/>
      <c r="GMS138" s="81"/>
      <c r="GMT138" s="81"/>
      <c r="GMU138" s="81"/>
      <c r="GMV138" s="81"/>
      <c r="GMW138" s="81"/>
      <c r="GMX138" s="81"/>
      <c r="GMY138" s="81"/>
      <c r="GMZ138" s="81"/>
      <c r="GNA138" s="81"/>
      <c r="GNB138" s="81"/>
      <c r="GNC138" s="81"/>
      <c r="GND138" s="81"/>
      <c r="GNE138" s="81"/>
      <c r="GNF138" s="81"/>
      <c r="GNG138" s="81"/>
      <c r="GNH138" s="81"/>
      <c r="GNI138" s="81"/>
      <c r="GNJ138" s="81"/>
      <c r="GNK138" s="81"/>
      <c r="GNL138" s="81"/>
      <c r="GNM138" s="81"/>
      <c r="GNN138" s="81"/>
      <c r="GNO138" s="81"/>
      <c r="GNP138" s="81"/>
      <c r="GNQ138" s="81"/>
      <c r="GNR138" s="81"/>
      <c r="GNS138" s="81"/>
      <c r="GNT138" s="81"/>
      <c r="GNU138" s="81"/>
      <c r="GNV138" s="81"/>
      <c r="GNW138" s="81"/>
      <c r="GNX138" s="81"/>
      <c r="GNY138" s="81"/>
      <c r="GNZ138" s="81"/>
      <c r="GOA138" s="81"/>
      <c r="GOB138" s="81"/>
      <c r="GOC138" s="81"/>
      <c r="GOD138" s="81"/>
      <c r="GOE138" s="81"/>
      <c r="GOF138" s="81"/>
      <c r="GOG138" s="81"/>
      <c r="GOH138" s="81"/>
      <c r="GOI138" s="81"/>
      <c r="GOJ138" s="81"/>
      <c r="GOK138" s="81"/>
      <c r="GOL138" s="81"/>
      <c r="GOM138" s="81"/>
      <c r="GON138" s="81"/>
      <c r="GOO138" s="81"/>
      <c r="GOP138" s="81"/>
      <c r="GOQ138" s="81"/>
      <c r="GOR138" s="81"/>
      <c r="GOS138" s="81"/>
      <c r="GOT138" s="81"/>
      <c r="GOU138" s="81"/>
      <c r="GOV138" s="81"/>
      <c r="GOW138" s="81"/>
      <c r="GOX138" s="81"/>
      <c r="GOY138" s="81"/>
      <c r="GOZ138" s="81"/>
      <c r="GPA138" s="81"/>
      <c r="GPB138" s="81"/>
      <c r="GPC138" s="81"/>
      <c r="GPD138" s="81"/>
      <c r="GPE138" s="81"/>
      <c r="GPF138" s="81"/>
      <c r="GPG138" s="81"/>
      <c r="GPH138" s="81"/>
      <c r="GPI138" s="81"/>
      <c r="GPJ138" s="81"/>
      <c r="GPK138" s="81"/>
      <c r="GPL138" s="81"/>
      <c r="GPM138" s="81"/>
      <c r="GPN138" s="81"/>
      <c r="GPO138" s="81"/>
      <c r="GPP138" s="81"/>
      <c r="GPQ138" s="81"/>
      <c r="GPR138" s="81"/>
      <c r="GPS138" s="81"/>
      <c r="GPT138" s="81"/>
      <c r="GPU138" s="81"/>
      <c r="GPV138" s="81"/>
      <c r="GPW138" s="81"/>
      <c r="GPX138" s="81"/>
      <c r="GPY138" s="81"/>
      <c r="GPZ138" s="81"/>
      <c r="GQA138" s="81"/>
      <c r="GQB138" s="81"/>
      <c r="GQC138" s="81"/>
      <c r="GQD138" s="81"/>
      <c r="GQE138" s="81"/>
      <c r="GQF138" s="81"/>
      <c r="GQG138" s="81"/>
      <c r="GQH138" s="81"/>
      <c r="GQI138" s="81"/>
      <c r="GQJ138" s="81"/>
      <c r="GQK138" s="81"/>
      <c r="GQL138" s="81"/>
      <c r="GQM138" s="81"/>
      <c r="GQN138" s="81"/>
      <c r="GQO138" s="81"/>
      <c r="GQP138" s="81"/>
      <c r="GQQ138" s="81"/>
      <c r="GQR138" s="81"/>
      <c r="GQS138" s="81"/>
      <c r="GQT138" s="81"/>
      <c r="GQU138" s="81"/>
      <c r="GQV138" s="81"/>
      <c r="GQW138" s="81"/>
      <c r="GQX138" s="81"/>
      <c r="GQY138" s="81"/>
      <c r="GQZ138" s="81"/>
      <c r="GRA138" s="81"/>
      <c r="GRB138" s="81"/>
      <c r="GRC138" s="81"/>
      <c r="GRD138" s="81"/>
      <c r="GRE138" s="81"/>
      <c r="GRF138" s="81"/>
      <c r="GRG138" s="81"/>
      <c r="GRH138" s="81"/>
      <c r="GRI138" s="81"/>
      <c r="GRJ138" s="81"/>
      <c r="GRK138" s="81"/>
      <c r="GRL138" s="81"/>
      <c r="GRM138" s="81"/>
      <c r="GRN138" s="81"/>
      <c r="GRO138" s="81"/>
      <c r="GRP138" s="81"/>
      <c r="GRQ138" s="81"/>
      <c r="GRR138" s="81"/>
      <c r="GRS138" s="81"/>
      <c r="GRT138" s="81"/>
      <c r="GRU138" s="81"/>
      <c r="GRV138" s="81"/>
      <c r="GRW138" s="81"/>
      <c r="GRX138" s="81"/>
      <c r="GRY138" s="81"/>
      <c r="GRZ138" s="81"/>
      <c r="GSA138" s="81"/>
      <c r="GSB138" s="81"/>
      <c r="GSC138" s="81"/>
      <c r="GSD138" s="81"/>
      <c r="GSE138" s="81"/>
      <c r="GSF138" s="81"/>
      <c r="GSG138" s="81"/>
      <c r="GSH138" s="81"/>
      <c r="GSI138" s="81"/>
      <c r="GSJ138" s="81"/>
      <c r="GSK138" s="81"/>
      <c r="GSL138" s="81"/>
      <c r="GSM138" s="81"/>
      <c r="GSN138" s="81"/>
      <c r="GSO138" s="81"/>
      <c r="GSP138" s="81"/>
      <c r="GSQ138" s="81"/>
      <c r="GSR138" s="81"/>
      <c r="GSS138" s="81"/>
      <c r="GST138" s="81"/>
      <c r="GSU138" s="81"/>
      <c r="GSV138" s="81"/>
      <c r="GSW138" s="81"/>
      <c r="GSX138" s="81"/>
      <c r="GSY138" s="81"/>
      <c r="GSZ138" s="81"/>
      <c r="GTA138" s="81"/>
      <c r="GTB138" s="81"/>
      <c r="GTC138" s="81"/>
      <c r="GTD138" s="81"/>
      <c r="GTE138" s="81"/>
      <c r="GTF138" s="81"/>
      <c r="GTG138" s="81"/>
      <c r="GTH138" s="81"/>
      <c r="GTI138" s="81"/>
      <c r="GTJ138" s="81"/>
      <c r="GTK138" s="81"/>
      <c r="GTL138" s="81"/>
      <c r="GTM138" s="81"/>
      <c r="GTN138" s="81"/>
      <c r="GTO138" s="81"/>
      <c r="GTP138" s="81"/>
      <c r="GTQ138" s="81"/>
      <c r="GTR138" s="81"/>
      <c r="GTS138" s="81"/>
      <c r="GTT138" s="81"/>
      <c r="GTU138" s="81"/>
      <c r="GTV138" s="81"/>
      <c r="GTW138" s="81"/>
      <c r="GTX138" s="81"/>
      <c r="GTY138" s="81"/>
      <c r="GTZ138" s="81"/>
      <c r="GUA138" s="81"/>
      <c r="GUB138" s="81"/>
      <c r="GUC138" s="81"/>
      <c r="GUD138" s="81"/>
      <c r="GUE138" s="81"/>
      <c r="GUF138" s="81"/>
      <c r="GUG138" s="81"/>
      <c r="GUH138" s="81"/>
      <c r="GUI138" s="81"/>
      <c r="GUJ138" s="81"/>
      <c r="GUK138" s="81"/>
      <c r="GUL138" s="81"/>
      <c r="GUM138" s="81"/>
      <c r="GUN138" s="81"/>
      <c r="GUO138" s="81"/>
      <c r="GUP138" s="81"/>
      <c r="GUQ138" s="81"/>
      <c r="GUR138" s="81"/>
      <c r="GUS138" s="81"/>
      <c r="GUT138" s="81"/>
      <c r="GUU138" s="81"/>
      <c r="GUV138" s="81"/>
      <c r="GUW138" s="81"/>
      <c r="GUX138" s="81"/>
      <c r="GUY138" s="81"/>
      <c r="GUZ138" s="81"/>
      <c r="GVA138" s="81"/>
      <c r="GVB138" s="81"/>
      <c r="GVC138" s="81"/>
      <c r="GVD138" s="81"/>
      <c r="GVE138" s="81"/>
      <c r="GVF138" s="81"/>
      <c r="GVG138" s="81"/>
      <c r="GVH138" s="81"/>
      <c r="GVI138" s="81"/>
      <c r="GVJ138" s="81"/>
      <c r="GVK138" s="81"/>
      <c r="GVL138" s="81"/>
      <c r="GVM138" s="81"/>
      <c r="GVN138" s="81"/>
      <c r="GVO138" s="81"/>
      <c r="GVP138" s="81"/>
      <c r="GVQ138" s="81"/>
      <c r="GVR138" s="81"/>
      <c r="GVS138" s="81"/>
      <c r="GVT138" s="81"/>
      <c r="GVU138" s="81"/>
      <c r="GVV138" s="81"/>
      <c r="GVW138" s="81"/>
      <c r="GVX138" s="81"/>
      <c r="GVY138" s="81"/>
      <c r="GVZ138" s="81"/>
      <c r="GWA138" s="81"/>
      <c r="GWB138" s="81"/>
      <c r="GWC138" s="81"/>
      <c r="GWD138" s="81"/>
      <c r="GWE138" s="81"/>
      <c r="GWF138" s="81"/>
      <c r="GWG138" s="81"/>
      <c r="GWH138" s="81"/>
      <c r="GWI138" s="81"/>
      <c r="GWJ138" s="81"/>
      <c r="GWK138" s="81"/>
      <c r="GWL138" s="81"/>
      <c r="GWM138" s="81"/>
      <c r="GWN138" s="81"/>
      <c r="GWO138" s="81"/>
      <c r="GWP138" s="81"/>
      <c r="GWQ138" s="81"/>
      <c r="GWR138" s="81"/>
      <c r="GWS138" s="81"/>
      <c r="GWT138" s="81"/>
      <c r="GWU138" s="81"/>
      <c r="GWV138" s="81"/>
      <c r="GWW138" s="81"/>
      <c r="GWX138" s="81"/>
      <c r="GWY138" s="81"/>
      <c r="GWZ138" s="81"/>
      <c r="GXA138" s="81"/>
      <c r="GXB138" s="81"/>
      <c r="GXC138" s="81"/>
      <c r="GXD138" s="81"/>
      <c r="GXE138" s="81"/>
      <c r="GXF138" s="81"/>
      <c r="GXG138" s="81"/>
      <c r="GXH138" s="81"/>
      <c r="GXI138" s="81"/>
      <c r="GXJ138" s="81"/>
      <c r="GXK138" s="81"/>
      <c r="GXL138" s="81"/>
      <c r="GXM138" s="81"/>
      <c r="GXN138" s="81"/>
      <c r="GXO138" s="81"/>
      <c r="GXP138" s="81"/>
      <c r="GXQ138" s="81"/>
      <c r="GXR138" s="81"/>
      <c r="GXS138" s="81"/>
      <c r="GXT138" s="81"/>
      <c r="GXU138" s="81"/>
      <c r="GXV138" s="81"/>
      <c r="GXW138" s="81"/>
      <c r="GXX138" s="81"/>
      <c r="GXY138" s="81"/>
      <c r="GXZ138" s="81"/>
      <c r="GYA138" s="81"/>
      <c r="GYB138" s="81"/>
      <c r="GYC138" s="81"/>
      <c r="GYD138" s="81"/>
      <c r="GYE138" s="81"/>
      <c r="GYF138" s="81"/>
      <c r="GYG138" s="81"/>
      <c r="GYH138" s="81"/>
      <c r="GYI138" s="81"/>
      <c r="GYJ138" s="81"/>
      <c r="GYK138" s="81"/>
      <c r="GYL138" s="81"/>
      <c r="GYM138" s="81"/>
      <c r="GYN138" s="81"/>
      <c r="GYO138" s="81"/>
      <c r="GYP138" s="81"/>
      <c r="GYQ138" s="81"/>
      <c r="GYR138" s="81"/>
      <c r="GYS138" s="81"/>
      <c r="GYT138" s="81"/>
      <c r="GYU138" s="81"/>
      <c r="GYV138" s="81"/>
      <c r="GYW138" s="81"/>
      <c r="GYX138" s="81"/>
      <c r="GYY138" s="81"/>
      <c r="GYZ138" s="81"/>
      <c r="GZA138" s="81"/>
      <c r="GZB138" s="81"/>
      <c r="GZC138" s="81"/>
      <c r="GZD138" s="81"/>
      <c r="GZE138" s="81"/>
      <c r="GZF138" s="81"/>
      <c r="GZG138" s="81"/>
      <c r="GZH138" s="81"/>
      <c r="GZI138" s="81"/>
      <c r="GZJ138" s="81"/>
      <c r="GZK138" s="81"/>
      <c r="GZL138" s="81"/>
      <c r="GZM138" s="81"/>
      <c r="GZN138" s="81"/>
      <c r="GZO138" s="81"/>
      <c r="GZP138" s="81"/>
      <c r="GZQ138" s="81"/>
      <c r="GZR138" s="81"/>
      <c r="GZS138" s="81"/>
      <c r="GZT138" s="81"/>
      <c r="GZU138" s="81"/>
      <c r="GZV138" s="81"/>
      <c r="GZW138" s="81"/>
      <c r="GZX138" s="81"/>
      <c r="GZY138" s="81"/>
      <c r="GZZ138" s="81"/>
      <c r="HAA138" s="81"/>
      <c r="HAB138" s="81"/>
      <c r="HAC138" s="81"/>
      <c r="HAD138" s="81"/>
      <c r="HAE138" s="81"/>
      <c r="HAF138" s="81"/>
      <c r="HAG138" s="81"/>
      <c r="HAH138" s="81"/>
      <c r="HAI138" s="81"/>
      <c r="HAJ138" s="81"/>
      <c r="HAK138" s="81"/>
      <c r="HAL138" s="81"/>
      <c r="HAM138" s="81"/>
      <c r="HAN138" s="81"/>
      <c r="HAO138" s="81"/>
      <c r="HAP138" s="81"/>
      <c r="HAQ138" s="81"/>
      <c r="HAR138" s="81"/>
      <c r="HAS138" s="81"/>
      <c r="HAT138" s="81"/>
      <c r="HAU138" s="81"/>
      <c r="HAV138" s="81"/>
      <c r="HAW138" s="81"/>
      <c r="HAX138" s="81"/>
      <c r="HAY138" s="81"/>
      <c r="HAZ138" s="81"/>
      <c r="HBA138" s="81"/>
      <c r="HBB138" s="81"/>
      <c r="HBC138" s="81"/>
      <c r="HBD138" s="81"/>
      <c r="HBE138" s="81"/>
      <c r="HBF138" s="81"/>
      <c r="HBG138" s="81"/>
      <c r="HBH138" s="81"/>
      <c r="HBI138" s="81"/>
      <c r="HBJ138" s="81"/>
      <c r="HBK138" s="81"/>
      <c r="HBL138" s="81"/>
      <c r="HBM138" s="81"/>
      <c r="HBN138" s="81"/>
      <c r="HBO138" s="81"/>
      <c r="HBP138" s="81"/>
      <c r="HBQ138" s="81"/>
      <c r="HBR138" s="81"/>
      <c r="HBS138" s="81"/>
      <c r="HBT138" s="81"/>
      <c r="HBU138" s="81"/>
      <c r="HBV138" s="81"/>
      <c r="HBW138" s="81"/>
      <c r="HBX138" s="81"/>
      <c r="HBY138" s="81"/>
      <c r="HBZ138" s="81"/>
      <c r="HCA138" s="81"/>
      <c r="HCB138" s="81"/>
      <c r="HCC138" s="81"/>
      <c r="HCD138" s="81"/>
      <c r="HCE138" s="81"/>
      <c r="HCF138" s="81"/>
      <c r="HCG138" s="81"/>
      <c r="HCH138" s="81"/>
      <c r="HCI138" s="81"/>
      <c r="HCJ138" s="81"/>
      <c r="HCK138" s="81"/>
      <c r="HCL138" s="81"/>
      <c r="HCM138" s="81"/>
      <c r="HCN138" s="81"/>
      <c r="HCO138" s="81"/>
      <c r="HCP138" s="81"/>
      <c r="HCQ138" s="81"/>
      <c r="HCR138" s="81"/>
      <c r="HCS138" s="81"/>
      <c r="HCT138" s="81"/>
      <c r="HCU138" s="81"/>
      <c r="HCV138" s="81"/>
      <c r="HCW138" s="81"/>
      <c r="HCX138" s="81"/>
      <c r="HCY138" s="81"/>
      <c r="HCZ138" s="81"/>
      <c r="HDA138" s="81"/>
      <c r="HDB138" s="81"/>
      <c r="HDC138" s="81"/>
      <c r="HDD138" s="81"/>
      <c r="HDE138" s="81"/>
      <c r="HDF138" s="81"/>
      <c r="HDG138" s="81"/>
      <c r="HDH138" s="81"/>
      <c r="HDI138" s="81"/>
      <c r="HDJ138" s="81"/>
      <c r="HDK138" s="81"/>
      <c r="HDL138" s="81"/>
      <c r="HDM138" s="81"/>
      <c r="HDN138" s="81"/>
      <c r="HDO138" s="81"/>
      <c r="HDP138" s="81"/>
      <c r="HDQ138" s="81"/>
      <c r="HDR138" s="81"/>
      <c r="HDS138" s="81"/>
      <c r="HDT138" s="81"/>
      <c r="HDU138" s="81"/>
      <c r="HDV138" s="81"/>
      <c r="HDW138" s="81"/>
      <c r="HDX138" s="81"/>
      <c r="HDY138" s="81"/>
      <c r="HDZ138" s="81"/>
      <c r="HEA138" s="81"/>
      <c r="HEB138" s="81"/>
      <c r="HEC138" s="81"/>
      <c r="HED138" s="81"/>
      <c r="HEE138" s="81"/>
      <c r="HEF138" s="81"/>
      <c r="HEG138" s="81"/>
      <c r="HEH138" s="81"/>
      <c r="HEI138" s="81"/>
      <c r="HEJ138" s="81"/>
      <c r="HEK138" s="81"/>
      <c r="HEL138" s="81"/>
      <c r="HEM138" s="81"/>
      <c r="HEN138" s="81"/>
      <c r="HEO138" s="81"/>
      <c r="HEP138" s="81"/>
      <c r="HEQ138" s="81"/>
      <c r="HER138" s="81"/>
      <c r="HES138" s="81"/>
      <c r="HET138" s="81"/>
      <c r="HEU138" s="81"/>
      <c r="HEV138" s="81"/>
      <c r="HEW138" s="81"/>
      <c r="HEX138" s="81"/>
      <c r="HEY138" s="81"/>
      <c r="HEZ138" s="81"/>
      <c r="HFA138" s="81"/>
      <c r="HFB138" s="81"/>
      <c r="HFC138" s="81"/>
      <c r="HFD138" s="81"/>
      <c r="HFE138" s="81"/>
      <c r="HFF138" s="81"/>
      <c r="HFG138" s="81"/>
      <c r="HFH138" s="81"/>
      <c r="HFI138" s="81"/>
      <c r="HFJ138" s="81"/>
      <c r="HFK138" s="81"/>
      <c r="HFL138" s="81"/>
      <c r="HFM138" s="81"/>
      <c r="HFN138" s="81"/>
      <c r="HFO138" s="81"/>
      <c r="HFP138" s="81"/>
      <c r="HFQ138" s="81"/>
      <c r="HFR138" s="81"/>
      <c r="HFS138" s="81"/>
      <c r="HFT138" s="81"/>
      <c r="HFU138" s="81"/>
      <c r="HFV138" s="81"/>
      <c r="HFW138" s="81"/>
      <c r="HFX138" s="81"/>
      <c r="HFY138" s="81"/>
      <c r="HFZ138" s="81"/>
      <c r="HGA138" s="81"/>
      <c r="HGB138" s="81"/>
      <c r="HGC138" s="81"/>
      <c r="HGD138" s="81"/>
      <c r="HGE138" s="81"/>
      <c r="HGF138" s="81"/>
      <c r="HGG138" s="81"/>
      <c r="HGH138" s="81"/>
      <c r="HGI138" s="81"/>
      <c r="HGJ138" s="81"/>
      <c r="HGK138" s="81"/>
      <c r="HGL138" s="81"/>
      <c r="HGM138" s="81"/>
      <c r="HGN138" s="81"/>
      <c r="HGO138" s="81"/>
      <c r="HGP138" s="81"/>
      <c r="HGQ138" s="81"/>
      <c r="HGR138" s="81"/>
      <c r="HGS138" s="81"/>
      <c r="HGT138" s="81"/>
      <c r="HGU138" s="81"/>
      <c r="HGV138" s="81"/>
      <c r="HGW138" s="81"/>
      <c r="HGX138" s="81"/>
      <c r="HGY138" s="81"/>
      <c r="HGZ138" s="81"/>
      <c r="HHA138" s="81"/>
      <c r="HHB138" s="81"/>
      <c r="HHC138" s="81"/>
      <c r="HHD138" s="81"/>
      <c r="HHE138" s="81"/>
      <c r="HHF138" s="81"/>
      <c r="HHG138" s="81"/>
      <c r="HHH138" s="81"/>
      <c r="HHI138" s="81"/>
      <c r="HHJ138" s="81"/>
      <c r="HHK138" s="81"/>
      <c r="HHL138" s="81"/>
      <c r="HHM138" s="81"/>
      <c r="HHN138" s="81"/>
      <c r="HHO138" s="81"/>
      <c r="HHP138" s="81"/>
      <c r="HHQ138" s="81"/>
      <c r="HHR138" s="81"/>
      <c r="HHS138" s="81"/>
      <c r="HHT138" s="81"/>
      <c r="HHU138" s="81"/>
      <c r="HHV138" s="81"/>
      <c r="HHW138" s="81"/>
      <c r="HHX138" s="81"/>
      <c r="HHY138" s="81"/>
      <c r="HHZ138" s="81"/>
      <c r="HIA138" s="81"/>
      <c r="HIB138" s="81"/>
      <c r="HIC138" s="81"/>
      <c r="HID138" s="81"/>
      <c r="HIE138" s="81"/>
      <c r="HIF138" s="81"/>
      <c r="HIG138" s="81"/>
      <c r="HIH138" s="81"/>
      <c r="HII138" s="81"/>
      <c r="HIJ138" s="81"/>
      <c r="HIK138" s="81"/>
      <c r="HIL138" s="81"/>
      <c r="HIM138" s="81"/>
      <c r="HIN138" s="81"/>
      <c r="HIO138" s="81"/>
      <c r="HIP138" s="81"/>
      <c r="HIQ138" s="81"/>
      <c r="HIR138" s="81"/>
      <c r="HIS138" s="81"/>
      <c r="HIT138" s="81"/>
      <c r="HIU138" s="81"/>
      <c r="HIV138" s="81"/>
      <c r="HIW138" s="81"/>
      <c r="HIX138" s="81"/>
      <c r="HIY138" s="81"/>
      <c r="HIZ138" s="81"/>
      <c r="HJA138" s="81"/>
      <c r="HJB138" s="81"/>
      <c r="HJC138" s="81"/>
      <c r="HJD138" s="81"/>
      <c r="HJE138" s="81"/>
      <c r="HJF138" s="81"/>
      <c r="HJG138" s="81"/>
      <c r="HJH138" s="81"/>
      <c r="HJI138" s="81"/>
      <c r="HJJ138" s="81"/>
      <c r="HJK138" s="81"/>
      <c r="HJL138" s="81"/>
      <c r="HJM138" s="81"/>
      <c r="HJN138" s="81"/>
      <c r="HJO138" s="81"/>
      <c r="HJP138" s="81"/>
      <c r="HJQ138" s="81"/>
      <c r="HJR138" s="81"/>
      <c r="HJS138" s="81"/>
      <c r="HJT138" s="81"/>
      <c r="HJU138" s="81"/>
      <c r="HJV138" s="81"/>
      <c r="HJW138" s="81"/>
      <c r="HJX138" s="81"/>
      <c r="HJY138" s="81"/>
      <c r="HJZ138" s="81"/>
      <c r="HKA138" s="81"/>
      <c r="HKB138" s="81"/>
      <c r="HKC138" s="81"/>
      <c r="HKD138" s="81"/>
      <c r="HKE138" s="81"/>
      <c r="HKF138" s="81"/>
      <c r="HKG138" s="81"/>
      <c r="HKH138" s="81"/>
      <c r="HKI138" s="81"/>
      <c r="HKJ138" s="81"/>
      <c r="HKK138" s="81"/>
      <c r="HKL138" s="81"/>
      <c r="HKM138" s="81"/>
      <c r="HKN138" s="81"/>
      <c r="HKO138" s="81"/>
      <c r="HKP138" s="81"/>
      <c r="HKQ138" s="81"/>
      <c r="HKR138" s="81"/>
      <c r="HKS138" s="81"/>
      <c r="HKT138" s="81"/>
      <c r="HKU138" s="81"/>
      <c r="HKV138" s="81"/>
      <c r="HKW138" s="81"/>
      <c r="HKX138" s="81"/>
      <c r="HKY138" s="81"/>
      <c r="HKZ138" s="81"/>
      <c r="HLA138" s="81"/>
      <c r="HLB138" s="81"/>
      <c r="HLC138" s="81"/>
      <c r="HLD138" s="81"/>
      <c r="HLE138" s="81"/>
      <c r="HLF138" s="81"/>
      <c r="HLG138" s="81"/>
      <c r="HLH138" s="81"/>
      <c r="HLI138" s="81"/>
      <c r="HLJ138" s="81"/>
      <c r="HLK138" s="81"/>
      <c r="HLL138" s="81"/>
      <c r="HLM138" s="81"/>
      <c r="HLN138" s="81"/>
      <c r="HLO138" s="81"/>
      <c r="HLP138" s="81"/>
      <c r="HLQ138" s="81"/>
      <c r="HLR138" s="81"/>
      <c r="HLS138" s="81"/>
      <c r="HLT138" s="81"/>
      <c r="HLU138" s="81"/>
      <c r="HLV138" s="81"/>
      <c r="HLW138" s="81"/>
      <c r="HLX138" s="81"/>
      <c r="HLY138" s="81"/>
      <c r="HLZ138" s="81"/>
      <c r="HMA138" s="81"/>
      <c r="HMB138" s="81"/>
      <c r="HMC138" s="81"/>
      <c r="HMD138" s="81"/>
      <c r="HME138" s="81"/>
      <c r="HMF138" s="81"/>
      <c r="HMG138" s="81"/>
      <c r="HMH138" s="81"/>
      <c r="HMI138" s="81"/>
      <c r="HMJ138" s="81"/>
      <c r="HMK138" s="81"/>
      <c r="HML138" s="81"/>
      <c r="HMM138" s="81"/>
      <c r="HMN138" s="81"/>
      <c r="HMO138" s="81"/>
      <c r="HMP138" s="81"/>
      <c r="HMQ138" s="81"/>
      <c r="HMR138" s="81"/>
      <c r="HMS138" s="81"/>
      <c r="HMT138" s="81"/>
      <c r="HMU138" s="81"/>
      <c r="HMV138" s="81"/>
      <c r="HMW138" s="81"/>
      <c r="HMX138" s="81"/>
      <c r="HMY138" s="81"/>
      <c r="HMZ138" s="81"/>
      <c r="HNA138" s="81"/>
      <c r="HNB138" s="81"/>
      <c r="HNC138" s="81"/>
      <c r="HND138" s="81"/>
      <c r="HNE138" s="81"/>
      <c r="HNF138" s="81"/>
      <c r="HNG138" s="81"/>
      <c r="HNH138" s="81"/>
      <c r="HNI138" s="81"/>
      <c r="HNJ138" s="81"/>
      <c r="HNK138" s="81"/>
      <c r="HNL138" s="81"/>
      <c r="HNM138" s="81"/>
      <c r="HNN138" s="81"/>
      <c r="HNO138" s="81"/>
      <c r="HNP138" s="81"/>
      <c r="HNQ138" s="81"/>
      <c r="HNR138" s="81"/>
      <c r="HNS138" s="81"/>
      <c r="HNT138" s="81"/>
      <c r="HNU138" s="81"/>
      <c r="HNV138" s="81"/>
      <c r="HNW138" s="81"/>
      <c r="HNX138" s="81"/>
      <c r="HNY138" s="81"/>
      <c r="HNZ138" s="81"/>
      <c r="HOA138" s="81"/>
      <c r="HOB138" s="81"/>
      <c r="HOC138" s="81"/>
      <c r="HOD138" s="81"/>
      <c r="HOE138" s="81"/>
      <c r="HOF138" s="81"/>
      <c r="HOG138" s="81"/>
      <c r="HOH138" s="81"/>
      <c r="HOI138" s="81"/>
      <c r="HOJ138" s="81"/>
      <c r="HOK138" s="81"/>
      <c r="HOL138" s="81"/>
      <c r="HOM138" s="81"/>
      <c r="HON138" s="81"/>
      <c r="HOO138" s="81"/>
      <c r="HOP138" s="81"/>
      <c r="HOQ138" s="81"/>
      <c r="HOR138" s="81"/>
      <c r="HOS138" s="81"/>
      <c r="HOT138" s="81"/>
      <c r="HOU138" s="81"/>
      <c r="HOV138" s="81"/>
      <c r="HOW138" s="81"/>
      <c r="HOX138" s="81"/>
      <c r="HOY138" s="81"/>
      <c r="HOZ138" s="81"/>
      <c r="HPA138" s="81"/>
      <c r="HPB138" s="81"/>
      <c r="HPC138" s="81"/>
      <c r="HPD138" s="81"/>
      <c r="HPE138" s="81"/>
      <c r="HPF138" s="81"/>
      <c r="HPG138" s="81"/>
      <c r="HPH138" s="81"/>
      <c r="HPI138" s="81"/>
      <c r="HPJ138" s="81"/>
      <c r="HPK138" s="81"/>
      <c r="HPL138" s="81"/>
      <c r="HPM138" s="81"/>
      <c r="HPN138" s="81"/>
      <c r="HPO138" s="81"/>
      <c r="HPP138" s="81"/>
      <c r="HPQ138" s="81"/>
      <c r="HPR138" s="81"/>
      <c r="HPS138" s="81"/>
      <c r="HPT138" s="81"/>
      <c r="HPU138" s="81"/>
      <c r="HPV138" s="81"/>
      <c r="HPW138" s="81"/>
      <c r="HPX138" s="81"/>
      <c r="HPY138" s="81"/>
      <c r="HPZ138" s="81"/>
      <c r="HQA138" s="81"/>
      <c r="HQB138" s="81"/>
      <c r="HQC138" s="81"/>
      <c r="HQD138" s="81"/>
      <c r="HQE138" s="81"/>
      <c r="HQF138" s="81"/>
      <c r="HQG138" s="81"/>
      <c r="HQH138" s="81"/>
      <c r="HQI138" s="81"/>
      <c r="HQJ138" s="81"/>
      <c r="HQK138" s="81"/>
      <c r="HQL138" s="81"/>
      <c r="HQM138" s="81"/>
      <c r="HQN138" s="81"/>
      <c r="HQO138" s="81"/>
      <c r="HQP138" s="81"/>
      <c r="HQQ138" s="81"/>
      <c r="HQR138" s="81"/>
      <c r="HQS138" s="81"/>
      <c r="HQT138" s="81"/>
      <c r="HQU138" s="81"/>
      <c r="HQV138" s="81"/>
      <c r="HQW138" s="81"/>
      <c r="HQX138" s="81"/>
      <c r="HQY138" s="81"/>
      <c r="HQZ138" s="81"/>
      <c r="HRA138" s="81"/>
      <c r="HRB138" s="81"/>
      <c r="HRC138" s="81"/>
      <c r="HRD138" s="81"/>
      <c r="HRE138" s="81"/>
      <c r="HRF138" s="81"/>
      <c r="HRG138" s="81"/>
      <c r="HRH138" s="81"/>
      <c r="HRI138" s="81"/>
      <c r="HRJ138" s="81"/>
      <c r="HRK138" s="81"/>
      <c r="HRL138" s="81"/>
      <c r="HRM138" s="81"/>
      <c r="HRN138" s="81"/>
      <c r="HRO138" s="81"/>
      <c r="HRP138" s="81"/>
      <c r="HRQ138" s="81"/>
      <c r="HRR138" s="81"/>
      <c r="HRS138" s="81"/>
      <c r="HRT138" s="81"/>
      <c r="HRU138" s="81"/>
      <c r="HRV138" s="81"/>
      <c r="HRW138" s="81"/>
      <c r="HRX138" s="81"/>
      <c r="HRY138" s="81"/>
      <c r="HRZ138" s="81"/>
      <c r="HSA138" s="81"/>
      <c r="HSB138" s="81"/>
      <c r="HSC138" s="81"/>
      <c r="HSD138" s="81"/>
      <c r="HSE138" s="81"/>
      <c r="HSF138" s="81"/>
      <c r="HSG138" s="81"/>
      <c r="HSH138" s="81"/>
      <c r="HSI138" s="81"/>
      <c r="HSJ138" s="81"/>
      <c r="HSK138" s="81"/>
      <c r="HSL138" s="81"/>
      <c r="HSM138" s="81"/>
      <c r="HSN138" s="81"/>
      <c r="HSO138" s="81"/>
      <c r="HSP138" s="81"/>
      <c r="HSQ138" s="81"/>
      <c r="HSR138" s="81"/>
      <c r="HSS138" s="81"/>
      <c r="HST138" s="81"/>
      <c r="HSU138" s="81"/>
      <c r="HSV138" s="81"/>
      <c r="HSW138" s="81"/>
      <c r="HSX138" s="81"/>
      <c r="HSY138" s="81"/>
      <c r="HSZ138" s="81"/>
      <c r="HTA138" s="81"/>
      <c r="HTB138" s="81"/>
      <c r="HTC138" s="81"/>
      <c r="HTD138" s="81"/>
      <c r="HTE138" s="81"/>
      <c r="HTF138" s="81"/>
      <c r="HTG138" s="81"/>
      <c r="HTH138" s="81"/>
      <c r="HTI138" s="81"/>
      <c r="HTJ138" s="81"/>
      <c r="HTK138" s="81"/>
      <c r="HTL138" s="81"/>
      <c r="HTM138" s="81"/>
      <c r="HTN138" s="81"/>
      <c r="HTO138" s="81"/>
      <c r="HTP138" s="81"/>
      <c r="HTQ138" s="81"/>
      <c r="HTR138" s="81"/>
      <c r="HTS138" s="81"/>
      <c r="HTT138" s="81"/>
      <c r="HTU138" s="81"/>
      <c r="HTV138" s="81"/>
      <c r="HTW138" s="81"/>
      <c r="HTX138" s="81"/>
      <c r="HTY138" s="81"/>
      <c r="HTZ138" s="81"/>
      <c r="HUA138" s="81"/>
      <c r="HUB138" s="81"/>
      <c r="HUC138" s="81"/>
      <c r="HUD138" s="81"/>
      <c r="HUE138" s="81"/>
      <c r="HUF138" s="81"/>
      <c r="HUG138" s="81"/>
      <c r="HUH138" s="81"/>
      <c r="HUI138" s="81"/>
      <c r="HUJ138" s="81"/>
      <c r="HUK138" s="81"/>
      <c r="HUL138" s="81"/>
      <c r="HUM138" s="81"/>
      <c r="HUN138" s="81"/>
      <c r="HUO138" s="81"/>
      <c r="HUP138" s="81"/>
      <c r="HUQ138" s="81"/>
      <c r="HUR138" s="81"/>
      <c r="HUS138" s="81"/>
      <c r="HUT138" s="81"/>
      <c r="HUU138" s="81"/>
      <c r="HUV138" s="81"/>
      <c r="HUW138" s="81"/>
      <c r="HUX138" s="81"/>
      <c r="HUY138" s="81"/>
      <c r="HUZ138" s="81"/>
      <c r="HVA138" s="81"/>
      <c r="HVB138" s="81"/>
      <c r="HVC138" s="81"/>
      <c r="HVD138" s="81"/>
      <c r="HVE138" s="81"/>
      <c r="HVF138" s="81"/>
      <c r="HVG138" s="81"/>
      <c r="HVH138" s="81"/>
      <c r="HVI138" s="81"/>
      <c r="HVJ138" s="81"/>
      <c r="HVK138" s="81"/>
      <c r="HVL138" s="81"/>
      <c r="HVM138" s="81"/>
      <c r="HVN138" s="81"/>
      <c r="HVO138" s="81"/>
      <c r="HVP138" s="81"/>
      <c r="HVQ138" s="81"/>
      <c r="HVR138" s="81"/>
      <c r="HVS138" s="81"/>
      <c r="HVT138" s="81"/>
      <c r="HVU138" s="81"/>
      <c r="HVV138" s="81"/>
      <c r="HVW138" s="81"/>
      <c r="HVX138" s="81"/>
      <c r="HVY138" s="81"/>
      <c r="HVZ138" s="81"/>
      <c r="HWA138" s="81"/>
      <c r="HWB138" s="81"/>
      <c r="HWC138" s="81"/>
      <c r="HWD138" s="81"/>
      <c r="HWE138" s="81"/>
      <c r="HWF138" s="81"/>
      <c r="HWG138" s="81"/>
      <c r="HWH138" s="81"/>
      <c r="HWI138" s="81"/>
      <c r="HWJ138" s="81"/>
      <c r="HWK138" s="81"/>
      <c r="HWL138" s="81"/>
      <c r="HWM138" s="81"/>
      <c r="HWN138" s="81"/>
      <c r="HWO138" s="81"/>
      <c r="HWP138" s="81"/>
      <c r="HWQ138" s="81"/>
      <c r="HWR138" s="81"/>
      <c r="HWS138" s="81"/>
      <c r="HWT138" s="81"/>
      <c r="HWU138" s="81"/>
      <c r="HWV138" s="81"/>
      <c r="HWW138" s="81"/>
      <c r="HWX138" s="81"/>
      <c r="HWY138" s="81"/>
      <c r="HWZ138" s="81"/>
      <c r="HXA138" s="81"/>
      <c r="HXB138" s="81"/>
      <c r="HXC138" s="81"/>
      <c r="HXD138" s="81"/>
      <c r="HXE138" s="81"/>
      <c r="HXF138" s="81"/>
      <c r="HXG138" s="81"/>
      <c r="HXH138" s="81"/>
      <c r="HXI138" s="81"/>
      <c r="HXJ138" s="81"/>
      <c r="HXK138" s="81"/>
      <c r="HXL138" s="81"/>
      <c r="HXM138" s="81"/>
      <c r="HXN138" s="81"/>
      <c r="HXO138" s="81"/>
      <c r="HXP138" s="81"/>
      <c r="HXQ138" s="81"/>
      <c r="HXR138" s="81"/>
      <c r="HXS138" s="81"/>
      <c r="HXT138" s="81"/>
      <c r="HXU138" s="81"/>
      <c r="HXV138" s="81"/>
      <c r="HXW138" s="81"/>
      <c r="HXX138" s="81"/>
      <c r="HXY138" s="81"/>
      <c r="HXZ138" s="81"/>
      <c r="HYA138" s="81"/>
      <c r="HYB138" s="81"/>
      <c r="HYC138" s="81"/>
      <c r="HYD138" s="81"/>
      <c r="HYE138" s="81"/>
      <c r="HYF138" s="81"/>
      <c r="HYG138" s="81"/>
      <c r="HYH138" s="81"/>
      <c r="HYI138" s="81"/>
      <c r="HYJ138" s="81"/>
      <c r="HYK138" s="81"/>
      <c r="HYL138" s="81"/>
      <c r="HYM138" s="81"/>
      <c r="HYN138" s="81"/>
      <c r="HYO138" s="81"/>
      <c r="HYP138" s="81"/>
      <c r="HYQ138" s="81"/>
      <c r="HYR138" s="81"/>
      <c r="HYS138" s="81"/>
      <c r="HYT138" s="81"/>
      <c r="HYU138" s="81"/>
      <c r="HYV138" s="81"/>
      <c r="HYW138" s="81"/>
      <c r="HYX138" s="81"/>
      <c r="HYY138" s="81"/>
      <c r="HYZ138" s="81"/>
      <c r="HZA138" s="81"/>
      <c r="HZB138" s="81"/>
      <c r="HZC138" s="81"/>
      <c r="HZD138" s="81"/>
      <c r="HZE138" s="81"/>
      <c r="HZF138" s="81"/>
      <c r="HZG138" s="81"/>
      <c r="HZH138" s="81"/>
      <c r="HZI138" s="81"/>
      <c r="HZJ138" s="81"/>
      <c r="HZK138" s="81"/>
      <c r="HZL138" s="81"/>
      <c r="HZM138" s="81"/>
      <c r="HZN138" s="81"/>
      <c r="HZO138" s="81"/>
      <c r="HZP138" s="81"/>
      <c r="HZQ138" s="81"/>
      <c r="HZR138" s="81"/>
      <c r="HZS138" s="81"/>
      <c r="HZT138" s="81"/>
      <c r="HZU138" s="81"/>
      <c r="HZV138" s="81"/>
      <c r="HZW138" s="81"/>
      <c r="HZX138" s="81"/>
      <c r="HZY138" s="81"/>
      <c r="HZZ138" s="81"/>
      <c r="IAA138" s="81"/>
      <c r="IAB138" s="81"/>
      <c r="IAC138" s="81"/>
      <c r="IAD138" s="81"/>
      <c r="IAE138" s="81"/>
      <c r="IAF138" s="81"/>
      <c r="IAG138" s="81"/>
      <c r="IAH138" s="81"/>
      <c r="IAI138" s="81"/>
      <c r="IAJ138" s="81"/>
      <c r="IAK138" s="81"/>
      <c r="IAL138" s="81"/>
      <c r="IAM138" s="81"/>
      <c r="IAN138" s="81"/>
      <c r="IAO138" s="81"/>
      <c r="IAP138" s="81"/>
      <c r="IAQ138" s="81"/>
      <c r="IAR138" s="81"/>
      <c r="IAS138" s="81"/>
      <c r="IAT138" s="81"/>
      <c r="IAU138" s="81"/>
      <c r="IAV138" s="81"/>
      <c r="IAW138" s="81"/>
      <c r="IAX138" s="81"/>
      <c r="IAY138" s="81"/>
      <c r="IAZ138" s="81"/>
      <c r="IBA138" s="81"/>
      <c r="IBB138" s="81"/>
      <c r="IBC138" s="81"/>
      <c r="IBD138" s="81"/>
      <c r="IBE138" s="81"/>
      <c r="IBF138" s="81"/>
      <c r="IBG138" s="81"/>
      <c r="IBH138" s="81"/>
      <c r="IBI138" s="81"/>
      <c r="IBJ138" s="81"/>
      <c r="IBK138" s="81"/>
      <c r="IBL138" s="81"/>
      <c r="IBM138" s="81"/>
      <c r="IBN138" s="81"/>
      <c r="IBO138" s="81"/>
      <c r="IBP138" s="81"/>
      <c r="IBQ138" s="81"/>
      <c r="IBR138" s="81"/>
      <c r="IBS138" s="81"/>
      <c r="IBT138" s="81"/>
      <c r="IBU138" s="81"/>
      <c r="IBV138" s="81"/>
      <c r="IBW138" s="81"/>
      <c r="IBX138" s="81"/>
      <c r="IBY138" s="81"/>
      <c r="IBZ138" s="81"/>
      <c r="ICA138" s="81"/>
      <c r="ICB138" s="81"/>
      <c r="ICC138" s="81"/>
      <c r="ICD138" s="81"/>
      <c r="ICE138" s="81"/>
      <c r="ICF138" s="81"/>
      <c r="ICG138" s="81"/>
      <c r="ICH138" s="81"/>
      <c r="ICI138" s="81"/>
      <c r="ICJ138" s="81"/>
      <c r="ICK138" s="81"/>
      <c r="ICL138" s="81"/>
      <c r="ICM138" s="81"/>
      <c r="ICN138" s="81"/>
      <c r="ICO138" s="81"/>
      <c r="ICP138" s="81"/>
      <c r="ICQ138" s="81"/>
      <c r="ICR138" s="81"/>
      <c r="ICS138" s="81"/>
      <c r="ICT138" s="81"/>
      <c r="ICU138" s="81"/>
      <c r="ICV138" s="81"/>
      <c r="ICW138" s="81"/>
      <c r="ICX138" s="81"/>
      <c r="ICY138" s="81"/>
      <c r="ICZ138" s="81"/>
      <c r="IDA138" s="81"/>
      <c r="IDB138" s="81"/>
      <c r="IDC138" s="81"/>
      <c r="IDD138" s="81"/>
      <c r="IDE138" s="81"/>
      <c r="IDF138" s="81"/>
      <c r="IDG138" s="81"/>
      <c r="IDH138" s="81"/>
      <c r="IDI138" s="81"/>
      <c r="IDJ138" s="81"/>
      <c r="IDK138" s="81"/>
      <c r="IDL138" s="81"/>
      <c r="IDM138" s="81"/>
      <c r="IDN138" s="81"/>
      <c r="IDO138" s="81"/>
      <c r="IDP138" s="81"/>
      <c r="IDQ138" s="81"/>
      <c r="IDR138" s="81"/>
      <c r="IDS138" s="81"/>
      <c r="IDT138" s="81"/>
      <c r="IDU138" s="81"/>
      <c r="IDV138" s="81"/>
      <c r="IDW138" s="81"/>
      <c r="IDX138" s="81"/>
      <c r="IDY138" s="81"/>
      <c r="IDZ138" s="81"/>
      <c r="IEA138" s="81"/>
      <c r="IEB138" s="81"/>
      <c r="IEC138" s="81"/>
      <c r="IED138" s="81"/>
      <c r="IEE138" s="81"/>
      <c r="IEF138" s="81"/>
      <c r="IEG138" s="81"/>
      <c r="IEH138" s="81"/>
      <c r="IEI138" s="81"/>
      <c r="IEJ138" s="81"/>
      <c r="IEK138" s="81"/>
      <c r="IEL138" s="81"/>
      <c r="IEM138" s="81"/>
      <c r="IEN138" s="81"/>
      <c r="IEO138" s="81"/>
      <c r="IEP138" s="81"/>
      <c r="IEQ138" s="81"/>
      <c r="IER138" s="81"/>
      <c r="IES138" s="81"/>
      <c r="IET138" s="81"/>
      <c r="IEU138" s="81"/>
      <c r="IEV138" s="81"/>
      <c r="IEW138" s="81"/>
      <c r="IEX138" s="81"/>
      <c r="IEY138" s="81"/>
      <c r="IEZ138" s="81"/>
      <c r="IFA138" s="81"/>
      <c r="IFB138" s="81"/>
      <c r="IFC138" s="81"/>
      <c r="IFD138" s="81"/>
      <c r="IFE138" s="81"/>
      <c r="IFF138" s="81"/>
      <c r="IFG138" s="81"/>
      <c r="IFH138" s="81"/>
      <c r="IFI138" s="81"/>
      <c r="IFJ138" s="81"/>
      <c r="IFK138" s="81"/>
      <c r="IFL138" s="81"/>
      <c r="IFM138" s="81"/>
      <c r="IFN138" s="81"/>
      <c r="IFO138" s="81"/>
      <c r="IFP138" s="81"/>
      <c r="IFQ138" s="81"/>
      <c r="IFR138" s="81"/>
      <c r="IFS138" s="81"/>
      <c r="IFT138" s="81"/>
      <c r="IFU138" s="81"/>
      <c r="IFV138" s="81"/>
      <c r="IFW138" s="81"/>
      <c r="IFX138" s="81"/>
      <c r="IFY138" s="81"/>
      <c r="IFZ138" s="81"/>
      <c r="IGA138" s="81"/>
      <c r="IGB138" s="81"/>
      <c r="IGC138" s="81"/>
      <c r="IGD138" s="81"/>
      <c r="IGE138" s="81"/>
      <c r="IGF138" s="81"/>
      <c r="IGG138" s="81"/>
      <c r="IGH138" s="81"/>
      <c r="IGI138" s="81"/>
      <c r="IGJ138" s="81"/>
      <c r="IGK138" s="81"/>
      <c r="IGL138" s="81"/>
      <c r="IGM138" s="81"/>
      <c r="IGN138" s="81"/>
      <c r="IGO138" s="81"/>
      <c r="IGP138" s="81"/>
      <c r="IGQ138" s="81"/>
      <c r="IGR138" s="81"/>
      <c r="IGS138" s="81"/>
      <c r="IGT138" s="81"/>
      <c r="IGU138" s="81"/>
      <c r="IGV138" s="81"/>
      <c r="IGW138" s="81"/>
      <c r="IGX138" s="81"/>
      <c r="IGY138" s="81"/>
      <c r="IGZ138" s="81"/>
      <c r="IHA138" s="81"/>
      <c r="IHB138" s="81"/>
      <c r="IHC138" s="81"/>
      <c r="IHD138" s="81"/>
      <c r="IHE138" s="81"/>
      <c r="IHF138" s="81"/>
      <c r="IHG138" s="81"/>
      <c r="IHH138" s="81"/>
      <c r="IHI138" s="81"/>
      <c r="IHJ138" s="81"/>
      <c r="IHK138" s="81"/>
      <c r="IHL138" s="81"/>
      <c r="IHM138" s="81"/>
      <c r="IHN138" s="81"/>
      <c r="IHO138" s="81"/>
      <c r="IHP138" s="81"/>
      <c r="IHQ138" s="81"/>
      <c r="IHR138" s="81"/>
      <c r="IHS138" s="81"/>
      <c r="IHT138" s="81"/>
      <c r="IHU138" s="81"/>
      <c r="IHV138" s="81"/>
      <c r="IHW138" s="81"/>
      <c r="IHX138" s="81"/>
      <c r="IHY138" s="81"/>
      <c r="IHZ138" s="81"/>
      <c r="IIA138" s="81"/>
      <c r="IIB138" s="81"/>
      <c r="IIC138" s="81"/>
      <c r="IID138" s="81"/>
      <c r="IIE138" s="81"/>
      <c r="IIF138" s="81"/>
      <c r="IIG138" s="81"/>
      <c r="IIH138" s="81"/>
      <c r="III138" s="81"/>
      <c r="IIJ138" s="81"/>
      <c r="IIK138" s="81"/>
      <c r="IIL138" s="81"/>
      <c r="IIM138" s="81"/>
      <c r="IIN138" s="81"/>
      <c r="IIO138" s="81"/>
      <c r="IIP138" s="81"/>
      <c r="IIQ138" s="81"/>
      <c r="IIR138" s="81"/>
      <c r="IIS138" s="81"/>
      <c r="IIT138" s="81"/>
      <c r="IIU138" s="81"/>
      <c r="IIV138" s="81"/>
      <c r="IIW138" s="81"/>
      <c r="IIX138" s="81"/>
      <c r="IIY138" s="81"/>
      <c r="IIZ138" s="81"/>
      <c r="IJA138" s="81"/>
      <c r="IJB138" s="81"/>
      <c r="IJC138" s="81"/>
      <c r="IJD138" s="81"/>
      <c r="IJE138" s="81"/>
      <c r="IJF138" s="81"/>
      <c r="IJG138" s="81"/>
      <c r="IJH138" s="81"/>
      <c r="IJI138" s="81"/>
      <c r="IJJ138" s="81"/>
      <c r="IJK138" s="81"/>
      <c r="IJL138" s="81"/>
      <c r="IJM138" s="81"/>
      <c r="IJN138" s="81"/>
      <c r="IJO138" s="81"/>
      <c r="IJP138" s="81"/>
      <c r="IJQ138" s="81"/>
      <c r="IJR138" s="81"/>
      <c r="IJS138" s="81"/>
      <c r="IJT138" s="81"/>
      <c r="IJU138" s="81"/>
      <c r="IJV138" s="81"/>
      <c r="IJW138" s="81"/>
      <c r="IJX138" s="81"/>
      <c r="IJY138" s="81"/>
      <c r="IJZ138" s="81"/>
      <c r="IKA138" s="81"/>
      <c r="IKB138" s="81"/>
      <c r="IKC138" s="81"/>
      <c r="IKD138" s="81"/>
      <c r="IKE138" s="81"/>
      <c r="IKF138" s="81"/>
      <c r="IKG138" s="81"/>
      <c r="IKH138" s="81"/>
      <c r="IKI138" s="81"/>
      <c r="IKJ138" s="81"/>
      <c r="IKK138" s="81"/>
      <c r="IKL138" s="81"/>
      <c r="IKM138" s="81"/>
      <c r="IKN138" s="81"/>
      <c r="IKO138" s="81"/>
      <c r="IKP138" s="81"/>
      <c r="IKQ138" s="81"/>
      <c r="IKR138" s="81"/>
      <c r="IKS138" s="81"/>
      <c r="IKT138" s="81"/>
      <c r="IKU138" s="81"/>
      <c r="IKV138" s="81"/>
      <c r="IKW138" s="81"/>
      <c r="IKX138" s="81"/>
      <c r="IKY138" s="81"/>
      <c r="IKZ138" s="81"/>
      <c r="ILA138" s="81"/>
      <c r="ILB138" s="81"/>
      <c r="ILC138" s="81"/>
      <c r="ILD138" s="81"/>
      <c r="ILE138" s="81"/>
      <c r="ILF138" s="81"/>
      <c r="ILG138" s="81"/>
      <c r="ILH138" s="81"/>
      <c r="ILI138" s="81"/>
      <c r="ILJ138" s="81"/>
      <c r="ILK138" s="81"/>
      <c r="ILL138" s="81"/>
      <c r="ILM138" s="81"/>
      <c r="ILN138" s="81"/>
      <c r="ILO138" s="81"/>
      <c r="ILP138" s="81"/>
      <c r="ILQ138" s="81"/>
      <c r="ILR138" s="81"/>
      <c r="ILS138" s="81"/>
      <c r="ILT138" s="81"/>
      <c r="ILU138" s="81"/>
      <c r="ILV138" s="81"/>
      <c r="ILW138" s="81"/>
      <c r="ILX138" s="81"/>
      <c r="ILY138" s="81"/>
      <c r="ILZ138" s="81"/>
      <c r="IMA138" s="81"/>
      <c r="IMB138" s="81"/>
      <c r="IMC138" s="81"/>
      <c r="IMD138" s="81"/>
      <c r="IME138" s="81"/>
      <c r="IMF138" s="81"/>
      <c r="IMG138" s="81"/>
      <c r="IMH138" s="81"/>
      <c r="IMI138" s="81"/>
      <c r="IMJ138" s="81"/>
      <c r="IMK138" s="81"/>
      <c r="IML138" s="81"/>
      <c r="IMM138" s="81"/>
      <c r="IMN138" s="81"/>
      <c r="IMO138" s="81"/>
      <c r="IMP138" s="81"/>
      <c r="IMQ138" s="81"/>
      <c r="IMR138" s="81"/>
      <c r="IMS138" s="81"/>
      <c r="IMT138" s="81"/>
      <c r="IMU138" s="81"/>
      <c r="IMV138" s="81"/>
      <c r="IMW138" s="81"/>
      <c r="IMX138" s="81"/>
      <c r="IMY138" s="81"/>
      <c r="IMZ138" s="81"/>
      <c r="INA138" s="81"/>
      <c r="INB138" s="81"/>
      <c r="INC138" s="81"/>
      <c r="IND138" s="81"/>
      <c r="INE138" s="81"/>
      <c r="INF138" s="81"/>
      <c r="ING138" s="81"/>
      <c r="INH138" s="81"/>
      <c r="INI138" s="81"/>
      <c r="INJ138" s="81"/>
      <c r="INK138" s="81"/>
      <c r="INL138" s="81"/>
      <c r="INM138" s="81"/>
      <c r="INN138" s="81"/>
      <c r="INO138" s="81"/>
      <c r="INP138" s="81"/>
      <c r="INQ138" s="81"/>
      <c r="INR138" s="81"/>
      <c r="INS138" s="81"/>
      <c r="INT138" s="81"/>
      <c r="INU138" s="81"/>
      <c r="INV138" s="81"/>
      <c r="INW138" s="81"/>
      <c r="INX138" s="81"/>
      <c r="INY138" s="81"/>
      <c r="INZ138" s="81"/>
      <c r="IOA138" s="81"/>
      <c r="IOB138" s="81"/>
      <c r="IOC138" s="81"/>
      <c r="IOD138" s="81"/>
      <c r="IOE138" s="81"/>
      <c r="IOF138" s="81"/>
      <c r="IOG138" s="81"/>
      <c r="IOH138" s="81"/>
      <c r="IOI138" s="81"/>
      <c r="IOJ138" s="81"/>
      <c r="IOK138" s="81"/>
      <c r="IOL138" s="81"/>
      <c r="IOM138" s="81"/>
      <c r="ION138" s="81"/>
      <c r="IOO138" s="81"/>
      <c r="IOP138" s="81"/>
      <c r="IOQ138" s="81"/>
      <c r="IOR138" s="81"/>
      <c r="IOS138" s="81"/>
      <c r="IOT138" s="81"/>
      <c r="IOU138" s="81"/>
      <c r="IOV138" s="81"/>
      <c r="IOW138" s="81"/>
      <c r="IOX138" s="81"/>
      <c r="IOY138" s="81"/>
      <c r="IOZ138" s="81"/>
      <c r="IPA138" s="81"/>
      <c r="IPB138" s="81"/>
      <c r="IPC138" s="81"/>
      <c r="IPD138" s="81"/>
      <c r="IPE138" s="81"/>
      <c r="IPF138" s="81"/>
      <c r="IPG138" s="81"/>
      <c r="IPH138" s="81"/>
      <c r="IPI138" s="81"/>
      <c r="IPJ138" s="81"/>
      <c r="IPK138" s="81"/>
      <c r="IPL138" s="81"/>
      <c r="IPM138" s="81"/>
      <c r="IPN138" s="81"/>
      <c r="IPO138" s="81"/>
      <c r="IPP138" s="81"/>
      <c r="IPQ138" s="81"/>
      <c r="IPR138" s="81"/>
      <c r="IPS138" s="81"/>
      <c r="IPT138" s="81"/>
      <c r="IPU138" s="81"/>
      <c r="IPV138" s="81"/>
      <c r="IPW138" s="81"/>
      <c r="IPX138" s="81"/>
      <c r="IPY138" s="81"/>
      <c r="IPZ138" s="81"/>
      <c r="IQA138" s="81"/>
      <c r="IQB138" s="81"/>
      <c r="IQC138" s="81"/>
      <c r="IQD138" s="81"/>
      <c r="IQE138" s="81"/>
      <c r="IQF138" s="81"/>
      <c r="IQG138" s="81"/>
      <c r="IQH138" s="81"/>
      <c r="IQI138" s="81"/>
      <c r="IQJ138" s="81"/>
      <c r="IQK138" s="81"/>
      <c r="IQL138" s="81"/>
      <c r="IQM138" s="81"/>
      <c r="IQN138" s="81"/>
      <c r="IQO138" s="81"/>
      <c r="IQP138" s="81"/>
      <c r="IQQ138" s="81"/>
      <c r="IQR138" s="81"/>
      <c r="IQS138" s="81"/>
      <c r="IQT138" s="81"/>
      <c r="IQU138" s="81"/>
      <c r="IQV138" s="81"/>
      <c r="IQW138" s="81"/>
      <c r="IQX138" s="81"/>
      <c r="IQY138" s="81"/>
      <c r="IQZ138" s="81"/>
      <c r="IRA138" s="81"/>
      <c r="IRB138" s="81"/>
      <c r="IRC138" s="81"/>
      <c r="IRD138" s="81"/>
      <c r="IRE138" s="81"/>
      <c r="IRF138" s="81"/>
      <c r="IRG138" s="81"/>
      <c r="IRH138" s="81"/>
      <c r="IRI138" s="81"/>
      <c r="IRJ138" s="81"/>
      <c r="IRK138" s="81"/>
      <c r="IRL138" s="81"/>
      <c r="IRM138" s="81"/>
      <c r="IRN138" s="81"/>
      <c r="IRO138" s="81"/>
      <c r="IRP138" s="81"/>
      <c r="IRQ138" s="81"/>
      <c r="IRR138" s="81"/>
      <c r="IRS138" s="81"/>
      <c r="IRT138" s="81"/>
      <c r="IRU138" s="81"/>
      <c r="IRV138" s="81"/>
      <c r="IRW138" s="81"/>
      <c r="IRX138" s="81"/>
      <c r="IRY138" s="81"/>
      <c r="IRZ138" s="81"/>
      <c r="ISA138" s="81"/>
      <c r="ISB138" s="81"/>
      <c r="ISC138" s="81"/>
      <c r="ISD138" s="81"/>
      <c r="ISE138" s="81"/>
      <c r="ISF138" s="81"/>
      <c r="ISG138" s="81"/>
      <c r="ISH138" s="81"/>
      <c r="ISI138" s="81"/>
      <c r="ISJ138" s="81"/>
      <c r="ISK138" s="81"/>
      <c r="ISL138" s="81"/>
      <c r="ISM138" s="81"/>
      <c r="ISN138" s="81"/>
      <c r="ISO138" s="81"/>
      <c r="ISP138" s="81"/>
      <c r="ISQ138" s="81"/>
      <c r="ISR138" s="81"/>
      <c r="ISS138" s="81"/>
      <c r="IST138" s="81"/>
      <c r="ISU138" s="81"/>
      <c r="ISV138" s="81"/>
      <c r="ISW138" s="81"/>
      <c r="ISX138" s="81"/>
      <c r="ISY138" s="81"/>
      <c r="ISZ138" s="81"/>
      <c r="ITA138" s="81"/>
      <c r="ITB138" s="81"/>
      <c r="ITC138" s="81"/>
      <c r="ITD138" s="81"/>
      <c r="ITE138" s="81"/>
      <c r="ITF138" s="81"/>
      <c r="ITG138" s="81"/>
      <c r="ITH138" s="81"/>
      <c r="ITI138" s="81"/>
      <c r="ITJ138" s="81"/>
      <c r="ITK138" s="81"/>
      <c r="ITL138" s="81"/>
      <c r="ITM138" s="81"/>
      <c r="ITN138" s="81"/>
      <c r="ITO138" s="81"/>
      <c r="ITP138" s="81"/>
      <c r="ITQ138" s="81"/>
      <c r="ITR138" s="81"/>
      <c r="ITS138" s="81"/>
      <c r="ITT138" s="81"/>
      <c r="ITU138" s="81"/>
      <c r="ITV138" s="81"/>
      <c r="ITW138" s="81"/>
      <c r="ITX138" s="81"/>
      <c r="ITY138" s="81"/>
      <c r="ITZ138" s="81"/>
      <c r="IUA138" s="81"/>
      <c r="IUB138" s="81"/>
      <c r="IUC138" s="81"/>
      <c r="IUD138" s="81"/>
      <c r="IUE138" s="81"/>
      <c r="IUF138" s="81"/>
      <c r="IUG138" s="81"/>
      <c r="IUH138" s="81"/>
      <c r="IUI138" s="81"/>
      <c r="IUJ138" s="81"/>
      <c r="IUK138" s="81"/>
      <c r="IUL138" s="81"/>
      <c r="IUM138" s="81"/>
      <c r="IUN138" s="81"/>
      <c r="IUO138" s="81"/>
      <c r="IUP138" s="81"/>
      <c r="IUQ138" s="81"/>
      <c r="IUR138" s="81"/>
      <c r="IUS138" s="81"/>
      <c r="IUT138" s="81"/>
      <c r="IUU138" s="81"/>
      <c r="IUV138" s="81"/>
      <c r="IUW138" s="81"/>
      <c r="IUX138" s="81"/>
      <c r="IUY138" s="81"/>
      <c r="IUZ138" s="81"/>
      <c r="IVA138" s="81"/>
      <c r="IVB138" s="81"/>
      <c r="IVC138" s="81"/>
      <c r="IVD138" s="81"/>
      <c r="IVE138" s="81"/>
      <c r="IVF138" s="81"/>
      <c r="IVG138" s="81"/>
      <c r="IVH138" s="81"/>
      <c r="IVI138" s="81"/>
      <c r="IVJ138" s="81"/>
      <c r="IVK138" s="81"/>
      <c r="IVL138" s="81"/>
      <c r="IVM138" s="81"/>
      <c r="IVN138" s="81"/>
      <c r="IVO138" s="81"/>
      <c r="IVP138" s="81"/>
      <c r="IVQ138" s="81"/>
      <c r="IVR138" s="81"/>
      <c r="IVS138" s="81"/>
      <c r="IVT138" s="81"/>
      <c r="IVU138" s="81"/>
      <c r="IVV138" s="81"/>
      <c r="IVW138" s="81"/>
      <c r="IVX138" s="81"/>
      <c r="IVY138" s="81"/>
      <c r="IVZ138" s="81"/>
      <c r="IWA138" s="81"/>
      <c r="IWB138" s="81"/>
      <c r="IWC138" s="81"/>
      <c r="IWD138" s="81"/>
      <c r="IWE138" s="81"/>
      <c r="IWF138" s="81"/>
      <c r="IWG138" s="81"/>
      <c r="IWH138" s="81"/>
      <c r="IWI138" s="81"/>
      <c r="IWJ138" s="81"/>
      <c r="IWK138" s="81"/>
      <c r="IWL138" s="81"/>
      <c r="IWM138" s="81"/>
      <c r="IWN138" s="81"/>
      <c r="IWO138" s="81"/>
      <c r="IWP138" s="81"/>
      <c r="IWQ138" s="81"/>
      <c r="IWR138" s="81"/>
      <c r="IWS138" s="81"/>
      <c r="IWT138" s="81"/>
      <c r="IWU138" s="81"/>
      <c r="IWV138" s="81"/>
      <c r="IWW138" s="81"/>
      <c r="IWX138" s="81"/>
      <c r="IWY138" s="81"/>
      <c r="IWZ138" s="81"/>
      <c r="IXA138" s="81"/>
      <c r="IXB138" s="81"/>
      <c r="IXC138" s="81"/>
      <c r="IXD138" s="81"/>
      <c r="IXE138" s="81"/>
      <c r="IXF138" s="81"/>
      <c r="IXG138" s="81"/>
      <c r="IXH138" s="81"/>
      <c r="IXI138" s="81"/>
      <c r="IXJ138" s="81"/>
      <c r="IXK138" s="81"/>
      <c r="IXL138" s="81"/>
      <c r="IXM138" s="81"/>
      <c r="IXN138" s="81"/>
      <c r="IXO138" s="81"/>
      <c r="IXP138" s="81"/>
      <c r="IXQ138" s="81"/>
      <c r="IXR138" s="81"/>
      <c r="IXS138" s="81"/>
      <c r="IXT138" s="81"/>
      <c r="IXU138" s="81"/>
      <c r="IXV138" s="81"/>
      <c r="IXW138" s="81"/>
      <c r="IXX138" s="81"/>
      <c r="IXY138" s="81"/>
      <c r="IXZ138" s="81"/>
      <c r="IYA138" s="81"/>
      <c r="IYB138" s="81"/>
      <c r="IYC138" s="81"/>
      <c r="IYD138" s="81"/>
      <c r="IYE138" s="81"/>
      <c r="IYF138" s="81"/>
      <c r="IYG138" s="81"/>
      <c r="IYH138" s="81"/>
      <c r="IYI138" s="81"/>
      <c r="IYJ138" s="81"/>
      <c r="IYK138" s="81"/>
      <c r="IYL138" s="81"/>
      <c r="IYM138" s="81"/>
      <c r="IYN138" s="81"/>
      <c r="IYO138" s="81"/>
      <c r="IYP138" s="81"/>
      <c r="IYQ138" s="81"/>
      <c r="IYR138" s="81"/>
      <c r="IYS138" s="81"/>
      <c r="IYT138" s="81"/>
      <c r="IYU138" s="81"/>
      <c r="IYV138" s="81"/>
      <c r="IYW138" s="81"/>
      <c r="IYX138" s="81"/>
      <c r="IYY138" s="81"/>
      <c r="IYZ138" s="81"/>
      <c r="IZA138" s="81"/>
      <c r="IZB138" s="81"/>
      <c r="IZC138" s="81"/>
      <c r="IZD138" s="81"/>
      <c r="IZE138" s="81"/>
      <c r="IZF138" s="81"/>
      <c r="IZG138" s="81"/>
      <c r="IZH138" s="81"/>
      <c r="IZI138" s="81"/>
      <c r="IZJ138" s="81"/>
      <c r="IZK138" s="81"/>
      <c r="IZL138" s="81"/>
      <c r="IZM138" s="81"/>
      <c r="IZN138" s="81"/>
      <c r="IZO138" s="81"/>
      <c r="IZP138" s="81"/>
      <c r="IZQ138" s="81"/>
      <c r="IZR138" s="81"/>
      <c r="IZS138" s="81"/>
      <c r="IZT138" s="81"/>
      <c r="IZU138" s="81"/>
      <c r="IZV138" s="81"/>
      <c r="IZW138" s="81"/>
      <c r="IZX138" s="81"/>
      <c r="IZY138" s="81"/>
      <c r="IZZ138" s="81"/>
      <c r="JAA138" s="81"/>
      <c r="JAB138" s="81"/>
      <c r="JAC138" s="81"/>
      <c r="JAD138" s="81"/>
      <c r="JAE138" s="81"/>
      <c r="JAF138" s="81"/>
      <c r="JAG138" s="81"/>
      <c r="JAH138" s="81"/>
      <c r="JAI138" s="81"/>
      <c r="JAJ138" s="81"/>
      <c r="JAK138" s="81"/>
      <c r="JAL138" s="81"/>
      <c r="JAM138" s="81"/>
      <c r="JAN138" s="81"/>
      <c r="JAO138" s="81"/>
      <c r="JAP138" s="81"/>
      <c r="JAQ138" s="81"/>
      <c r="JAR138" s="81"/>
      <c r="JAS138" s="81"/>
      <c r="JAT138" s="81"/>
      <c r="JAU138" s="81"/>
      <c r="JAV138" s="81"/>
      <c r="JAW138" s="81"/>
      <c r="JAX138" s="81"/>
      <c r="JAY138" s="81"/>
      <c r="JAZ138" s="81"/>
      <c r="JBA138" s="81"/>
      <c r="JBB138" s="81"/>
      <c r="JBC138" s="81"/>
      <c r="JBD138" s="81"/>
      <c r="JBE138" s="81"/>
      <c r="JBF138" s="81"/>
      <c r="JBG138" s="81"/>
      <c r="JBH138" s="81"/>
      <c r="JBI138" s="81"/>
      <c r="JBJ138" s="81"/>
      <c r="JBK138" s="81"/>
      <c r="JBL138" s="81"/>
      <c r="JBM138" s="81"/>
      <c r="JBN138" s="81"/>
      <c r="JBO138" s="81"/>
      <c r="JBP138" s="81"/>
      <c r="JBQ138" s="81"/>
      <c r="JBR138" s="81"/>
      <c r="JBS138" s="81"/>
      <c r="JBT138" s="81"/>
      <c r="JBU138" s="81"/>
      <c r="JBV138" s="81"/>
      <c r="JBW138" s="81"/>
      <c r="JBX138" s="81"/>
      <c r="JBY138" s="81"/>
      <c r="JBZ138" s="81"/>
      <c r="JCA138" s="81"/>
      <c r="JCB138" s="81"/>
      <c r="JCC138" s="81"/>
      <c r="JCD138" s="81"/>
      <c r="JCE138" s="81"/>
      <c r="JCF138" s="81"/>
      <c r="JCG138" s="81"/>
      <c r="JCH138" s="81"/>
      <c r="JCI138" s="81"/>
      <c r="JCJ138" s="81"/>
      <c r="JCK138" s="81"/>
      <c r="JCL138" s="81"/>
      <c r="JCM138" s="81"/>
      <c r="JCN138" s="81"/>
      <c r="JCO138" s="81"/>
      <c r="JCP138" s="81"/>
      <c r="JCQ138" s="81"/>
      <c r="JCR138" s="81"/>
      <c r="JCS138" s="81"/>
      <c r="JCT138" s="81"/>
      <c r="JCU138" s="81"/>
      <c r="JCV138" s="81"/>
      <c r="JCW138" s="81"/>
      <c r="JCX138" s="81"/>
      <c r="JCY138" s="81"/>
      <c r="JCZ138" s="81"/>
      <c r="JDA138" s="81"/>
      <c r="JDB138" s="81"/>
      <c r="JDC138" s="81"/>
      <c r="JDD138" s="81"/>
      <c r="JDE138" s="81"/>
      <c r="JDF138" s="81"/>
      <c r="JDG138" s="81"/>
      <c r="JDH138" s="81"/>
      <c r="JDI138" s="81"/>
      <c r="JDJ138" s="81"/>
      <c r="JDK138" s="81"/>
      <c r="JDL138" s="81"/>
      <c r="JDM138" s="81"/>
      <c r="JDN138" s="81"/>
      <c r="JDO138" s="81"/>
      <c r="JDP138" s="81"/>
      <c r="JDQ138" s="81"/>
      <c r="JDR138" s="81"/>
      <c r="JDS138" s="81"/>
      <c r="JDT138" s="81"/>
      <c r="JDU138" s="81"/>
      <c r="JDV138" s="81"/>
      <c r="JDW138" s="81"/>
      <c r="JDX138" s="81"/>
      <c r="JDY138" s="81"/>
      <c r="JDZ138" s="81"/>
      <c r="JEA138" s="81"/>
      <c r="JEB138" s="81"/>
      <c r="JEC138" s="81"/>
      <c r="JED138" s="81"/>
      <c r="JEE138" s="81"/>
      <c r="JEF138" s="81"/>
      <c r="JEG138" s="81"/>
      <c r="JEH138" s="81"/>
      <c r="JEI138" s="81"/>
      <c r="JEJ138" s="81"/>
      <c r="JEK138" s="81"/>
      <c r="JEL138" s="81"/>
      <c r="JEM138" s="81"/>
      <c r="JEN138" s="81"/>
      <c r="JEO138" s="81"/>
      <c r="JEP138" s="81"/>
      <c r="JEQ138" s="81"/>
      <c r="JER138" s="81"/>
      <c r="JES138" s="81"/>
      <c r="JET138" s="81"/>
      <c r="JEU138" s="81"/>
      <c r="JEV138" s="81"/>
      <c r="JEW138" s="81"/>
      <c r="JEX138" s="81"/>
      <c r="JEY138" s="81"/>
      <c r="JEZ138" s="81"/>
      <c r="JFA138" s="81"/>
      <c r="JFB138" s="81"/>
      <c r="JFC138" s="81"/>
      <c r="JFD138" s="81"/>
      <c r="JFE138" s="81"/>
      <c r="JFF138" s="81"/>
      <c r="JFG138" s="81"/>
      <c r="JFH138" s="81"/>
      <c r="JFI138" s="81"/>
      <c r="JFJ138" s="81"/>
      <c r="JFK138" s="81"/>
      <c r="JFL138" s="81"/>
      <c r="JFM138" s="81"/>
      <c r="JFN138" s="81"/>
      <c r="JFO138" s="81"/>
      <c r="JFP138" s="81"/>
      <c r="JFQ138" s="81"/>
      <c r="JFR138" s="81"/>
      <c r="JFS138" s="81"/>
      <c r="JFT138" s="81"/>
      <c r="JFU138" s="81"/>
      <c r="JFV138" s="81"/>
      <c r="JFW138" s="81"/>
      <c r="JFX138" s="81"/>
      <c r="JFY138" s="81"/>
      <c r="JFZ138" s="81"/>
      <c r="JGA138" s="81"/>
      <c r="JGB138" s="81"/>
      <c r="JGC138" s="81"/>
      <c r="JGD138" s="81"/>
      <c r="JGE138" s="81"/>
      <c r="JGF138" s="81"/>
      <c r="JGG138" s="81"/>
      <c r="JGH138" s="81"/>
      <c r="JGI138" s="81"/>
      <c r="JGJ138" s="81"/>
      <c r="JGK138" s="81"/>
      <c r="JGL138" s="81"/>
      <c r="JGM138" s="81"/>
      <c r="JGN138" s="81"/>
      <c r="JGO138" s="81"/>
      <c r="JGP138" s="81"/>
      <c r="JGQ138" s="81"/>
      <c r="JGR138" s="81"/>
      <c r="JGS138" s="81"/>
      <c r="JGT138" s="81"/>
      <c r="JGU138" s="81"/>
      <c r="JGV138" s="81"/>
      <c r="JGW138" s="81"/>
      <c r="JGX138" s="81"/>
      <c r="JGY138" s="81"/>
      <c r="JGZ138" s="81"/>
      <c r="JHA138" s="81"/>
      <c r="JHB138" s="81"/>
      <c r="JHC138" s="81"/>
      <c r="JHD138" s="81"/>
      <c r="JHE138" s="81"/>
      <c r="JHF138" s="81"/>
      <c r="JHG138" s="81"/>
      <c r="JHH138" s="81"/>
      <c r="JHI138" s="81"/>
      <c r="JHJ138" s="81"/>
      <c r="JHK138" s="81"/>
      <c r="JHL138" s="81"/>
      <c r="JHM138" s="81"/>
      <c r="JHN138" s="81"/>
      <c r="JHO138" s="81"/>
      <c r="JHP138" s="81"/>
      <c r="JHQ138" s="81"/>
      <c r="JHR138" s="81"/>
      <c r="JHS138" s="81"/>
      <c r="JHT138" s="81"/>
      <c r="JHU138" s="81"/>
      <c r="JHV138" s="81"/>
      <c r="JHW138" s="81"/>
      <c r="JHX138" s="81"/>
      <c r="JHY138" s="81"/>
      <c r="JHZ138" s="81"/>
      <c r="JIA138" s="81"/>
      <c r="JIB138" s="81"/>
      <c r="JIC138" s="81"/>
      <c r="JID138" s="81"/>
      <c r="JIE138" s="81"/>
      <c r="JIF138" s="81"/>
      <c r="JIG138" s="81"/>
      <c r="JIH138" s="81"/>
      <c r="JII138" s="81"/>
      <c r="JIJ138" s="81"/>
      <c r="JIK138" s="81"/>
      <c r="JIL138" s="81"/>
      <c r="JIM138" s="81"/>
      <c r="JIN138" s="81"/>
      <c r="JIO138" s="81"/>
      <c r="JIP138" s="81"/>
      <c r="JIQ138" s="81"/>
      <c r="JIR138" s="81"/>
      <c r="JIS138" s="81"/>
      <c r="JIT138" s="81"/>
      <c r="JIU138" s="81"/>
      <c r="JIV138" s="81"/>
      <c r="JIW138" s="81"/>
      <c r="JIX138" s="81"/>
      <c r="JIY138" s="81"/>
      <c r="JIZ138" s="81"/>
      <c r="JJA138" s="81"/>
      <c r="JJB138" s="81"/>
      <c r="JJC138" s="81"/>
      <c r="JJD138" s="81"/>
      <c r="JJE138" s="81"/>
      <c r="JJF138" s="81"/>
      <c r="JJG138" s="81"/>
      <c r="JJH138" s="81"/>
      <c r="JJI138" s="81"/>
      <c r="JJJ138" s="81"/>
      <c r="JJK138" s="81"/>
      <c r="JJL138" s="81"/>
      <c r="JJM138" s="81"/>
      <c r="JJN138" s="81"/>
      <c r="JJO138" s="81"/>
      <c r="JJP138" s="81"/>
      <c r="JJQ138" s="81"/>
      <c r="JJR138" s="81"/>
      <c r="JJS138" s="81"/>
      <c r="JJT138" s="81"/>
      <c r="JJU138" s="81"/>
      <c r="JJV138" s="81"/>
      <c r="JJW138" s="81"/>
      <c r="JJX138" s="81"/>
      <c r="JJY138" s="81"/>
      <c r="JJZ138" s="81"/>
      <c r="JKA138" s="81"/>
      <c r="JKB138" s="81"/>
      <c r="JKC138" s="81"/>
      <c r="JKD138" s="81"/>
      <c r="JKE138" s="81"/>
      <c r="JKF138" s="81"/>
      <c r="JKG138" s="81"/>
      <c r="JKH138" s="81"/>
      <c r="JKI138" s="81"/>
      <c r="JKJ138" s="81"/>
      <c r="JKK138" s="81"/>
      <c r="JKL138" s="81"/>
      <c r="JKM138" s="81"/>
      <c r="JKN138" s="81"/>
      <c r="JKO138" s="81"/>
      <c r="JKP138" s="81"/>
      <c r="JKQ138" s="81"/>
      <c r="JKR138" s="81"/>
      <c r="JKS138" s="81"/>
      <c r="JKT138" s="81"/>
      <c r="JKU138" s="81"/>
      <c r="JKV138" s="81"/>
      <c r="JKW138" s="81"/>
      <c r="JKX138" s="81"/>
      <c r="JKY138" s="81"/>
      <c r="JKZ138" s="81"/>
      <c r="JLA138" s="81"/>
      <c r="JLB138" s="81"/>
      <c r="JLC138" s="81"/>
      <c r="JLD138" s="81"/>
      <c r="JLE138" s="81"/>
      <c r="JLF138" s="81"/>
      <c r="JLG138" s="81"/>
      <c r="JLH138" s="81"/>
      <c r="JLI138" s="81"/>
      <c r="JLJ138" s="81"/>
      <c r="JLK138" s="81"/>
      <c r="JLL138" s="81"/>
      <c r="JLM138" s="81"/>
      <c r="JLN138" s="81"/>
      <c r="JLO138" s="81"/>
      <c r="JLP138" s="81"/>
      <c r="JLQ138" s="81"/>
      <c r="JLR138" s="81"/>
      <c r="JLS138" s="81"/>
      <c r="JLT138" s="81"/>
      <c r="JLU138" s="81"/>
      <c r="JLV138" s="81"/>
      <c r="JLW138" s="81"/>
      <c r="JLX138" s="81"/>
      <c r="JLY138" s="81"/>
      <c r="JLZ138" s="81"/>
      <c r="JMA138" s="81"/>
      <c r="JMB138" s="81"/>
      <c r="JMC138" s="81"/>
      <c r="JMD138" s="81"/>
      <c r="JME138" s="81"/>
      <c r="JMF138" s="81"/>
      <c r="JMG138" s="81"/>
      <c r="JMH138" s="81"/>
      <c r="JMI138" s="81"/>
      <c r="JMJ138" s="81"/>
      <c r="JMK138" s="81"/>
      <c r="JML138" s="81"/>
      <c r="JMM138" s="81"/>
      <c r="JMN138" s="81"/>
      <c r="JMO138" s="81"/>
      <c r="JMP138" s="81"/>
      <c r="JMQ138" s="81"/>
      <c r="JMR138" s="81"/>
      <c r="JMS138" s="81"/>
      <c r="JMT138" s="81"/>
      <c r="JMU138" s="81"/>
      <c r="JMV138" s="81"/>
      <c r="JMW138" s="81"/>
      <c r="JMX138" s="81"/>
      <c r="JMY138" s="81"/>
      <c r="JMZ138" s="81"/>
      <c r="JNA138" s="81"/>
      <c r="JNB138" s="81"/>
      <c r="JNC138" s="81"/>
      <c r="JND138" s="81"/>
      <c r="JNE138" s="81"/>
      <c r="JNF138" s="81"/>
      <c r="JNG138" s="81"/>
      <c r="JNH138" s="81"/>
      <c r="JNI138" s="81"/>
      <c r="JNJ138" s="81"/>
      <c r="JNK138" s="81"/>
      <c r="JNL138" s="81"/>
      <c r="JNM138" s="81"/>
      <c r="JNN138" s="81"/>
      <c r="JNO138" s="81"/>
      <c r="JNP138" s="81"/>
      <c r="JNQ138" s="81"/>
      <c r="JNR138" s="81"/>
      <c r="JNS138" s="81"/>
      <c r="JNT138" s="81"/>
      <c r="JNU138" s="81"/>
      <c r="JNV138" s="81"/>
      <c r="JNW138" s="81"/>
      <c r="JNX138" s="81"/>
      <c r="JNY138" s="81"/>
      <c r="JNZ138" s="81"/>
      <c r="JOA138" s="81"/>
      <c r="JOB138" s="81"/>
      <c r="JOC138" s="81"/>
      <c r="JOD138" s="81"/>
      <c r="JOE138" s="81"/>
      <c r="JOF138" s="81"/>
      <c r="JOG138" s="81"/>
      <c r="JOH138" s="81"/>
      <c r="JOI138" s="81"/>
      <c r="JOJ138" s="81"/>
      <c r="JOK138" s="81"/>
      <c r="JOL138" s="81"/>
      <c r="JOM138" s="81"/>
      <c r="JON138" s="81"/>
      <c r="JOO138" s="81"/>
      <c r="JOP138" s="81"/>
      <c r="JOQ138" s="81"/>
      <c r="JOR138" s="81"/>
      <c r="JOS138" s="81"/>
      <c r="JOT138" s="81"/>
      <c r="JOU138" s="81"/>
      <c r="JOV138" s="81"/>
      <c r="JOW138" s="81"/>
      <c r="JOX138" s="81"/>
      <c r="JOY138" s="81"/>
      <c r="JOZ138" s="81"/>
      <c r="JPA138" s="81"/>
      <c r="JPB138" s="81"/>
      <c r="JPC138" s="81"/>
      <c r="JPD138" s="81"/>
      <c r="JPE138" s="81"/>
      <c r="JPF138" s="81"/>
      <c r="JPG138" s="81"/>
      <c r="JPH138" s="81"/>
      <c r="JPI138" s="81"/>
      <c r="JPJ138" s="81"/>
      <c r="JPK138" s="81"/>
      <c r="JPL138" s="81"/>
      <c r="JPM138" s="81"/>
      <c r="JPN138" s="81"/>
      <c r="JPO138" s="81"/>
      <c r="JPP138" s="81"/>
      <c r="JPQ138" s="81"/>
      <c r="JPR138" s="81"/>
      <c r="JPS138" s="81"/>
      <c r="JPT138" s="81"/>
      <c r="JPU138" s="81"/>
      <c r="JPV138" s="81"/>
      <c r="JPW138" s="81"/>
      <c r="JPX138" s="81"/>
      <c r="JPY138" s="81"/>
      <c r="JPZ138" s="81"/>
      <c r="JQA138" s="81"/>
      <c r="JQB138" s="81"/>
      <c r="JQC138" s="81"/>
      <c r="JQD138" s="81"/>
      <c r="JQE138" s="81"/>
      <c r="JQF138" s="81"/>
      <c r="JQG138" s="81"/>
      <c r="JQH138" s="81"/>
      <c r="JQI138" s="81"/>
      <c r="JQJ138" s="81"/>
      <c r="JQK138" s="81"/>
      <c r="JQL138" s="81"/>
      <c r="JQM138" s="81"/>
      <c r="JQN138" s="81"/>
      <c r="JQO138" s="81"/>
      <c r="JQP138" s="81"/>
      <c r="JQQ138" s="81"/>
      <c r="JQR138" s="81"/>
      <c r="JQS138" s="81"/>
      <c r="JQT138" s="81"/>
      <c r="JQU138" s="81"/>
      <c r="JQV138" s="81"/>
      <c r="JQW138" s="81"/>
      <c r="JQX138" s="81"/>
      <c r="JQY138" s="81"/>
      <c r="JQZ138" s="81"/>
      <c r="JRA138" s="81"/>
      <c r="JRB138" s="81"/>
      <c r="JRC138" s="81"/>
      <c r="JRD138" s="81"/>
      <c r="JRE138" s="81"/>
      <c r="JRF138" s="81"/>
      <c r="JRG138" s="81"/>
      <c r="JRH138" s="81"/>
      <c r="JRI138" s="81"/>
      <c r="JRJ138" s="81"/>
      <c r="JRK138" s="81"/>
      <c r="JRL138" s="81"/>
      <c r="JRM138" s="81"/>
      <c r="JRN138" s="81"/>
      <c r="JRO138" s="81"/>
      <c r="JRP138" s="81"/>
      <c r="JRQ138" s="81"/>
      <c r="JRR138" s="81"/>
      <c r="JRS138" s="81"/>
      <c r="JRT138" s="81"/>
      <c r="JRU138" s="81"/>
      <c r="JRV138" s="81"/>
      <c r="JRW138" s="81"/>
      <c r="JRX138" s="81"/>
      <c r="JRY138" s="81"/>
      <c r="JRZ138" s="81"/>
      <c r="JSA138" s="81"/>
      <c r="JSB138" s="81"/>
      <c r="JSC138" s="81"/>
      <c r="JSD138" s="81"/>
      <c r="JSE138" s="81"/>
      <c r="JSF138" s="81"/>
      <c r="JSG138" s="81"/>
      <c r="JSH138" s="81"/>
      <c r="JSI138" s="81"/>
      <c r="JSJ138" s="81"/>
      <c r="JSK138" s="81"/>
      <c r="JSL138" s="81"/>
      <c r="JSM138" s="81"/>
      <c r="JSN138" s="81"/>
      <c r="JSO138" s="81"/>
      <c r="JSP138" s="81"/>
      <c r="JSQ138" s="81"/>
      <c r="JSR138" s="81"/>
      <c r="JSS138" s="81"/>
      <c r="JST138" s="81"/>
      <c r="JSU138" s="81"/>
      <c r="JSV138" s="81"/>
      <c r="JSW138" s="81"/>
      <c r="JSX138" s="81"/>
      <c r="JSY138" s="81"/>
      <c r="JSZ138" s="81"/>
      <c r="JTA138" s="81"/>
      <c r="JTB138" s="81"/>
      <c r="JTC138" s="81"/>
      <c r="JTD138" s="81"/>
      <c r="JTE138" s="81"/>
      <c r="JTF138" s="81"/>
      <c r="JTG138" s="81"/>
      <c r="JTH138" s="81"/>
      <c r="JTI138" s="81"/>
      <c r="JTJ138" s="81"/>
      <c r="JTK138" s="81"/>
      <c r="JTL138" s="81"/>
      <c r="JTM138" s="81"/>
      <c r="JTN138" s="81"/>
      <c r="JTO138" s="81"/>
      <c r="JTP138" s="81"/>
      <c r="JTQ138" s="81"/>
      <c r="JTR138" s="81"/>
      <c r="JTS138" s="81"/>
      <c r="JTT138" s="81"/>
      <c r="JTU138" s="81"/>
      <c r="JTV138" s="81"/>
      <c r="JTW138" s="81"/>
      <c r="JTX138" s="81"/>
      <c r="JTY138" s="81"/>
      <c r="JTZ138" s="81"/>
      <c r="JUA138" s="81"/>
      <c r="JUB138" s="81"/>
      <c r="JUC138" s="81"/>
      <c r="JUD138" s="81"/>
      <c r="JUE138" s="81"/>
      <c r="JUF138" s="81"/>
      <c r="JUG138" s="81"/>
      <c r="JUH138" s="81"/>
      <c r="JUI138" s="81"/>
      <c r="JUJ138" s="81"/>
      <c r="JUK138" s="81"/>
      <c r="JUL138" s="81"/>
      <c r="JUM138" s="81"/>
      <c r="JUN138" s="81"/>
      <c r="JUO138" s="81"/>
      <c r="JUP138" s="81"/>
      <c r="JUQ138" s="81"/>
      <c r="JUR138" s="81"/>
      <c r="JUS138" s="81"/>
      <c r="JUT138" s="81"/>
      <c r="JUU138" s="81"/>
      <c r="JUV138" s="81"/>
      <c r="JUW138" s="81"/>
      <c r="JUX138" s="81"/>
      <c r="JUY138" s="81"/>
      <c r="JUZ138" s="81"/>
      <c r="JVA138" s="81"/>
      <c r="JVB138" s="81"/>
      <c r="JVC138" s="81"/>
      <c r="JVD138" s="81"/>
      <c r="JVE138" s="81"/>
      <c r="JVF138" s="81"/>
      <c r="JVG138" s="81"/>
      <c r="JVH138" s="81"/>
      <c r="JVI138" s="81"/>
      <c r="JVJ138" s="81"/>
      <c r="JVK138" s="81"/>
      <c r="JVL138" s="81"/>
      <c r="JVM138" s="81"/>
      <c r="JVN138" s="81"/>
      <c r="JVO138" s="81"/>
      <c r="JVP138" s="81"/>
      <c r="JVQ138" s="81"/>
      <c r="JVR138" s="81"/>
      <c r="JVS138" s="81"/>
      <c r="JVT138" s="81"/>
      <c r="JVU138" s="81"/>
      <c r="JVV138" s="81"/>
      <c r="JVW138" s="81"/>
      <c r="JVX138" s="81"/>
      <c r="JVY138" s="81"/>
      <c r="JVZ138" s="81"/>
      <c r="JWA138" s="81"/>
      <c r="JWB138" s="81"/>
      <c r="JWC138" s="81"/>
      <c r="JWD138" s="81"/>
      <c r="JWE138" s="81"/>
      <c r="JWF138" s="81"/>
      <c r="JWG138" s="81"/>
      <c r="JWH138" s="81"/>
      <c r="JWI138" s="81"/>
      <c r="JWJ138" s="81"/>
      <c r="JWK138" s="81"/>
      <c r="JWL138" s="81"/>
      <c r="JWM138" s="81"/>
      <c r="JWN138" s="81"/>
      <c r="JWO138" s="81"/>
      <c r="JWP138" s="81"/>
      <c r="JWQ138" s="81"/>
      <c r="JWR138" s="81"/>
      <c r="JWS138" s="81"/>
      <c r="JWT138" s="81"/>
      <c r="JWU138" s="81"/>
      <c r="JWV138" s="81"/>
      <c r="JWW138" s="81"/>
      <c r="JWX138" s="81"/>
      <c r="JWY138" s="81"/>
      <c r="JWZ138" s="81"/>
      <c r="JXA138" s="81"/>
      <c r="JXB138" s="81"/>
      <c r="JXC138" s="81"/>
      <c r="JXD138" s="81"/>
      <c r="JXE138" s="81"/>
      <c r="JXF138" s="81"/>
      <c r="JXG138" s="81"/>
      <c r="JXH138" s="81"/>
      <c r="JXI138" s="81"/>
      <c r="JXJ138" s="81"/>
      <c r="JXK138" s="81"/>
      <c r="JXL138" s="81"/>
      <c r="JXM138" s="81"/>
      <c r="JXN138" s="81"/>
      <c r="JXO138" s="81"/>
      <c r="JXP138" s="81"/>
      <c r="JXQ138" s="81"/>
      <c r="JXR138" s="81"/>
      <c r="JXS138" s="81"/>
      <c r="JXT138" s="81"/>
      <c r="JXU138" s="81"/>
      <c r="JXV138" s="81"/>
      <c r="JXW138" s="81"/>
      <c r="JXX138" s="81"/>
      <c r="JXY138" s="81"/>
      <c r="JXZ138" s="81"/>
      <c r="JYA138" s="81"/>
      <c r="JYB138" s="81"/>
      <c r="JYC138" s="81"/>
      <c r="JYD138" s="81"/>
      <c r="JYE138" s="81"/>
      <c r="JYF138" s="81"/>
      <c r="JYG138" s="81"/>
      <c r="JYH138" s="81"/>
      <c r="JYI138" s="81"/>
      <c r="JYJ138" s="81"/>
      <c r="JYK138" s="81"/>
      <c r="JYL138" s="81"/>
      <c r="JYM138" s="81"/>
      <c r="JYN138" s="81"/>
      <c r="JYO138" s="81"/>
      <c r="JYP138" s="81"/>
      <c r="JYQ138" s="81"/>
      <c r="JYR138" s="81"/>
      <c r="JYS138" s="81"/>
      <c r="JYT138" s="81"/>
      <c r="JYU138" s="81"/>
      <c r="JYV138" s="81"/>
      <c r="JYW138" s="81"/>
      <c r="JYX138" s="81"/>
      <c r="JYY138" s="81"/>
      <c r="JYZ138" s="81"/>
      <c r="JZA138" s="81"/>
      <c r="JZB138" s="81"/>
      <c r="JZC138" s="81"/>
      <c r="JZD138" s="81"/>
      <c r="JZE138" s="81"/>
      <c r="JZF138" s="81"/>
      <c r="JZG138" s="81"/>
      <c r="JZH138" s="81"/>
      <c r="JZI138" s="81"/>
      <c r="JZJ138" s="81"/>
      <c r="JZK138" s="81"/>
      <c r="JZL138" s="81"/>
      <c r="JZM138" s="81"/>
      <c r="JZN138" s="81"/>
      <c r="JZO138" s="81"/>
      <c r="JZP138" s="81"/>
      <c r="JZQ138" s="81"/>
      <c r="JZR138" s="81"/>
      <c r="JZS138" s="81"/>
      <c r="JZT138" s="81"/>
      <c r="JZU138" s="81"/>
      <c r="JZV138" s="81"/>
      <c r="JZW138" s="81"/>
      <c r="JZX138" s="81"/>
      <c r="JZY138" s="81"/>
      <c r="JZZ138" s="81"/>
      <c r="KAA138" s="81"/>
      <c r="KAB138" s="81"/>
      <c r="KAC138" s="81"/>
      <c r="KAD138" s="81"/>
      <c r="KAE138" s="81"/>
      <c r="KAF138" s="81"/>
      <c r="KAG138" s="81"/>
      <c r="KAH138" s="81"/>
      <c r="KAI138" s="81"/>
      <c r="KAJ138" s="81"/>
      <c r="KAK138" s="81"/>
      <c r="KAL138" s="81"/>
      <c r="KAM138" s="81"/>
      <c r="KAN138" s="81"/>
      <c r="KAO138" s="81"/>
      <c r="KAP138" s="81"/>
      <c r="KAQ138" s="81"/>
      <c r="KAR138" s="81"/>
      <c r="KAS138" s="81"/>
      <c r="KAT138" s="81"/>
      <c r="KAU138" s="81"/>
      <c r="KAV138" s="81"/>
      <c r="KAW138" s="81"/>
      <c r="KAX138" s="81"/>
      <c r="KAY138" s="81"/>
      <c r="KAZ138" s="81"/>
      <c r="KBA138" s="81"/>
      <c r="KBB138" s="81"/>
      <c r="KBC138" s="81"/>
      <c r="KBD138" s="81"/>
      <c r="KBE138" s="81"/>
      <c r="KBF138" s="81"/>
      <c r="KBG138" s="81"/>
      <c r="KBH138" s="81"/>
      <c r="KBI138" s="81"/>
      <c r="KBJ138" s="81"/>
      <c r="KBK138" s="81"/>
      <c r="KBL138" s="81"/>
      <c r="KBM138" s="81"/>
      <c r="KBN138" s="81"/>
      <c r="KBO138" s="81"/>
      <c r="KBP138" s="81"/>
      <c r="KBQ138" s="81"/>
      <c r="KBR138" s="81"/>
      <c r="KBS138" s="81"/>
      <c r="KBT138" s="81"/>
      <c r="KBU138" s="81"/>
      <c r="KBV138" s="81"/>
      <c r="KBW138" s="81"/>
      <c r="KBX138" s="81"/>
      <c r="KBY138" s="81"/>
      <c r="KBZ138" s="81"/>
      <c r="KCA138" s="81"/>
      <c r="KCB138" s="81"/>
      <c r="KCC138" s="81"/>
      <c r="KCD138" s="81"/>
      <c r="KCE138" s="81"/>
      <c r="KCF138" s="81"/>
      <c r="KCG138" s="81"/>
      <c r="KCH138" s="81"/>
      <c r="KCI138" s="81"/>
      <c r="KCJ138" s="81"/>
      <c r="KCK138" s="81"/>
      <c r="KCL138" s="81"/>
      <c r="KCM138" s="81"/>
      <c r="KCN138" s="81"/>
      <c r="KCO138" s="81"/>
      <c r="KCP138" s="81"/>
      <c r="KCQ138" s="81"/>
      <c r="KCR138" s="81"/>
      <c r="KCS138" s="81"/>
      <c r="KCT138" s="81"/>
      <c r="KCU138" s="81"/>
      <c r="KCV138" s="81"/>
      <c r="KCW138" s="81"/>
      <c r="KCX138" s="81"/>
      <c r="KCY138" s="81"/>
      <c r="KCZ138" s="81"/>
      <c r="KDA138" s="81"/>
      <c r="KDB138" s="81"/>
      <c r="KDC138" s="81"/>
      <c r="KDD138" s="81"/>
      <c r="KDE138" s="81"/>
      <c r="KDF138" s="81"/>
      <c r="KDG138" s="81"/>
      <c r="KDH138" s="81"/>
      <c r="KDI138" s="81"/>
      <c r="KDJ138" s="81"/>
      <c r="KDK138" s="81"/>
      <c r="KDL138" s="81"/>
      <c r="KDM138" s="81"/>
      <c r="KDN138" s="81"/>
      <c r="KDO138" s="81"/>
      <c r="KDP138" s="81"/>
      <c r="KDQ138" s="81"/>
      <c r="KDR138" s="81"/>
      <c r="KDS138" s="81"/>
      <c r="KDT138" s="81"/>
      <c r="KDU138" s="81"/>
      <c r="KDV138" s="81"/>
      <c r="KDW138" s="81"/>
      <c r="KDX138" s="81"/>
      <c r="KDY138" s="81"/>
      <c r="KDZ138" s="81"/>
      <c r="KEA138" s="81"/>
      <c r="KEB138" s="81"/>
      <c r="KEC138" s="81"/>
      <c r="KED138" s="81"/>
      <c r="KEE138" s="81"/>
      <c r="KEF138" s="81"/>
      <c r="KEG138" s="81"/>
      <c r="KEH138" s="81"/>
      <c r="KEI138" s="81"/>
      <c r="KEJ138" s="81"/>
      <c r="KEK138" s="81"/>
      <c r="KEL138" s="81"/>
      <c r="KEM138" s="81"/>
      <c r="KEN138" s="81"/>
      <c r="KEO138" s="81"/>
      <c r="KEP138" s="81"/>
      <c r="KEQ138" s="81"/>
      <c r="KER138" s="81"/>
      <c r="KES138" s="81"/>
      <c r="KET138" s="81"/>
      <c r="KEU138" s="81"/>
      <c r="KEV138" s="81"/>
      <c r="KEW138" s="81"/>
      <c r="KEX138" s="81"/>
      <c r="KEY138" s="81"/>
      <c r="KEZ138" s="81"/>
      <c r="KFA138" s="81"/>
      <c r="KFB138" s="81"/>
      <c r="KFC138" s="81"/>
      <c r="KFD138" s="81"/>
      <c r="KFE138" s="81"/>
      <c r="KFF138" s="81"/>
      <c r="KFG138" s="81"/>
      <c r="KFH138" s="81"/>
      <c r="KFI138" s="81"/>
      <c r="KFJ138" s="81"/>
      <c r="KFK138" s="81"/>
      <c r="KFL138" s="81"/>
      <c r="KFM138" s="81"/>
      <c r="KFN138" s="81"/>
      <c r="KFO138" s="81"/>
      <c r="KFP138" s="81"/>
      <c r="KFQ138" s="81"/>
      <c r="KFR138" s="81"/>
      <c r="KFS138" s="81"/>
      <c r="KFT138" s="81"/>
      <c r="KFU138" s="81"/>
      <c r="KFV138" s="81"/>
      <c r="KFW138" s="81"/>
      <c r="KFX138" s="81"/>
      <c r="KFY138" s="81"/>
      <c r="KFZ138" s="81"/>
      <c r="KGA138" s="81"/>
      <c r="KGB138" s="81"/>
      <c r="KGC138" s="81"/>
      <c r="KGD138" s="81"/>
      <c r="KGE138" s="81"/>
      <c r="KGF138" s="81"/>
      <c r="KGG138" s="81"/>
      <c r="KGH138" s="81"/>
      <c r="KGI138" s="81"/>
      <c r="KGJ138" s="81"/>
      <c r="KGK138" s="81"/>
      <c r="KGL138" s="81"/>
      <c r="KGM138" s="81"/>
      <c r="KGN138" s="81"/>
      <c r="KGO138" s="81"/>
      <c r="KGP138" s="81"/>
      <c r="KGQ138" s="81"/>
      <c r="KGR138" s="81"/>
      <c r="KGS138" s="81"/>
      <c r="KGT138" s="81"/>
      <c r="KGU138" s="81"/>
      <c r="KGV138" s="81"/>
      <c r="KGW138" s="81"/>
      <c r="KGX138" s="81"/>
      <c r="KGY138" s="81"/>
      <c r="KGZ138" s="81"/>
      <c r="KHA138" s="81"/>
      <c r="KHB138" s="81"/>
      <c r="KHC138" s="81"/>
      <c r="KHD138" s="81"/>
      <c r="KHE138" s="81"/>
      <c r="KHF138" s="81"/>
      <c r="KHG138" s="81"/>
      <c r="KHH138" s="81"/>
      <c r="KHI138" s="81"/>
      <c r="KHJ138" s="81"/>
      <c r="KHK138" s="81"/>
      <c r="KHL138" s="81"/>
      <c r="KHM138" s="81"/>
      <c r="KHN138" s="81"/>
      <c r="KHO138" s="81"/>
      <c r="KHP138" s="81"/>
      <c r="KHQ138" s="81"/>
      <c r="KHR138" s="81"/>
      <c r="KHS138" s="81"/>
      <c r="KHT138" s="81"/>
      <c r="KHU138" s="81"/>
      <c r="KHV138" s="81"/>
      <c r="KHW138" s="81"/>
      <c r="KHX138" s="81"/>
      <c r="KHY138" s="81"/>
      <c r="KHZ138" s="81"/>
      <c r="KIA138" s="81"/>
      <c r="KIB138" s="81"/>
      <c r="KIC138" s="81"/>
      <c r="KID138" s="81"/>
      <c r="KIE138" s="81"/>
      <c r="KIF138" s="81"/>
      <c r="KIG138" s="81"/>
      <c r="KIH138" s="81"/>
      <c r="KII138" s="81"/>
      <c r="KIJ138" s="81"/>
      <c r="KIK138" s="81"/>
      <c r="KIL138" s="81"/>
      <c r="KIM138" s="81"/>
      <c r="KIN138" s="81"/>
      <c r="KIO138" s="81"/>
      <c r="KIP138" s="81"/>
      <c r="KIQ138" s="81"/>
      <c r="KIR138" s="81"/>
      <c r="KIS138" s="81"/>
      <c r="KIT138" s="81"/>
      <c r="KIU138" s="81"/>
      <c r="KIV138" s="81"/>
      <c r="KIW138" s="81"/>
      <c r="KIX138" s="81"/>
      <c r="KIY138" s="81"/>
      <c r="KIZ138" s="81"/>
      <c r="KJA138" s="81"/>
      <c r="KJB138" s="81"/>
      <c r="KJC138" s="81"/>
      <c r="KJD138" s="81"/>
      <c r="KJE138" s="81"/>
      <c r="KJF138" s="81"/>
      <c r="KJG138" s="81"/>
      <c r="KJH138" s="81"/>
      <c r="KJI138" s="81"/>
      <c r="KJJ138" s="81"/>
      <c r="KJK138" s="81"/>
      <c r="KJL138" s="81"/>
      <c r="KJM138" s="81"/>
      <c r="KJN138" s="81"/>
      <c r="KJO138" s="81"/>
      <c r="KJP138" s="81"/>
      <c r="KJQ138" s="81"/>
      <c r="KJR138" s="81"/>
      <c r="KJS138" s="81"/>
      <c r="KJT138" s="81"/>
      <c r="KJU138" s="81"/>
      <c r="KJV138" s="81"/>
      <c r="KJW138" s="81"/>
      <c r="KJX138" s="81"/>
      <c r="KJY138" s="81"/>
      <c r="KJZ138" s="81"/>
      <c r="KKA138" s="81"/>
      <c r="KKB138" s="81"/>
      <c r="KKC138" s="81"/>
      <c r="KKD138" s="81"/>
      <c r="KKE138" s="81"/>
      <c r="KKF138" s="81"/>
      <c r="KKG138" s="81"/>
      <c r="KKH138" s="81"/>
      <c r="KKI138" s="81"/>
      <c r="KKJ138" s="81"/>
      <c r="KKK138" s="81"/>
      <c r="KKL138" s="81"/>
      <c r="KKM138" s="81"/>
      <c r="KKN138" s="81"/>
      <c r="KKO138" s="81"/>
      <c r="KKP138" s="81"/>
      <c r="KKQ138" s="81"/>
      <c r="KKR138" s="81"/>
      <c r="KKS138" s="81"/>
      <c r="KKT138" s="81"/>
      <c r="KKU138" s="81"/>
      <c r="KKV138" s="81"/>
      <c r="KKW138" s="81"/>
      <c r="KKX138" s="81"/>
      <c r="KKY138" s="81"/>
      <c r="KKZ138" s="81"/>
      <c r="KLA138" s="81"/>
      <c r="KLB138" s="81"/>
      <c r="KLC138" s="81"/>
      <c r="KLD138" s="81"/>
      <c r="KLE138" s="81"/>
      <c r="KLF138" s="81"/>
      <c r="KLG138" s="81"/>
      <c r="KLH138" s="81"/>
      <c r="KLI138" s="81"/>
      <c r="KLJ138" s="81"/>
      <c r="KLK138" s="81"/>
      <c r="KLL138" s="81"/>
      <c r="KLM138" s="81"/>
      <c r="KLN138" s="81"/>
      <c r="KLO138" s="81"/>
      <c r="KLP138" s="81"/>
      <c r="KLQ138" s="81"/>
      <c r="KLR138" s="81"/>
      <c r="KLS138" s="81"/>
      <c r="KLT138" s="81"/>
      <c r="KLU138" s="81"/>
      <c r="KLV138" s="81"/>
      <c r="KLW138" s="81"/>
      <c r="KLX138" s="81"/>
      <c r="KLY138" s="81"/>
      <c r="KLZ138" s="81"/>
      <c r="KMA138" s="81"/>
      <c r="KMB138" s="81"/>
      <c r="KMC138" s="81"/>
      <c r="KMD138" s="81"/>
      <c r="KME138" s="81"/>
      <c r="KMF138" s="81"/>
      <c r="KMG138" s="81"/>
      <c r="KMH138" s="81"/>
      <c r="KMI138" s="81"/>
      <c r="KMJ138" s="81"/>
      <c r="KMK138" s="81"/>
      <c r="KML138" s="81"/>
      <c r="KMM138" s="81"/>
      <c r="KMN138" s="81"/>
      <c r="KMO138" s="81"/>
      <c r="KMP138" s="81"/>
      <c r="KMQ138" s="81"/>
      <c r="KMR138" s="81"/>
      <c r="KMS138" s="81"/>
      <c r="KMT138" s="81"/>
      <c r="KMU138" s="81"/>
      <c r="KMV138" s="81"/>
      <c r="KMW138" s="81"/>
      <c r="KMX138" s="81"/>
      <c r="KMY138" s="81"/>
      <c r="KMZ138" s="81"/>
      <c r="KNA138" s="81"/>
      <c r="KNB138" s="81"/>
      <c r="KNC138" s="81"/>
      <c r="KND138" s="81"/>
      <c r="KNE138" s="81"/>
      <c r="KNF138" s="81"/>
      <c r="KNG138" s="81"/>
      <c r="KNH138" s="81"/>
      <c r="KNI138" s="81"/>
      <c r="KNJ138" s="81"/>
      <c r="KNK138" s="81"/>
      <c r="KNL138" s="81"/>
      <c r="KNM138" s="81"/>
      <c r="KNN138" s="81"/>
      <c r="KNO138" s="81"/>
      <c r="KNP138" s="81"/>
      <c r="KNQ138" s="81"/>
      <c r="KNR138" s="81"/>
      <c r="KNS138" s="81"/>
      <c r="KNT138" s="81"/>
      <c r="KNU138" s="81"/>
      <c r="KNV138" s="81"/>
      <c r="KNW138" s="81"/>
      <c r="KNX138" s="81"/>
      <c r="KNY138" s="81"/>
      <c r="KNZ138" s="81"/>
      <c r="KOA138" s="81"/>
      <c r="KOB138" s="81"/>
      <c r="KOC138" s="81"/>
      <c r="KOD138" s="81"/>
      <c r="KOE138" s="81"/>
      <c r="KOF138" s="81"/>
      <c r="KOG138" s="81"/>
      <c r="KOH138" s="81"/>
      <c r="KOI138" s="81"/>
      <c r="KOJ138" s="81"/>
      <c r="KOK138" s="81"/>
      <c r="KOL138" s="81"/>
      <c r="KOM138" s="81"/>
      <c r="KON138" s="81"/>
      <c r="KOO138" s="81"/>
      <c r="KOP138" s="81"/>
      <c r="KOQ138" s="81"/>
      <c r="KOR138" s="81"/>
      <c r="KOS138" s="81"/>
      <c r="KOT138" s="81"/>
      <c r="KOU138" s="81"/>
      <c r="KOV138" s="81"/>
      <c r="KOW138" s="81"/>
      <c r="KOX138" s="81"/>
      <c r="KOY138" s="81"/>
      <c r="KOZ138" s="81"/>
      <c r="KPA138" s="81"/>
      <c r="KPB138" s="81"/>
      <c r="KPC138" s="81"/>
      <c r="KPD138" s="81"/>
      <c r="KPE138" s="81"/>
      <c r="KPF138" s="81"/>
      <c r="KPG138" s="81"/>
      <c r="KPH138" s="81"/>
      <c r="KPI138" s="81"/>
      <c r="KPJ138" s="81"/>
      <c r="KPK138" s="81"/>
      <c r="KPL138" s="81"/>
      <c r="KPM138" s="81"/>
      <c r="KPN138" s="81"/>
      <c r="KPO138" s="81"/>
      <c r="KPP138" s="81"/>
      <c r="KPQ138" s="81"/>
      <c r="KPR138" s="81"/>
      <c r="KPS138" s="81"/>
      <c r="KPT138" s="81"/>
      <c r="KPU138" s="81"/>
      <c r="KPV138" s="81"/>
      <c r="KPW138" s="81"/>
      <c r="KPX138" s="81"/>
      <c r="KPY138" s="81"/>
      <c r="KPZ138" s="81"/>
      <c r="KQA138" s="81"/>
      <c r="KQB138" s="81"/>
      <c r="KQC138" s="81"/>
      <c r="KQD138" s="81"/>
      <c r="KQE138" s="81"/>
      <c r="KQF138" s="81"/>
      <c r="KQG138" s="81"/>
      <c r="KQH138" s="81"/>
      <c r="KQI138" s="81"/>
      <c r="KQJ138" s="81"/>
      <c r="KQK138" s="81"/>
      <c r="KQL138" s="81"/>
      <c r="KQM138" s="81"/>
      <c r="KQN138" s="81"/>
      <c r="KQO138" s="81"/>
      <c r="KQP138" s="81"/>
      <c r="KQQ138" s="81"/>
      <c r="KQR138" s="81"/>
      <c r="KQS138" s="81"/>
      <c r="KQT138" s="81"/>
      <c r="KQU138" s="81"/>
      <c r="KQV138" s="81"/>
      <c r="KQW138" s="81"/>
      <c r="KQX138" s="81"/>
      <c r="KQY138" s="81"/>
      <c r="KQZ138" s="81"/>
      <c r="KRA138" s="81"/>
      <c r="KRB138" s="81"/>
      <c r="KRC138" s="81"/>
      <c r="KRD138" s="81"/>
      <c r="KRE138" s="81"/>
      <c r="KRF138" s="81"/>
      <c r="KRG138" s="81"/>
      <c r="KRH138" s="81"/>
      <c r="KRI138" s="81"/>
      <c r="KRJ138" s="81"/>
      <c r="KRK138" s="81"/>
      <c r="KRL138" s="81"/>
      <c r="KRM138" s="81"/>
      <c r="KRN138" s="81"/>
      <c r="KRO138" s="81"/>
      <c r="KRP138" s="81"/>
      <c r="KRQ138" s="81"/>
      <c r="KRR138" s="81"/>
      <c r="KRS138" s="81"/>
      <c r="KRT138" s="81"/>
      <c r="KRU138" s="81"/>
      <c r="KRV138" s="81"/>
      <c r="KRW138" s="81"/>
      <c r="KRX138" s="81"/>
      <c r="KRY138" s="81"/>
      <c r="KRZ138" s="81"/>
      <c r="KSA138" s="81"/>
      <c r="KSB138" s="81"/>
      <c r="KSC138" s="81"/>
      <c r="KSD138" s="81"/>
      <c r="KSE138" s="81"/>
      <c r="KSF138" s="81"/>
      <c r="KSG138" s="81"/>
      <c r="KSH138" s="81"/>
      <c r="KSI138" s="81"/>
      <c r="KSJ138" s="81"/>
      <c r="KSK138" s="81"/>
      <c r="KSL138" s="81"/>
      <c r="KSM138" s="81"/>
      <c r="KSN138" s="81"/>
      <c r="KSO138" s="81"/>
      <c r="KSP138" s="81"/>
      <c r="KSQ138" s="81"/>
      <c r="KSR138" s="81"/>
      <c r="KSS138" s="81"/>
      <c r="KST138" s="81"/>
      <c r="KSU138" s="81"/>
      <c r="KSV138" s="81"/>
      <c r="KSW138" s="81"/>
      <c r="KSX138" s="81"/>
      <c r="KSY138" s="81"/>
      <c r="KSZ138" s="81"/>
      <c r="KTA138" s="81"/>
      <c r="KTB138" s="81"/>
      <c r="KTC138" s="81"/>
      <c r="KTD138" s="81"/>
      <c r="KTE138" s="81"/>
      <c r="KTF138" s="81"/>
      <c r="KTG138" s="81"/>
      <c r="KTH138" s="81"/>
      <c r="KTI138" s="81"/>
      <c r="KTJ138" s="81"/>
      <c r="KTK138" s="81"/>
      <c r="KTL138" s="81"/>
      <c r="KTM138" s="81"/>
      <c r="KTN138" s="81"/>
      <c r="KTO138" s="81"/>
      <c r="KTP138" s="81"/>
      <c r="KTQ138" s="81"/>
      <c r="KTR138" s="81"/>
      <c r="KTS138" s="81"/>
      <c r="KTT138" s="81"/>
      <c r="KTU138" s="81"/>
      <c r="KTV138" s="81"/>
      <c r="KTW138" s="81"/>
      <c r="KTX138" s="81"/>
      <c r="KTY138" s="81"/>
      <c r="KTZ138" s="81"/>
      <c r="KUA138" s="81"/>
      <c r="KUB138" s="81"/>
      <c r="KUC138" s="81"/>
      <c r="KUD138" s="81"/>
      <c r="KUE138" s="81"/>
      <c r="KUF138" s="81"/>
      <c r="KUG138" s="81"/>
      <c r="KUH138" s="81"/>
      <c r="KUI138" s="81"/>
      <c r="KUJ138" s="81"/>
      <c r="KUK138" s="81"/>
      <c r="KUL138" s="81"/>
      <c r="KUM138" s="81"/>
      <c r="KUN138" s="81"/>
      <c r="KUO138" s="81"/>
      <c r="KUP138" s="81"/>
      <c r="KUQ138" s="81"/>
      <c r="KUR138" s="81"/>
      <c r="KUS138" s="81"/>
      <c r="KUT138" s="81"/>
      <c r="KUU138" s="81"/>
      <c r="KUV138" s="81"/>
      <c r="KUW138" s="81"/>
      <c r="KUX138" s="81"/>
      <c r="KUY138" s="81"/>
      <c r="KUZ138" s="81"/>
      <c r="KVA138" s="81"/>
      <c r="KVB138" s="81"/>
      <c r="KVC138" s="81"/>
      <c r="KVD138" s="81"/>
      <c r="KVE138" s="81"/>
      <c r="KVF138" s="81"/>
      <c r="KVG138" s="81"/>
      <c r="KVH138" s="81"/>
      <c r="KVI138" s="81"/>
      <c r="KVJ138" s="81"/>
      <c r="KVK138" s="81"/>
      <c r="KVL138" s="81"/>
      <c r="KVM138" s="81"/>
      <c r="KVN138" s="81"/>
      <c r="KVO138" s="81"/>
      <c r="KVP138" s="81"/>
      <c r="KVQ138" s="81"/>
      <c r="KVR138" s="81"/>
      <c r="KVS138" s="81"/>
      <c r="KVT138" s="81"/>
      <c r="KVU138" s="81"/>
      <c r="KVV138" s="81"/>
      <c r="KVW138" s="81"/>
      <c r="KVX138" s="81"/>
      <c r="KVY138" s="81"/>
      <c r="KVZ138" s="81"/>
      <c r="KWA138" s="81"/>
      <c r="KWB138" s="81"/>
      <c r="KWC138" s="81"/>
      <c r="KWD138" s="81"/>
      <c r="KWE138" s="81"/>
      <c r="KWF138" s="81"/>
      <c r="KWG138" s="81"/>
      <c r="KWH138" s="81"/>
      <c r="KWI138" s="81"/>
      <c r="KWJ138" s="81"/>
      <c r="KWK138" s="81"/>
      <c r="KWL138" s="81"/>
      <c r="KWM138" s="81"/>
      <c r="KWN138" s="81"/>
      <c r="KWO138" s="81"/>
      <c r="KWP138" s="81"/>
      <c r="KWQ138" s="81"/>
      <c r="KWR138" s="81"/>
      <c r="KWS138" s="81"/>
      <c r="KWT138" s="81"/>
      <c r="KWU138" s="81"/>
      <c r="KWV138" s="81"/>
      <c r="KWW138" s="81"/>
      <c r="KWX138" s="81"/>
      <c r="KWY138" s="81"/>
      <c r="KWZ138" s="81"/>
      <c r="KXA138" s="81"/>
      <c r="KXB138" s="81"/>
      <c r="KXC138" s="81"/>
      <c r="KXD138" s="81"/>
      <c r="KXE138" s="81"/>
      <c r="KXF138" s="81"/>
      <c r="KXG138" s="81"/>
      <c r="KXH138" s="81"/>
      <c r="KXI138" s="81"/>
      <c r="KXJ138" s="81"/>
      <c r="KXK138" s="81"/>
      <c r="KXL138" s="81"/>
      <c r="KXM138" s="81"/>
      <c r="KXN138" s="81"/>
      <c r="KXO138" s="81"/>
      <c r="KXP138" s="81"/>
      <c r="KXQ138" s="81"/>
      <c r="KXR138" s="81"/>
      <c r="KXS138" s="81"/>
      <c r="KXT138" s="81"/>
      <c r="KXU138" s="81"/>
      <c r="KXV138" s="81"/>
      <c r="KXW138" s="81"/>
      <c r="KXX138" s="81"/>
      <c r="KXY138" s="81"/>
      <c r="KXZ138" s="81"/>
      <c r="KYA138" s="81"/>
      <c r="KYB138" s="81"/>
      <c r="KYC138" s="81"/>
      <c r="KYD138" s="81"/>
      <c r="KYE138" s="81"/>
      <c r="KYF138" s="81"/>
      <c r="KYG138" s="81"/>
      <c r="KYH138" s="81"/>
      <c r="KYI138" s="81"/>
      <c r="KYJ138" s="81"/>
      <c r="KYK138" s="81"/>
      <c r="KYL138" s="81"/>
      <c r="KYM138" s="81"/>
      <c r="KYN138" s="81"/>
      <c r="KYO138" s="81"/>
      <c r="KYP138" s="81"/>
      <c r="KYQ138" s="81"/>
      <c r="KYR138" s="81"/>
      <c r="KYS138" s="81"/>
      <c r="KYT138" s="81"/>
      <c r="KYU138" s="81"/>
      <c r="KYV138" s="81"/>
      <c r="KYW138" s="81"/>
      <c r="KYX138" s="81"/>
      <c r="KYY138" s="81"/>
      <c r="KYZ138" s="81"/>
      <c r="KZA138" s="81"/>
      <c r="KZB138" s="81"/>
      <c r="KZC138" s="81"/>
      <c r="KZD138" s="81"/>
      <c r="KZE138" s="81"/>
      <c r="KZF138" s="81"/>
      <c r="KZG138" s="81"/>
      <c r="KZH138" s="81"/>
      <c r="KZI138" s="81"/>
      <c r="KZJ138" s="81"/>
      <c r="KZK138" s="81"/>
      <c r="KZL138" s="81"/>
      <c r="KZM138" s="81"/>
      <c r="KZN138" s="81"/>
      <c r="KZO138" s="81"/>
      <c r="KZP138" s="81"/>
      <c r="KZQ138" s="81"/>
      <c r="KZR138" s="81"/>
      <c r="KZS138" s="81"/>
      <c r="KZT138" s="81"/>
      <c r="KZU138" s="81"/>
      <c r="KZV138" s="81"/>
      <c r="KZW138" s="81"/>
      <c r="KZX138" s="81"/>
      <c r="KZY138" s="81"/>
      <c r="KZZ138" s="81"/>
      <c r="LAA138" s="81"/>
      <c r="LAB138" s="81"/>
      <c r="LAC138" s="81"/>
      <c r="LAD138" s="81"/>
      <c r="LAE138" s="81"/>
      <c r="LAF138" s="81"/>
      <c r="LAG138" s="81"/>
      <c r="LAH138" s="81"/>
      <c r="LAI138" s="81"/>
      <c r="LAJ138" s="81"/>
      <c r="LAK138" s="81"/>
      <c r="LAL138" s="81"/>
      <c r="LAM138" s="81"/>
      <c r="LAN138" s="81"/>
      <c r="LAO138" s="81"/>
      <c r="LAP138" s="81"/>
      <c r="LAQ138" s="81"/>
      <c r="LAR138" s="81"/>
      <c r="LAS138" s="81"/>
      <c r="LAT138" s="81"/>
      <c r="LAU138" s="81"/>
      <c r="LAV138" s="81"/>
      <c r="LAW138" s="81"/>
      <c r="LAX138" s="81"/>
      <c r="LAY138" s="81"/>
      <c r="LAZ138" s="81"/>
      <c r="LBA138" s="81"/>
      <c r="LBB138" s="81"/>
      <c r="LBC138" s="81"/>
      <c r="LBD138" s="81"/>
      <c r="LBE138" s="81"/>
      <c r="LBF138" s="81"/>
      <c r="LBG138" s="81"/>
      <c r="LBH138" s="81"/>
      <c r="LBI138" s="81"/>
      <c r="LBJ138" s="81"/>
      <c r="LBK138" s="81"/>
      <c r="LBL138" s="81"/>
      <c r="LBM138" s="81"/>
      <c r="LBN138" s="81"/>
      <c r="LBO138" s="81"/>
      <c r="LBP138" s="81"/>
      <c r="LBQ138" s="81"/>
      <c r="LBR138" s="81"/>
      <c r="LBS138" s="81"/>
      <c r="LBT138" s="81"/>
      <c r="LBU138" s="81"/>
      <c r="LBV138" s="81"/>
      <c r="LBW138" s="81"/>
      <c r="LBX138" s="81"/>
      <c r="LBY138" s="81"/>
      <c r="LBZ138" s="81"/>
      <c r="LCA138" s="81"/>
      <c r="LCB138" s="81"/>
      <c r="LCC138" s="81"/>
      <c r="LCD138" s="81"/>
      <c r="LCE138" s="81"/>
      <c r="LCF138" s="81"/>
      <c r="LCG138" s="81"/>
      <c r="LCH138" s="81"/>
      <c r="LCI138" s="81"/>
      <c r="LCJ138" s="81"/>
      <c r="LCK138" s="81"/>
      <c r="LCL138" s="81"/>
      <c r="LCM138" s="81"/>
      <c r="LCN138" s="81"/>
      <c r="LCO138" s="81"/>
      <c r="LCP138" s="81"/>
      <c r="LCQ138" s="81"/>
      <c r="LCR138" s="81"/>
      <c r="LCS138" s="81"/>
      <c r="LCT138" s="81"/>
      <c r="LCU138" s="81"/>
      <c r="LCV138" s="81"/>
      <c r="LCW138" s="81"/>
      <c r="LCX138" s="81"/>
      <c r="LCY138" s="81"/>
      <c r="LCZ138" s="81"/>
      <c r="LDA138" s="81"/>
      <c r="LDB138" s="81"/>
      <c r="LDC138" s="81"/>
      <c r="LDD138" s="81"/>
      <c r="LDE138" s="81"/>
      <c r="LDF138" s="81"/>
      <c r="LDG138" s="81"/>
      <c r="LDH138" s="81"/>
      <c r="LDI138" s="81"/>
      <c r="LDJ138" s="81"/>
      <c r="LDK138" s="81"/>
      <c r="LDL138" s="81"/>
      <c r="LDM138" s="81"/>
      <c r="LDN138" s="81"/>
      <c r="LDO138" s="81"/>
      <c r="LDP138" s="81"/>
      <c r="LDQ138" s="81"/>
      <c r="LDR138" s="81"/>
      <c r="LDS138" s="81"/>
      <c r="LDT138" s="81"/>
      <c r="LDU138" s="81"/>
      <c r="LDV138" s="81"/>
      <c r="LDW138" s="81"/>
      <c r="LDX138" s="81"/>
      <c r="LDY138" s="81"/>
      <c r="LDZ138" s="81"/>
      <c r="LEA138" s="81"/>
      <c r="LEB138" s="81"/>
      <c r="LEC138" s="81"/>
      <c r="LED138" s="81"/>
      <c r="LEE138" s="81"/>
      <c r="LEF138" s="81"/>
      <c r="LEG138" s="81"/>
      <c r="LEH138" s="81"/>
      <c r="LEI138" s="81"/>
      <c r="LEJ138" s="81"/>
      <c r="LEK138" s="81"/>
      <c r="LEL138" s="81"/>
      <c r="LEM138" s="81"/>
      <c r="LEN138" s="81"/>
      <c r="LEO138" s="81"/>
      <c r="LEP138" s="81"/>
      <c r="LEQ138" s="81"/>
      <c r="LER138" s="81"/>
      <c r="LES138" s="81"/>
      <c r="LET138" s="81"/>
      <c r="LEU138" s="81"/>
      <c r="LEV138" s="81"/>
      <c r="LEW138" s="81"/>
      <c r="LEX138" s="81"/>
      <c r="LEY138" s="81"/>
      <c r="LEZ138" s="81"/>
      <c r="LFA138" s="81"/>
      <c r="LFB138" s="81"/>
      <c r="LFC138" s="81"/>
      <c r="LFD138" s="81"/>
      <c r="LFE138" s="81"/>
      <c r="LFF138" s="81"/>
      <c r="LFG138" s="81"/>
      <c r="LFH138" s="81"/>
      <c r="LFI138" s="81"/>
      <c r="LFJ138" s="81"/>
      <c r="LFK138" s="81"/>
      <c r="LFL138" s="81"/>
      <c r="LFM138" s="81"/>
      <c r="LFN138" s="81"/>
      <c r="LFO138" s="81"/>
      <c r="LFP138" s="81"/>
      <c r="LFQ138" s="81"/>
      <c r="LFR138" s="81"/>
      <c r="LFS138" s="81"/>
      <c r="LFT138" s="81"/>
      <c r="LFU138" s="81"/>
      <c r="LFV138" s="81"/>
      <c r="LFW138" s="81"/>
      <c r="LFX138" s="81"/>
      <c r="LFY138" s="81"/>
      <c r="LFZ138" s="81"/>
      <c r="LGA138" s="81"/>
      <c r="LGB138" s="81"/>
      <c r="LGC138" s="81"/>
      <c r="LGD138" s="81"/>
      <c r="LGE138" s="81"/>
      <c r="LGF138" s="81"/>
      <c r="LGG138" s="81"/>
      <c r="LGH138" s="81"/>
      <c r="LGI138" s="81"/>
      <c r="LGJ138" s="81"/>
      <c r="LGK138" s="81"/>
      <c r="LGL138" s="81"/>
      <c r="LGM138" s="81"/>
      <c r="LGN138" s="81"/>
      <c r="LGO138" s="81"/>
      <c r="LGP138" s="81"/>
      <c r="LGQ138" s="81"/>
      <c r="LGR138" s="81"/>
      <c r="LGS138" s="81"/>
      <c r="LGT138" s="81"/>
      <c r="LGU138" s="81"/>
      <c r="LGV138" s="81"/>
      <c r="LGW138" s="81"/>
      <c r="LGX138" s="81"/>
      <c r="LGY138" s="81"/>
      <c r="LGZ138" s="81"/>
      <c r="LHA138" s="81"/>
      <c r="LHB138" s="81"/>
      <c r="LHC138" s="81"/>
      <c r="LHD138" s="81"/>
      <c r="LHE138" s="81"/>
      <c r="LHF138" s="81"/>
      <c r="LHG138" s="81"/>
      <c r="LHH138" s="81"/>
      <c r="LHI138" s="81"/>
      <c r="LHJ138" s="81"/>
      <c r="LHK138" s="81"/>
      <c r="LHL138" s="81"/>
      <c r="LHM138" s="81"/>
      <c r="LHN138" s="81"/>
      <c r="LHO138" s="81"/>
      <c r="LHP138" s="81"/>
      <c r="LHQ138" s="81"/>
      <c r="LHR138" s="81"/>
      <c r="LHS138" s="81"/>
      <c r="LHT138" s="81"/>
      <c r="LHU138" s="81"/>
      <c r="LHV138" s="81"/>
      <c r="LHW138" s="81"/>
      <c r="LHX138" s="81"/>
      <c r="LHY138" s="81"/>
      <c r="LHZ138" s="81"/>
      <c r="LIA138" s="81"/>
      <c r="LIB138" s="81"/>
      <c r="LIC138" s="81"/>
      <c r="LID138" s="81"/>
      <c r="LIE138" s="81"/>
      <c r="LIF138" s="81"/>
      <c r="LIG138" s="81"/>
      <c r="LIH138" s="81"/>
      <c r="LII138" s="81"/>
      <c r="LIJ138" s="81"/>
      <c r="LIK138" s="81"/>
      <c r="LIL138" s="81"/>
      <c r="LIM138" s="81"/>
      <c r="LIN138" s="81"/>
      <c r="LIO138" s="81"/>
      <c r="LIP138" s="81"/>
      <c r="LIQ138" s="81"/>
      <c r="LIR138" s="81"/>
      <c r="LIS138" s="81"/>
      <c r="LIT138" s="81"/>
      <c r="LIU138" s="81"/>
      <c r="LIV138" s="81"/>
      <c r="LIW138" s="81"/>
      <c r="LIX138" s="81"/>
      <c r="LIY138" s="81"/>
      <c r="LIZ138" s="81"/>
      <c r="LJA138" s="81"/>
      <c r="LJB138" s="81"/>
      <c r="LJC138" s="81"/>
      <c r="LJD138" s="81"/>
      <c r="LJE138" s="81"/>
      <c r="LJF138" s="81"/>
      <c r="LJG138" s="81"/>
      <c r="LJH138" s="81"/>
      <c r="LJI138" s="81"/>
      <c r="LJJ138" s="81"/>
      <c r="LJK138" s="81"/>
      <c r="LJL138" s="81"/>
      <c r="LJM138" s="81"/>
      <c r="LJN138" s="81"/>
      <c r="LJO138" s="81"/>
      <c r="LJP138" s="81"/>
      <c r="LJQ138" s="81"/>
      <c r="LJR138" s="81"/>
      <c r="LJS138" s="81"/>
      <c r="LJT138" s="81"/>
      <c r="LJU138" s="81"/>
      <c r="LJV138" s="81"/>
      <c r="LJW138" s="81"/>
      <c r="LJX138" s="81"/>
      <c r="LJY138" s="81"/>
      <c r="LJZ138" s="81"/>
      <c r="LKA138" s="81"/>
      <c r="LKB138" s="81"/>
      <c r="LKC138" s="81"/>
      <c r="LKD138" s="81"/>
      <c r="LKE138" s="81"/>
      <c r="LKF138" s="81"/>
      <c r="LKG138" s="81"/>
      <c r="LKH138" s="81"/>
      <c r="LKI138" s="81"/>
      <c r="LKJ138" s="81"/>
      <c r="LKK138" s="81"/>
      <c r="LKL138" s="81"/>
      <c r="LKM138" s="81"/>
      <c r="LKN138" s="81"/>
      <c r="LKO138" s="81"/>
      <c r="LKP138" s="81"/>
      <c r="LKQ138" s="81"/>
      <c r="LKR138" s="81"/>
      <c r="LKS138" s="81"/>
      <c r="LKT138" s="81"/>
      <c r="LKU138" s="81"/>
      <c r="LKV138" s="81"/>
      <c r="LKW138" s="81"/>
      <c r="LKX138" s="81"/>
      <c r="LKY138" s="81"/>
      <c r="LKZ138" s="81"/>
      <c r="LLA138" s="81"/>
      <c r="LLB138" s="81"/>
      <c r="LLC138" s="81"/>
      <c r="LLD138" s="81"/>
      <c r="LLE138" s="81"/>
      <c r="LLF138" s="81"/>
      <c r="LLG138" s="81"/>
      <c r="LLH138" s="81"/>
      <c r="LLI138" s="81"/>
      <c r="LLJ138" s="81"/>
      <c r="LLK138" s="81"/>
      <c r="LLL138" s="81"/>
      <c r="LLM138" s="81"/>
      <c r="LLN138" s="81"/>
      <c r="LLO138" s="81"/>
      <c r="LLP138" s="81"/>
      <c r="LLQ138" s="81"/>
      <c r="LLR138" s="81"/>
      <c r="LLS138" s="81"/>
      <c r="LLT138" s="81"/>
      <c r="LLU138" s="81"/>
      <c r="LLV138" s="81"/>
      <c r="LLW138" s="81"/>
      <c r="LLX138" s="81"/>
      <c r="LLY138" s="81"/>
      <c r="LLZ138" s="81"/>
      <c r="LMA138" s="81"/>
      <c r="LMB138" s="81"/>
      <c r="LMC138" s="81"/>
      <c r="LMD138" s="81"/>
      <c r="LME138" s="81"/>
      <c r="LMF138" s="81"/>
      <c r="LMG138" s="81"/>
      <c r="LMH138" s="81"/>
      <c r="LMI138" s="81"/>
      <c r="LMJ138" s="81"/>
      <c r="LMK138" s="81"/>
      <c r="LML138" s="81"/>
      <c r="LMM138" s="81"/>
      <c r="LMN138" s="81"/>
      <c r="LMO138" s="81"/>
      <c r="LMP138" s="81"/>
      <c r="LMQ138" s="81"/>
      <c r="LMR138" s="81"/>
      <c r="LMS138" s="81"/>
      <c r="LMT138" s="81"/>
      <c r="LMU138" s="81"/>
      <c r="LMV138" s="81"/>
      <c r="LMW138" s="81"/>
      <c r="LMX138" s="81"/>
      <c r="LMY138" s="81"/>
      <c r="LMZ138" s="81"/>
      <c r="LNA138" s="81"/>
      <c r="LNB138" s="81"/>
      <c r="LNC138" s="81"/>
      <c r="LND138" s="81"/>
      <c r="LNE138" s="81"/>
      <c r="LNF138" s="81"/>
      <c r="LNG138" s="81"/>
      <c r="LNH138" s="81"/>
      <c r="LNI138" s="81"/>
      <c r="LNJ138" s="81"/>
      <c r="LNK138" s="81"/>
      <c r="LNL138" s="81"/>
      <c r="LNM138" s="81"/>
      <c r="LNN138" s="81"/>
      <c r="LNO138" s="81"/>
      <c r="LNP138" s="81"/>
      <c r="LNQ138" s="81"/>
      <c r="LNR138" s="81"/>
      <c r="LNS138" s="81"/>
      <c r="LNT138" s="81"/>
      <c r="LNU138" s="81"/>
      <c r="LNV138" s="81"/>
      <c r="LNW138" s="81"/>
      <c r="LNX138" s="81"/>
      <c r="LNY138" s="81"/>
      <c r="LNZ138" s="81"/>
      <c r="LOA138" s="81"/>
      <c r="LOB138" s="81"/>
      <c r="LOC138" s="81"/>
      <c r="LOD138" s="81"/>
      <c r="LOE138" s="81"/>
      <c r="LOF138" s="81"/>
      <c r="LOG138" s="81"/>
      <c r="LOH138" s="81"/>
      <c r="LOI138" s="81"/>
      <c r="LOJ138" s="81"/>
      <c r="LOK138" s="81"/>
      <c r="LOL138" s="81"/>
      <c r="LOM138" s="81"/>
      <c r="LON138" s="81"/>
      <c r="LOO138" s="81"/>
      <c r="LOP138" s="81"/>
      <c r="LOQ138" s="81"/>
      <c r="LOR138" s="81"/>
      <c r="LOS138" s="81"/>
      <c r="LOT138" s="81"/>
      <c r="LOU138" s="81"/>
      <c r="LOV138" s="81"/>
      <c r="LOW138" s="81"/>
      <c r="LOX138" s="81"/>
      <c r="LOY138" s="81"/>
      <c r="LOZ138" s="81"/>
      <c r="LPA138" s="81"/>
      <c r="LPB138" s="81"/>
      <c r="LPC138" s="81"/>
      <c r="LPD138" s="81"/>
      <c r="LPE138" s="81"/>
      <c r="LPF138" s="81"/>
      <c r="LPG138" s="81"/>
      <c r="LPH138" s="81"/>
      <c r="LPI138" s="81"/>
      <c r="LPJ138" s="81"/>
      <c r="LPK138" s="81"/>
      <c r="LPL138" s="81"/>
      <c r="LPM138" s="81"/>
      <c r="LPN138" s="81"/>
      <c r="LPO138" s="81"/>
      <c r="LPP138" s="81"/>
      <c r="LPQ138" s="81"/>
      <c r="LPR138" s="81"/>
      <c r="LPS138" s="81"/>
      <c r="LPT138" s="81"/>
      <c r="LPU138" s="81"/>
      <c r="LPV138" s="81"/>
      <c r="LPW138" s="81"/>
      <c r="LPX138" s="81"/>
      <c r="LPY138" s="81"/>
      <c r="LPZ138" s="81"/>
      <c r="LQA138" s="81"/>
      <c r="LQB138" s="81"/>
      <c r="LQC138" s="81"/>
      <c r="LQD138" s="81"/>
      <c r="LQE138" s="81"/>
      <c r="LQF138" s="81"/>
      <c r="LQG138" s="81"/>
      <c r="LQH138" s="81"/>
      <c r="LQI138" s="81"/>
      <c r="LQJ138" s="81"/>
      <c r="LQK138" s="81"/>
      <c r="LQL138" s="81"/>
      <c r="LQM138" s="81"/>
      <c r="LQN138" s="81"/>
      <c r="LQO138" s="81"/>
      <c r="LQP138" s="81"/>
      <c r="LQQ138" s="81"/>
      <c r="LQR138" s="81"/>
      <c r="LQS138" s="81"/>
      <c r="LQT138" s="81"/>
      <c r="LQU138" s="81"/>
      <c r="LQV138" s="81"/>
      <c r="LQW138" s="81"/>
      <c r="LQX138" s="81"/>
      <c r="LQY138" s="81"/>
      <c r="LQZ138" s="81"/>
      <c r="LRA138" s="81"/>
      <c r="LRB138" s="81"/>
      <c r="LRC138" s="81"/>
      <c r="LRD138" s="81"/>
      <c r="LRE138" s="81"/>
      <c r="LRF138" s="81"/>
      <c r="LRG138" s="81"/>
      <c r="LRH138" s="81"/>
      <c r="LRI138" s="81"/>
      <c r="LRJ138" s="81"/>
      <c r="LRK138" s="81"/>
      <c r="LRL138" s="81"/>
      <c r="LRM138" s="81"/>
      <c r="LRN138" s="81"/>
      <c r="LRO138" s="81"/>
      <c r="LRP138" s="81"/>
      <c r="LRQ138" s="81"/>
      <c r="LRR138" s="81"/>
      <c r="LRS138" s="81"/>
      <c r="LRT138" s="81"/>
      <c r="LRU138" s="81"/>
      <c r="LRV138" s="81"/>
      <c r="LRW138" s="81"/>
      <c r="LRX138" s="81"/>
      <c r="LRY138" s="81"/>
      <c r="LRZ138" s="81"/>
      <c r="LSA138" s="81"/>
      <c r="LSB138" s="81"/>
      <c r="LSC138" s="81"/>
      <c r="LSD138" s="81"/>
      <c r="LSE138" s="81"/>
      <c r="LSF138" s="81"/>
      <c r="LSG138" s="81"/>
      <c r="LSH138" s="81"/>
      <c r="LSI138" s="81"/>
      <c r="LSJ138" s="81"/>
      <c r="LSK138" s="81"/>
      <c r="LSL138" s="81"/>
      <c r="LSM138" s="81"/>
      <c r="LSN138" s="81"/>
      <c r="LSO138" s="81"/>
      <c r="LSP138" s="81"/>
      <c r="LSQ138" s="81"/>
      <c r="LSR138" s="81"/>
      <c r="LSS138" s="81"/>
      <c r="LST138" s="81"/>
      <c r="LSU138" s="81"/>
      <c r="LSV138" s="81"/>
      <c r="LSW138" s="81"/>
      <c r="LSX138" s="81"/>
      <c r="LSY138" s="81"/>
      <c r="LSZ138" s="81"/>
      <c r="LTA138" s="81"/>
      <c r="LTB138" s="81"/>
      <c r="LTC138" s="81"/>
      <c r="LTD138" s="81"/>
      <c r="LTE138" s="81"/>
      <c r="LTF138" s="81"/>
      <c r="LTG138" s="81"/>
      <c r="LTH138" s="81"/>
      <c r="LTI138" s="81"/>
      <c r="LTJ138" s="81"/>
      <c r="LTK138" s="81"/>
      <c r="LTL138" s="81"/>
      <c r="LTM138" s="81"/>
      <c r="LTN138" s="81"/>
      <c r="LTO138" s="81"/>
      <c r="LTP138" s="81"/>
      <c r="LTQ138" s="81"/>
      <c r="LTR138" s="81"/>
      <c r="LTS138" s="81"/>
      <c r="LTT138" s="81"/>
      <c r="LTU138" s="81"/>
      <c r="LTV138" s="81"/>
      <c r="LTW138" s="81"/>
      <c r="LTX138" s="81"/>
      <c r="LTY138" s="81"/>
      <c r="LTZ138" s="81"/>
      <c r="LUA138" s="81"/>
      <c r="LUB138" s="81"/>
      <c r="LUC138" s="81"/>
      <c r="LUD138" s="81"/>
      <c r="LUE138" s="81"/>
      <c r="LUF138" s="81"/>
      <c r="LUG138" s="81"/>
      <c r="LUH138" s="81"/>
      <c r="LUI138" s="81"/>
      <c r="LUJ138" s="81"/>
      <c r="LUK138" s="81"/>
      <c r="LUL138" s="81"/>
      <c r="LUM138" s="81"/>
      <c r="LUN138" s="81"/>
      <c r="LUO138" s="81"/>
      <c r="LUP138" s="81"/>
      <c r="LUQ138" s="81"/>
      <c r="LUR138" s="81"/>
      <c r="LUS138" s="81"/>
      <c r="LUT138" s="81"/>
      <c r="LUU138" s="81"/>
      <c r="LUV138" s="81"/>
      <c r="LUW138" s="81"/>
      <c r="LUX138" s="81"/>
      <c r="LUY138" s="81"/>
      <c r="LUZ138" s="81"/>
      <c r="LVA138" s="81"/>
      <c r="LVB138" s="81"/>
      <c r="LVC138" s="81"/>
      <c r="LVD138" s="81"/>
      <c r="LVE138" s="81"/>
      <c r="LVF138" s="81"/>
      <c r="LVG138" s="81"/>
      <c r="LVH138" s="81"/>
      <c r="LVI138" s="81"/>
      <c r="LVJ138" s="81"/>
      <c r="LVK138" s="81"/>
      <c r="LVL138" s="81"/>
      <c r="LVM138" s="81"/>
      <c r="LVN138" s="81"/>
      <c r="LVO138" s="81"/>
      <c r="LVP138" s="81"/>
      <c r="LVQ138" s="81"/>
      <c r="LVR138" s="81"/>
      <c r="LVS138" s="81"/>
      <c r="LVT138" s="81"/>
      <c r="LVU138" s="81"/>
      <c r="LVV138" s="81"/>
      <c r="LVW138" s="81"/>
      <c r="LVX138" s="81"/>
      <c r="LVY138" s="81"/>
      <c r="LVZ138" s="81"/>
      <c r="LWA138" s="81"/>
      <c r="LWB138" s="81"/>
      <c r="LWC138" s="81"/>
      <c r="LWD138" s="81"/>
      <c r="LWE138" s="81"/>
      <c r="LWF138" s="81"/>
      <c r="LWG138" s="81"/>
      <c r="LWH138" s="81"/>
      <c r="LWI138" s="81"/>
      <c r="LWJ138" s="81"/>
      <c r="LWK138" s="81"/>
      <c r="LWL138" s="81"/>
      <c r="LWM138" s="81"/>
      <c r="LWN138" s="81"/>
      <c r="LWO138" s="81"/>
      <c r="LWP138" s="81"/>
      <c r="LWQ138" s="81"/>
      <c r="LWR138" s="81"/>
      <c r="LWS138" s="81"/>
      <c r="LWT138" s="81"/>
      <c r="LWU138" s="81"/>
      <c r="LWV138" s="81"/>
      <c r="LWW138" s="81"/>
      <c r="LWX138" s="81"/>
      <c r="LWY138" s="81"/>
      <c r="LWZ138" s="81"/>
      <c r="LXA138" s="81"/>
      <c r="LXB138" s="81"/>
      <c r="LXC138" s="81"/>
      <c r="LXD138" s="81"/>
      <c r="LXE138" s="81"/>
      <c r="LXF138" s="81"/>
      <c r="LXG138" s="81"/>
      <c r="LXH138" s="81"/>
      <c r="LXI138" s="81"/>
      <c r="LXJ138" s="81"/>
      <c r="LXK138" s="81"/>
      <c r="LXL138" s="81"/>
      <c r="LXM138" s="81"/>
      <c r="LXN138" s="81"/>
      <c r="LXO138" s="81"/>
      <c r="LXP138" s="81"/>
      <c r="LXQ138" s="81"/>
      <c r="LXR138" s="81"/>
      <c r="LXS138" s="81"/>
      <c r="LXT138" s="81"/>
      <c r="LXU138" s="81"/>
      <c r="LXV138" s="81"/>
      <c r="LXW138" s="81"/>
      <c r="LXX138" s="81"/>
      <c r="LXY138" s="81"/>
      <c r="LXZ138" s="81"/>
      <c r="LYA138" s="81"/>
      <c r="LYB138" s="81"/>
      <c r="LYC138" s="81"/>
      <c r="LYD138" s="81"/>
      <c r="LYE138" s="81"/>
      <c r="LYF138" s="81"/>
      <c r="LYG138" s="81"/>
      <c r="LYH138" s="81"/>
      <c r="LYI138" s="81"/>
      <c r="LYJ138" s="81"/>
      <c r="LYK138" s="81"/>
      <c r="LYL138" s="81"/>
      <c r="LYM138" s="81"/>
      <c r="LYN138" s="81"/>
      <c r="LYO138" s="81"/>
      <c r="LYP138" s="81"/>
      <c r="LYQ138" s="81"/>
      <c r="LYR138" s="81"/>
      <c r="LYS138" s="81"/>
      <c r="LYT138" s="81"/>
      <c r="LYU138" s="81"/>
      <c r="LYV138" s="81"/>
      <c r="LYW138" s="81"/>
      <c r="LYX138" s="81"/>
      <c r="LYY138" s="81"/>
      <c r="LYZ138" s="81"/>
      <c r="LZA138" s="81"/>
      <c r="LZB138" s="81"/>
      <c r="LZC138" s="81"/>
      <c r="LZD138" s="81"/>
      <c r="LZE138" s="81"/>
      <c r="LZF138" s="81"/>
      <c r="LZG138" s="81"/>
      <c r="LZH138" s="81"/>
      <c r="LZI138" s="81"/>
      <c r="LZJ138" s="81"/>
      <c r="LZK138" s="81"/>
      <c r="LZL138" s="81"/>
      <c r="LZM138" s="81"/>
      <c r="LZN138" s="81"/>
      <c r="LZO138" s="81"/>
      <c r="LZP138" s="81"/>
      <c r="LZQ138" s="81"/>
      <c r="LZR138" s="81"/>
      <c r="LZS138" s="81"/>
      <c r="LZT138" s="81"/>
      <c r="LZU138" s="81"/>
      <c r="LZV138" s="81"/>
      <c r="LZW138" s="81"/>
      <c r="LZX138" s="81"/>
      <c r="LZY138" s="81"/>
      <c r="LZZ138" s="81"/>
      <c r="MAA138" s="81"/>
      <c r="MAB138" s="81"/>
      <c r="MAC138" s="81"/>
      <c r="MAD138" s="81"/>
      <c r="MAE138" s="81"/>
      <c r="MAF138" s="81"/>
      <c r="MAG138" s="81"/>
      <c r="MAH138" s="81"/>
      <c r="MAI138" s="81"/>
      <c r="MAJ138" s="81"/>
      <c r="MAK138" s="81"/>
      <c r="MAL138" s="81"/>
      <c r="MAM138" s="81"/>
      <c r="MAN138" s="81"/>
      <c r="MAO138" s="81"/>
      <c r="MAP138" s="81"/>
      <c r="MAQ138" s="81"/>
      <c r="MAR138" s="81"/>
      <c r="MAS138" s="81"/>
      <c r="MAT138" s="81"/>
      <c r="MAU138" s="81"/>
      <c r="MAV138" s="81"/>
      <c r="MAW138" s="81"/>
      <c r="MAX138" s="81"/>
      <c r="MAY138" s="81"/>
      <c r="MAZ138" s="81"/>
      <c r="MBA138" s="81"/>
      <c r="MBB138" s="81"/>
      <c r="MBC138" s="81"/>
      <c r="MBD138" s="81"/>
      <c r="MBE138" s="81"/>
      <c r="MBF138" s="81"/>
      <c r="MBG138" s="81"/>
      <c r="MBH138" s="81"/>
      <c r="MBI138" s="81"/>
      <c r="MBJ138" s="81"/>
      <c r="MBK138" s="81"/>
      <c r="MBL138" s="81"/>
      <c r="MBM138" s="81"/>
      <c r="MBN138" s="81"/>
      <c r="MBO138" s="81"/>
      <c r="MBP138" s="81"/>
      <c r="MBQ138" s="81"/>
      <c r="MBR138" s="81"/>
      <c r="MBS138" s="81"/>
      <c r="MBT138" s="81"/>
      <c r="MBU138" s="81"/>
      <c r="MBV138" s="81"/>
      <c r="MBW138" s="81"/>
      <c r="MBX138" s="81"/>
      <c r="MBY138" s="81"/>
      <c r="MBZ138" s="81"/>
      <c r="MCA138" s="81"/>
      <c r="MCB138" s="81"/>
      <c r="MCC138" s="81"/>
      <c r="MCD138" s="81"/>
      <c r="MCE138" s="81"/>
      <c r="MCF138" s="81"/>
      <c r="MCG138" s="81"/>
      <c r="MCH138" s="81"/>
      <c r="MCI138" s="81"/>
      <c r="MCJ138" s="81"/>
      <c r="MCK138" s="81"/>
      <c r="MCL138" s="81"/>
      <c r="MCM138" s="81"/>
      <c r="MCN138" s="81"/>
      <c r="MCO138" s="81"/>
      <c r="MCP138" s="81"/>
      <c r="MCQ138" s="81"/>
      <c r="MCR138" s="81"/>
      <c r="MCS138" s="81"/>
      <c r="MCT138" s="81"/>
      <c r="MCU138" s="81"/>
      <c r="MCV138" s="81"/>
      <c r="MCW138" s="81"/>
      <c r="MCX138" s="81"/>
      <c r="MCY138" s="81"/>
      <c r="MCZ138" s="81"/>
      <c r="MDA138" s="81"/>
      <c r="MDB138" s="81"/>
      <c r="MDC138" s="81"/>
      <c r="MDD138" s="81"/>
      <c r="MDE138" s="81"/>
      <c r="MDF138" s="81"/>
      <c r="MDG138" s="81"/>
      <c r="MDH138" s="81"/>
      <c r="MDI138" s="81"/>
      <c r="MDJ138" s="81"/>
      <c r="MDK138" s="81"/>
      <c r="MDL138" s="81"/>
      <c r="MDM138" s="81"/>
      <c r="MDN138" s="81"/>
      <c r="MDO138" s="81"/>
      <c r="MDP138" s="81"/>
      <c r="MDQ138" s="81"/>
      <c r="MDR138" s="81"/>
      <c r="MDS138" s="81"/>
      <c r="MDT138" s="81"/>
      <c r="MDU138" s="81"/>
      <c r="MDV138" s="81"/>
      <c r="MDW138" s="81"/>
      <c r="MDX138" s="81"/>
      <c r="MDY138" s="81"/>
      <c r="MDZ138" s="81"/>
      <c r="MEA138" s="81"/>
      <c r="MEB138" s="81"/>
      <c r="MEC138" s="81"/>
      <c r="MED138" s="81"/>
      <c r="MEE138" s="81"/>
      <c r="MEF138" s="81"/>
      <c r="MEG138" s="81"/>
      <c r="MEH138" s="81"/>
      <c r="MEI138" s="81"/>
      <c r="MEJ138" s="81"/>
      <c r="MEK138" s="81"/>
      <c r="MEL138" s="81"/>
      <c r="MEM138" s="81"/>
      <c r="MEN138" s="81"/>
      <c r="MEO138" s="81"/>
      <c r="MEP138" s="81"/>
      <c r="MEQ138" s="81"/>
      <c r="MER138" s="81"/>
      <c r="MES138" s="81"/>
      <c r="MET138" s="81"/>
      <c r="MEU138" s="81"/>
      <c r="MEV138" s="81"/>
      <c r="MEW138" s="81"/>
      <c r="MEX138" s="81"/>
      <c r="MEY138" s="81"/>
      <c r="MEZ138" s="81"/>
      <c r="MFA138" s="81"/>
      <c r="MFB138" s="81"/>
      <c r="MFC138" s="81"/>
      <c r="MFD138" s="81"/>
      <c r="MFE138" s="81"/>
      <c r="MFF138" s="81"/>
      <c r="MFG138" s="81"/>
      <c r="MFH138" s="81"/>
      <c r="MFI138" s="81"/>
      <c r="MFJ138" s="81"/>
      <c r="MFK138" s="81"/>
      <c r="MFL138" s="81"/>
      <c r="MFM138" s="81"/>
      <c r="MFN138" s="81"/>
      <c r="MFO138" s="81"/>
      <c r="MFP138" s="81"/>
      <c r="MFQ138" s="81"/>
      <c r="MFR138" s="81"/>
      <c r="MFS138" s="81"/>
      <c r="MFT138" s="81"/>
      <c r="MFU138" s="81"/>
      <c r="MFV138" s="81"/>
      <c r="MFW138" s="81"/>
      <c r="MFX138" s="81"/>
      <c r="MFY138" s="81"/>
      <c r="MFZ138" s="81"/>
      <c r="MGA138" s="81"/>
      <c r="MGB138" s="81"/>
      <c r="MGC138" s="81"/>
      <c r="MGD138" s="81"/>
      <c r="MGE138" s="81"/>
      <c r="MGF138" s="81"/>
      <c r="MGG138" s="81"/>
      <c r="MGH138" s="81"/>
      <c r="MGI138" s="81"/>
      <c r="MGJ138" s="81"/>
      <c r="MGK138" s="81"/>
      <c r="MGL138" s="81"/>
      <c r="MGM138" s="81"/>
      <c r="MGN138" s="81"/>
      <c r="MGO138" s="81"/>
      <c r="MGP138" s="81"/>
      <c r="MGQ138" s="81"/>
      <c r="MGR138" s="81"/>
      <c r="MGS138" s="81"/>
      <c r="MGT138" s="81"/>
      <c r="MGU138" s="81"/>
      <c r="MGV138" s="81"/>
      <c r="MGW138" s="81"/>
      <c r="MGX138" s="81"/>
      <c r="MGY138" s="81"/>
      <c r="MGZ138" s="81"/>
      <c r="MHA138" s="81"/>
      <c r="MHB138" s="81"/>
      <c r="MHC138" s="81"/>
      <c r="MHD138" s="81"/>
      <c r="MHE138" s="81"/>
      <c r="MHF138" s="81"/>
      <c r="MHG138" s="81"/>
      <c r="MHH138" s="81"/>
      <c r="MHI138" s="81"/>
      <c r="MHJ138" s="81"/>
      <c r="MHK138" s="81"/>
      <c r="MHL138" s="81"/>
      <c r="MHM138" s="81"/>
      <c r="MHN138" s="81"/>
      <c r="MHO138" s="81"/>
      <c r="MHP138" s="81"/>
      <c r="MHQ138" s="81"/>
      <c r="MHR138" s="81"/>
      <c r="MHS138" s="81"/>
      <c r="MHT138" s="81"/>
      <c r="MHU138" s="81"/>
      <c r="MHV138" s="81"/>
      <c r="MHW138" s="81"/>
      <c r="MHX138" s="81"/>
      <c r="MHY138" s="81"/>
      <c r="MHZ138" s="81"/>
      <c r="MIA138" s="81"/>
      <c r="MIB138" s="81"/>
      <c r="MIC138" s="81"/>
      <c r="MID138" s="81"/>
      <c r="MIE138" s="81"/>
      <c r="MIF138" s="81"/>
      <c r="MIG138" s="81"/>
      <c r="MIH138" s="81"/>
      <c r="MII138" s="81"/>
      <c r="MIJ138" s="81"/>
      <c r="MIK138" s="81"/>
      <c r="MIL138" s="81"/>
      <c r="MIM138" s="81"/>
      <c r="MIN138" s="81"/>
      <c r="MIO138" s="81"/>
      <c r="MIP138" s="81"/>
      <c r="MIQ138" s="81"/>
      <c r="MIR138" s="81"/>
      <c r="MIS138" s="81"/>
      <c r="MIT138" s="81"/>
      <c r="MIU138" s="81"/>
      <c r="MIV138" s="81"/>
      <c r="MIW138" s="81"/>
      <c r="MIX138" s="81"/>
      <c r="MIY138" s="81"/>
      <c r="MIZ138" s="81"/>
      <c r="MJA138" s="81"/>
      <c r="MJB138" s="81"/>
      <c r="MJC138" s="81"/>
      <c r="MJD138" s="81"/>
      <c r="MJE138" s="81"/>
      <c r="MJF138" s="81"/>
      <c r="MJG138" s="81"/>
      <c r="MJH138" s="81"/>
      <c r="MJI138" s="81"/>
      <c r="MJJ138" s="81"/>
      <c r="MJK138" s="81"/>
      <c r="MJL138" s="81"/>
      <c r="MJM138" s="81"/>
      <c r="MJN138" s="81"/>
      <c r="MJO138" s="81"/>
      <c r="MJP138" s="81"/>
      <c r="MJQ138" s="81"/>
      <c r="MJR138" s="81"/>
      <c r="MJS138" s="81"/>
      <c r="MJT138" s="81"/>
      <c r="MJU138" s="81"/>
      <c r="MJV138" s="81"/>
      <c r="MJW138" s="81"/>
      <c r="MJX138" s="81"/>
      <c r="MJY138" s="81"/>
      <c r="MJZ138" s="81"/>
      <c r="MKA138" s="81"/>
      <c r="MKB138" s="81"/>
      <c r="MKC138" s="81"/>
      <c r="MKD138" s="81"/>
      <c r="MKE138" s="81"/>
      <c r="MKF138" s="81"/>
      <c r="MKG138" s="81"/>
      <c r="MKH138" s="81"/>
      <c r="MKI138" s="81"/>
      <c r="MKJ138" s="81"/>
      <c r="MKK138" s="81"/>
      <c r="MKL138" s="81"/>
      <c r="MKM138" s="81"/>
      <c r="MKN138" s="81"/>
      <c r="MKO138" s="81"/>
      <c r="MKP138" s="81"/>
      <c r="MKQ138" s="81"/>
      <c r="MKR138" s="81"/>
      <c r="MKS138" s="81"/>
      <c r="MKT138" s="81"/>
      <c r="MKU138" s="81"/>
      <c r="MKV138" s="81"/>
      <c r="MKW138" s="81"/>
      <c r="MKX138" s="81"/>
      <c r="MKY138" s="81"/>
      <c r="MKZ138" s="81"/>
      <c r="MLA138" s="81"/>
      <c r="MLB138" s="81"/>
      <c r="MLC138" s="81"/>
      <c r="MLD138" s="81"/>
      <c r="MLE138" s="81"/>
      <c r="MLF138" s="81"/>
      <c r="MLG138" s="81"/>
      <c r="MLH138" s="81"/>
      <c r="MLI138" s="81"/>
      <c r="MLJ138" s="81"/>
      <c r="MLK138" s="81"/>
      <c r="MLL138" s="81"/>
      <c r="MLM138" s="81"/>
      <c r="MLN138" s="81"/>
      <c r="MLO138" s="81"/>
      <c r="MLP138" s="81"/>
      <c r="MLQ138" s="81"/>
      <c r="MLR138" s="81"/>
      <c r="MLS138" s="81"/>
      <c r="MLT138" s="81"/>
      <c r="MLU138" s="81"/>
      <c r="MLV138" s="81"/>
      <c r="MLW138" s="81"/>
      <c r="MLX138" s="81"/>
      <c r="MLY138" s="81"/>
      <c r="MLZ138" s="81"/>
      <c r="MMA138" s="81"/>
      <c r="MMB138" s="81"/>
      <c r="MMC138" s="81"/>
      <c r="MMD138" s="81"/>
      <c r="MME138" s="81"/>
      <c r="MMF138" s="81"/>
      <c r="MMG138" s="81"/>
      <c r="MMH138" s="81"/>
      <c r="MMI138" s="81"/>
      <c r="MMJ138" s="81"/>
      <c r="MMK138" s="81"/>
      <c r="MML138" s="81"/>
      <c r="MMM138" s="81"/>
      <c r="MMN138" s="81"/>
      <c r="MMO138" s="81"/>
      <c r="MMP138" s="81"/>
      <c r="MMQ138" s="81"/>
      <c r="MMR138" s="81"/>
      <c r="MMS138" s="81"/>
      <c r="MMT138" s="81"/>
      <c r="MMU138" s="81"/>
      <c r="MMV138" s="81"/>
      <c r="MMW138" s="81"/>
      <c r="MMX138" s="81"/>
      <c r="MMY138" s="81"/>
      <c r="MMZ138" s="81"/>
      <c r="MNA138" s="81"/>
      <c r="MNB138" s="81"/>
      <c r="MNC138" s="81"/>
      <c r="MND138" s="81"/>
      <c r="MNE138" s="81"/>
      <c r="MNF138" s="81"/>
      <c r="MNG138" s="81"/>
      <c r="MNH138" s="81"/>
      <c r="MNI138" s="81"/>
      <c r="MNJ138" s="81"/>
      <c r="MNK138" s="81"/>
      <c r="MNL138" s="81"/>
      <c r="MNM138" s="81"/>
      <c r="MNN138" s="81"/>
      <c r="MNO138" s="81"/>
      <c r="MNP138" s="81"/>
      <c r="MNQ138" s="81"/>
      <c r="MNR138" s="81"/>
      <c r="MNS138" s="81"/>
      <c r="MNT138" s="81"/>
      <c r="MNU138" s="81"/>
      <c r="MNV138" s="81"/>
      <c r="MNW138" s="81"/>
      <c r="MNX138" s="81"/>
      <c r="MNY138" s="81"/>
      <c r="MNZ138" s="81"/>
      <c r="MOA138" s="81"/>
      <c r="MOB138" s="81"/>
      <c r="MOC138" s="81"/>
      <c r="MOD138" s="81"/>
      <c r="MOE138" s="81"/>
      <c r="MOF138" s="81"/>
      <c r="MOG138" s="81"/>
      <c r="MOH138" s="81"/>
      <c r="MOI138" s="81"/>
      <c r="MOJ138" s="81"/>
      <c r="MOK138" s="81"/>
      <c r="MOL138" s="81"/>
      <c r="MOM138" s="81"/>
      <c r="MON138" s="81"/>
      <c r="MOO138" s="81"/>
      <c r="MOP138" s="81"/>
      <c r="MOQ138" s="81"/>
      <c r="MOR138" s="81"/>
      <c r="MOS138" s="81"/>
      <c r="MOT138" s="81"/>
      <c r="MOU138" s="81"/>
      <c r="MOV138" s="81"/>
      <c r="MOW138" s="81"/>
      <c r="MOX138" s="81"/>
      <c r="MOY138" s="81"/>
      <c r="MOZ138" s="81"/>
      <c r="MPA138" s="81"/>
      <c r="MPB138" s="81"/>
      <c r="MPC138" s="81"/>
      <c r="MPD138" s="81"/>
      <c r="MPE138" s="81"/>
      <c r="MPF138" s="81"/>
      <c r="MPG138" s="81"/>
      <c r="MPH138" s="81"/>
      <c r="MPI138" s="81"/>
      <c r="MPJ138" s="81"/>
      <c r="MPK138" s="81"/>
      <c r="MPL138" s="81"/>
      <c r="MPM138" s="81"/>
      <c r="MPN138" s="81"/>
      <c r="MPO138" s="81"/>
      <c r="MPP138" s="81"/>
      <c r="MPQ138" s="81"/>
      <c r="MPR138" s="81"/>
      <c r="MPS138" s="81"/>
      <c r="MPT138" s="81"/>
      <c r="MPU138" s="81"/>
      <c r="MPV138" s="81"/>
      <c r="MPW138" s="81"/>
      <c r="MPX138" s="81"/>
      <c r="MPY138" s="81"/>
      <c r="MPZ138" s="81"/>
      <c r="MQA138" s="81"/>
      <c r="MQB138" s="81"/>
      <c r="MQC138" s="81"/>
      <c r="MQD138" s="81"/>
      <c r="MQE138" s="81"/>
      <c r="MQF138" s="81"/>
      <c r="MQG138" s="81"/>
      <c r="MQH138" s="81"/>
      <c r="MQI138" s="81"/>
      <c r="MQJ138" s="81"/>
      <c r="MQK138" s="81"/>
      <c r="MQL138" s="81"/>
      <c r="MQM138" s="81"/>
      <c r="MQN138" s="81"/>
      <c r="MQO138" s="81"/>
      <c r="MQP138" s="81"/>
      <c r="MQQ138" s="81"/>
      <c r="MQR138" s="81"/>
      <c r="MQS138" s="81"/>
      <c r="MQT138" s="81"/>
      <c r="MQU138" s="81"/>
      <c r="MQV138" s="81"/>
      <c r="MQW138" s="81"/>
      <c r="MQX138" s="81"/>
      <c r="MQY138" s="81"/>
      <c r="MQZ138" s="81"/>
      <c r="MRA138" s="81"/>
      <c r="MRB138" s="81"/>
      <c r="MRC138" s="81"/>
      <c r="MRD138" s="81"/>
      <c r="MRE138" s="81"/>
      <c r="MRF138" s="81"/>
      <c r="MRG138" s="81"/>
      <c r="MRH138" s="81"/>
      <c r="MRI138" s="81"/>
      <c r="MRJ138" s="81"/>
      <c r="MRK138" s="81"/>
      <c r="MRL138" s="81"/>
      <c r="MRM138" s="81"/>
      <c r="MRN138" s="81"/>
      <c r="MRO138" s="81"/>
      <c r="MRP138" s="81"/>
      <c r="MRQ138" s="81"/>
      <c r="MRR138" s="81"/>
      <c r="MRS138" s="81"/>
      <c r="MRT138" s="81"/>
      <c r="MRU138" s="81"/>
      <c r="MRV138" s="81"/>
      <c r="MRW138" s="81"/>
      <c r="MRX138" s="81"/>
      <c r="MRY138" s="81"/>
      <c r="MRZ138" s="81"/>
      <c r="MSA138" s="81"/>
      <c r="MSB138" s="81"/>
      <c r="MSC138" s="81"/>
      <c r="MSD138" s="81"/>
      <c r="MSE138" s="81"/>
      <c r="MSF138" s="81"/>
      <c r="MSG138" s="81"/>
      <c r="MSH138" s="81"/>
      <c r="MSI138" s="81"/>
      <c r="MSJ138" s="81"/>
      <c r="MSK138" s="81"/>
      <c r="MSL138" s="81"/>
      <c r="MSM138" s="81"/>
      <c r="MSN138" s="81"/>
      <c r="MSO138" s="81"/>
      <c r="MSP138" s="81"/>
      <c r="MSQ138" s="81"/>
      <c r="MSR138" s="81"/>
      <c r="MSS138" s="81"/>
      <c r="MST138" s="81"/>
      <c r="MSU138" s="81"/>
      <c r="MSV138" s="81"/>
      <c r="MSW138" s="81"/>
      <c r="MSX138" s="81"/>
      <c r="MSY138" s="81"/>
      <c r="MSZ138" s="81"/>
      <c r="MTA138" s="81"/>
      <c r="MTB138" s="81"/>
      <c r="MTC138" s="81"/>
      <c r="MTD138" s="81"/>
      <c r="MTE138" s="81"/>
      <c r="MTF138" s="81"/>
      <c r="MTG138" s="81"/>
      <c r="MTH138" s="81"/>
      <c r="MTI138" s="81"/>
      <c r="MTJ138" s="81"/>
      <c r="MTK138" s="81"/>
      <c r="MTL138" s="81"/>
      <c r="MTM138" s="81"/>
      <c r="MTN138" s="81"/>
      <c r="MTO138" s="81"/>
      <c r="MTP138" s="81"/>
      <c r="MTQ138" s="81"/>
      <c r="MTR138" s="81"/>
      <c r="MTS138" s="81"/>
      <c r="MTT138" s="81"/>
      <c r="MTU138" s="81"/>
      <c r="MTV138" s="81"/>
      <c r="MTW138" s="81"/>
      <c r="MTX138" s="81"/>
      <c r="MTY138" s="81"/>
      <c r="MTZ138" s="81"/>
      <c r="MUA138" s="81"/>
      <c r="MUB138" s="81"/>
      <c r="MUC138" s="81"/>
      <c r="MUD138" s="81"/>
      <c r="MUE138" s="81"/>
      <c r="MUF138" s="81"/>
      <c r="MUG138" s="81"/>
      <c r="MUH138" s="81"/>
      <c r="MUI138" s="81"/>
      <c r="MUJ138" s="81"/>
      <c r="MUK138" s="81"/>
      <c r="MUL138" s="81"/>
      <c r="MUM138" s="81"/>
      <c r="MUN138" s="81"/>
      <c r="MUO138" s="81"/>
      <c r="MUP138" s="81"/>
      <c r="MUQ138" s="81"/>
      <c r="MUR138" s="81"/>
      <c r="MUS138" s="81"/>
      <c r="MUT138" s="81"/>
      <c r="MUU138" s="81"/>
      <c r="MUV138" s="81"/>
      <c r="MUW138" s="81"/>
      <c r="MUX138" s="81"/>
      <c r="MUY138" s="81"/>
      <c r="MUZ138" s="81"/>
      <c r="MVA138" s="81"/>
      <c r="MVB138" s="81"/>
      <c r="MVC138" s="81"/>
      <c r="MVD138" s="81"/>
      <c r="MVE138" s="81"/>
      <c r="MVF138" s="81"/>
      <c r="MVG138" s="81"/>
      <c r="MVH138" s="81"/>
      <c r="MVI138" s="81"/>
      <c r="MVJ138" s="81"/>
      <c r="MVK138" s="81"/>
      <c r="MVL138" s="81"/>
      <c r="MVM138" s="81"/>
      <c r="MVN138" s="81"/>
      <c r="MVO138" s="81"/>
      <c r="MVP138" s="81"/>
      <c r="MVQ138" s="81"/>
      <c r="MVR138" s="81"/>
      <c r="MVS138" s="81"/>
      <c r="MVT138" s="81"/>
      <c r="MVU138" s="81"/>
      <c r="MVV138" s="81"/>
      <c r="MVW138" s="81"/>
      <c r="MVX138" s="81"/>
      <c r="MVY138" s="81"/>
      <c r="MVZ138" s="81"/>
      <c r="MWA138" s="81"/>
      <c r="MWB138" s="81"/>
      <c r="MWC138" s="81"/>
      <c r="MWD138" s="81"/>
      <c r="MWE138" s="81"/>
      <c r="MWF138" s="81"/>
      <c r="MWG138" s="81"/>
      <c r="MWH138" s="81"/>
      <c r="MWI138" s="81"/>
      <c r="MWJ138" s="81"/>
      <c r="MWK138" s="81"/>
      <c r="MWL138" s="81"/>
      <c r="MWM138" s="81"/>
      <c r="MWN138" s="81"/>
      <c r="MWO138" s="81"/>
      <c r="MWP138" s="81"/>
      <c r="MWQ138" s="81"/>
      <c r="MWR138" s="81"/>
      <c r="MWS138" s="81"/>
      <c r="MWT138" s="81"/>
      <c r="MWU138" s="81"/>
      <c r="MWV138" s="81"/>
      <c r="MWW138" s="81"/>
      <c r="MWX138" s="81"/>
      <c r="MWY138" s="81"/>
      <c r="MWZ138" s="81"/>
      <c r="MXA138" s="81"/>
      <c r="MXB138" s="81"/>
      <c r="MXC138" s="81"/>
      <c r="MXD138" s="81"/>
      <c r="MXE138" s="81"/>
      <c r="MXF138" s="81"/>
      <c r="MXG138" s="81"/>
      <c r="MXH138" s="81"/>
      <c r="MXI138" s="81"/>
      <c r="MXJ138" s="81"/>
      <c r="MXK138" s="81"/>
      <c r="MXL138" s="81"/>
      <c r="MXM138" s="81"/>
      <c r="MXN138" s="81"/>
      <c r="MXO138" s="81"/>
      <c r="MXP138" s="81"/>
      <c r="MXQ138" s="81"/>
      <c r="MXR138" s="81"/>
      <c r="MXS138" s="81"/>
      <c r="MXT138" s="81"/>
      <c r="MXU138" s="81"/>
      <c r="MXV138" s="81"/>
      <c r="MXW138" s="81"/>
      <c r="MXX138" s="81"/>
      <c r="MXY138" s="81"/>
      <c r="MXZ138" s="81"/>
      <c r="MYA138" s="81"/>
      <c r="MYB138" s="81"/>
      <c r="MYC138" s="81"/>
      <c r="MYD138" s="81"/>
      <c r="MYE138" s="81"/>
      <c r="MYF138" s="81"/>
      <c r="MYG138" s="81"/>
      <c r="MYH138" s="81"/>
      <c r="MYI138" s="81"/>
      <c r="MYJ138" s="81"/>
      <c r="MYK138" s="81"/>
      <c r="MYL138" s="81"/>
      <c r="MYM138" s="81"/>
      <c r="MYN138" s="81"/>
      <c r="MYO138" s="81"/>
      <c r="MYP138" s="81"/>
      <c r="MYQ138" s="81"/>
      <c r="MYR138" s="81"/>
      <c r="MYS138" s="81"/>
      <c r="MYT138" s="81"/>
      <c r="MYU138" s="81"/>
      <c r="MYV138" s="81"/>
      <c r="MYW138" s="81"/>
      <c r="MYX138" s="81"/>
      <c r="MYY138" s="81"/>
      <c r="MYZ138" s="81"/>
      <c r="MZA138" s="81"/>
      <c r="MZB138" s="81"/>
      <c r="MZC138" s="81"/>
      <c r="MZD138" s="81"/>
      <c r="MZE138" s="81"/>
      <c r="MZF138" s="81"/>
      <c r="MZG138" s="81"/>
      <c r="MZH138" s="81"/>
      <c r="MZI138" s="81"/>
      <c r="MZJ138" s="81"/>
      <c r="MZK138" s="81"/>
      <c r="MZL138" s="81"/>
      <c r="MZM138" s="81"/>
      <c r="MZN138" s="81"/>
      <c r="MZO138" s="81"/>
      <c r="MZP138" s="81"/>
      <c r="MZQ138" s="81"/>
      <c r="MZR138" s="81"/>
      <c r="MZS138" s="81"/>
      <c r="MZT138" s="81"/>
      <c r="MZU138" s="81"/>
      <c r="MZV138" s="81"/>
      <c r="MZW138" s="81"/>
      <c r="MZX138" s="81"/>
      <c r="MZY138" s="81"/>
      <c r="MZZ138" s="81"/>
      <c r="NAA138" s="81"/>
      <c r="NAB138" s="81"/>
      <c r="NAC138" s="81"/>
      <c r="NAD138" s="81"/>
      <c r="NAE138" s="81"/>
      <c r="NAF138" s="81"/>
      <c r="NAG138" s="81"/>
      <c r="NAH138" s="81"/>
      <c r="NAI138" s="81"/>
      <c r="NAJ138" s="81"/>
      <c r="NAK138" s="81"/>
      <c r="NAL138" s="81"/>
      <c r="NAM138" s="81"/>
      <c r="NAN138" s="81"/>
      <c r="NAO138" s="81"/>
      <c r="NAP138" s="81"/>
      <c r="NAQ138" s="81"/>
      <c r="NAR138" s="81"/>
      <c r="NAS138" s="81"/>
      <c r="NAT138" s="81"/>
      <c r="NAU138" s="81"/>
      <c r="NAV138" s="81"/>
      <c r="NAW138" s="81"/>
      <c r="NAX138" s="81"/>
      <c r="NAY138" s="81"/>
      <c r="NAZ138" s="81"/>
      <c r="NBA138" s="81"/>
      <c r="NBB138" s="81"/>
      <c r="NBC138" s="81"/>
      <c r="NBD138" s="81"/>
      <c r="NBE138" s="81"/>
      <c r="NBF138" s="81"/>
      <c r="NBG138" s="81"/>
      <c r="NBH138" s="81"/>
      <c r="NBI138" s="81"/>
      <c r="NBJ138" s="81"/>
      <c r="NBK138" s="81"/>
      <c r="NBL138" s="81"/>
      <c r="NBM138" s="81"/>
      <c r="NBN138" s="81"/>
      <c r="NBO138" s="81"/>
      <c r="NBP138" s="81"/>
      <c r="NBQ138" s="81"/>
      <c r="NBR138" s="81"/>
      <c r="NBS138" s="81"/>
      <c r="NBT138" s="81"/>
      <c r="NBU138" s="81"/>
      <c r="NBV138" s="81"/>
      <c r="NBW138" s="81"/>
      <c r="NBX138" s="81"/>
      <c r="NBY138" s="81"/>
      <c r="NBZ138" s="81"/>
      <c r="NCA138" s="81"/>
      <c r="NCB138" s="81"/>
      <c r="NCC138" s="81"/>
      <c r="NCD138" s="81"/>
      <c r="NCE138" s="81"/>
      <c r="NCF138" s="81"/>
      <c r="NCG138" s="81"/>
      <c r="NCH138" s="81"/>
      <c r="NCI138" s="81"/>
      <c r="NCJ138" s="81"/>
      <c r="NCK138" s="81"/>
      <c r="NCL138" s="81"/>
      <c r="NCM138" s="81"/>
      <c r="NCN138" s="81"/>
      <c r="NCO138" s="81"/>
      <c r="NCP138" s="81"/>
      <c r="NCQ138" s="81"/>
      <c r="NCR138" s="81"/>
      <c r="NCS138" s="81"/>
      <c r="NCT138" s="81"/>
      <c r="NCU138" s="81"/>
      <c r="NCV138" s="81"/>
      <c r="NCW138" s="81"/>
      <c r="NCX138" s="81"/>
      <c r="NCY138" s="81"/>
      <c r="NCZ138" s="81"/>
      <c r="NDA138" s="81"/>
      <c r="NDB138" s="81"/>
      <c r="NDC138" s="81"/>
      <c r="NDD138" s="81"/>
      <c r="NDE138" s="81"/>
      <c r="NDF138" s="81"/>
      <c r="NDG138" s="81"/>
      <c r="NDH138" s="81"/>
      <c r="NDI138" s="81"/>
      <c r="NDJ138" s="81"/>
      <c r="NDK138" s="81"/>
      <c r="NDL138" s="81"/>
      <c r="NDM138" s="81"/>
      <c r="NDN138" s="81"/>
      <c r="NDO138" s="81"/>
      <c r="NDP138" s="81"/>
      <c r="NDQ138" s="81"/>
      <c r="NDR138" s="81"/>
      <c r="NDS138" s="81"/>
      <c r="NDT138" s="81"/>
      <c r="NDU138" s="81"/>
      <c r="NDV138" s="81"/>
      <c r="NDW138" s="81"/>
      <c r="NDX138" s="81"/>
      <c r="NDY138" s="81"/>
      <c r="NDZ138" s="81"/>
      <c r="NEA138" s="81"/>
      <c r="NEB138" s="81"/>
      <c r="NEC138" s="81"/>
      <c r="NED138" s="81"/>
      <c r="NEE138" s="81"/>
      <c r="NEF138" s="81"/>
      <c r="NEG138" s="81"/>
      <c r="NEH138" s="81"/>
      <c r="NEI138" s="81"/>
      <c r="NEJ138" s="81"/>
      <c r="NEK138" s="81"/>
      <c r="NEL138" s="81"/>
      <c r="NEM138" s="81"/>
      <c r="NEN138" s="81"/>
      <c r="NEO138" s="81"/>
      <c r="NEP138" s="81"/>
      <c r="NEQ138" s="81"/>
      <c r="NER138" s="81"/>
      <c r="NES138" s="81"/>
      <c r="NET138" s="81"/>
      <c r="NEU138" s="81"/>
      <c r="NEV138" s="81"/>
      <c r="NEW138" s="81"/>
      <c r="NEX138" s="81"/>
      <c r="NEY138" s="81"/>
      <c r="NEZ138" s="81"/>
      <c r="NFA138" s="81"/>
      <c r="NFB138" s="81"/>
      <c r="NFC138" s="81"/>
      <c r="NFD138" s="81"/>
      <c r="NFE138" s="81"/>
      <c r="NFF138" s="81"/>
      <c r="NFG138" s="81"/>
      <c r="NFH138" s="81"/>
      <c r="NFI138" s="81"/>
      <c r="NFJ138" s="81"/>
      <c r="NFK138" s="81"/>
      <c r="NFL138" s="81"/>
      <c r="NFM138" s="81"/>
      <c r="NFN138" s="81"/>
      <c r="NFO138" s="81"/>
      <c r="NFP138" s="81"/>
      <c r="NFQ138" s="81"/>
      <c r="NFR138" s="81"/>
      <c r="NFS138" s="81"/>
      <c r="NFT138" s="81"/>
      <c r="NFU138" s="81"/>
      <c r="NFV138" s="81"/>
      <c r="NFW138" s="81"/>
      <c r="NFX138" s="81"/>
      <c r="NFY138" s="81"/>
      <c r="NFZ138" s="81"/>
      <c r="NGA138" s="81"/>
      <c r="NGB138" s="81"/>
      <c r="NGC138" s="81"/>
      <c r="NGD138" s="81"/>
      <c r="NGE138" s="81"/>
      <c r="NGF138" s="81"/>
      <c r="NGG138" s="81"/>
      <c r="NGH138" s="81"/>
      <c r="NGI138" s="81"/>
      <c r="NGJ138" s="81"/>
      <c r="NGK138" s="81"/>
      <c r="NGL138" s="81"/>
      <c r="NGM138" s="81"/>
      <c r="NGN138" s="81"/>
      <c r="NGO138" s="81"/>
      <c r="NGP138" s="81"/>
      <c r="NGQ138" s="81"/>
      <c r="NGR138" s="81"/>
      <c r="NGS138" s="81"/>
      <c r="NGT138" s="81"/>
      <c r="NGU138" s="81"/>
      <c r="NGV138" s="81"/>
      <c r="NGW138" s="81"/>
      <c r="NGX138" s="81"/>
      <c r="NGY138" s="81"/>
      <c r="NGZ138" s="81"/>
      <c r="NHA138" s="81"/>
      <c r="NHB138" s="81"/>
      <c r="NHC138" s="81"/>
      <c r="NHD138" s="81"/>
      <c r="NHE138" s="81"/>
      <c r="NHF138" s="81"/>
      <c r="NHG138" s="81"/>
      <c r="NHH138" s="81"/>
      <c r="NHI138" s="81"/>
      <c r="NHJ138" s="81"/>
      <c r="NHK138" s="81"/>
      <c r="NHL138" s="81"/>
      <c r="NHM138" s="81"/>
      <c r="NHN138" s="81"/>
      <c r="NHO138" s="81"/>
      <c r="NHP138" s="81"/>
      <c r="NHQ138" s="81"/>
      <c r="NHR138" s="81"/>
      <c r="NHS138" s="81"/>
      <c r="NHT138" s="81"/>
      <c r="NHU138" s="81"/>
      <c r="NHV138" s="81"/>
      <c r="NHW138" s="81"/>
      <c r="NHX138" s="81"/>
      <c r="NHY138" s="81"/>
      <c r="NHZ138" s="81"/>
      <c r="NIA138" s="81"/>
      <c r="NIB138" s="81"/>
      <c r="NIC138" s="81"/>
      <c r="NID138" s="81"/>
      <c r="NIE138" s="81"/>
      <c r="NIF138" s="81"/>
      <c r="NIG138" s="81"/>
      <c r="NIH138" s="81"/>
      <c r="NII138" s="81"/>
      <c r="NIJ138" s="81"/>
      <c r="NIK138" s="81"/>
      <c r="NIL138" s="81"/>
      <c r="NIM138" s="81"/>
      <c r="NIN138" s="81"/>
      <c r="NIO138" s="81"/>
      <c r="NIP138" s="81"/>
      <c r="NIQ138" s="81"/>
      <c r="NIR138" s="81"/>
      <c r="NIS138" s="81"/>
      <c r="NIT138" s="81"/>
      <c r="NIU138" s="81"/>
      <c r="NIV138" s="81"/>
      <c r="NIW138" s="81"/>
      <c r="NIX138" s="81"/>
      <c r="NIY138" s="81"/>
      <c r="NIZ138" s="81"/>
      <c r="NJA138" s="81"/>
      <c r="NJB138" s="81"/>
      <c r="NJC138" s="81"/>
      <c r="NJD138" s="81"/>
      <c r="NJE138" s="81"/>
      <c r="NJF138" s="81"/>
      <c r="NJG138" s="81"/>
      <c r="NJH138" s="81"/>
      <c r="NJI138" s="81"/>
      <c r="NJJ138" s="81"/>
      <c r="NJK138" s="81"/>
      <c r="NJL138" s="81"/>
      <c r="NJM138" s="81"/>
      <c r="NJN138" s="81"/>
      <c r="NJO138" s="81"/>
      <c r="NJP138" s="81"/>
      <c r="NJQ138" s="81"/>
      <c r="NJR138" s="81"/>
      <c r="NJS138" s="81"/>
      <c r="NJT138" s="81"/>
      <c r="NJU138" s="81"/>
      <c r="NJV138" s="81"/>
      <c r="NJW138" s="81"/>
      <c r="NJX138" s="81"/>
      <c r="NJY138" s="81"/>
      <c r="NJZ138" s="81"/>
      <c r="NKA138" s="81"/>
      <c r="NKB138" s="81"/>
      <c r="NKC138" s="81"/>
      <c r="NKD138" s="81"/>
      <c r="NKE138" s="81"/>
      <c r="NKF138" s="81"/>
      <c r="NKG138" s="81"/>
      <c r="NKH138" s="81"/>
      <c r="NKI138" s="81"/>
      <c r="NKJ138" s="81"/>
      <c r="NKK138" s="81"/>
      <c r="NKL138" s="81"/>
      <c r="NKM138" s="81"/>
      <c r="NKN138" s="81"/>
      <c r="NKO138" s="81"/>
      <c r="NKP138" s="81"/>
      <c r="NKQ138" s="81"/>
      <c r="NKR138" s="81"/>
      <c r="NKS138" s="81"/>
      <c r="NKT138" s="81"/>
      <c r="NKU138" s="81"/>
      <c r="NKV138" s="81"/>
      <c r="NKW138" s="81"/>
      <c r="NKX138" s="81"/>
      <c r="NKY138" s="81"/>
      <c r="NKZ138" s="81"/>
      <c r="NLA138" s="81"/>
      <c r="NLB138" s="81"/>
      <c r="NLC138" s="81"/>
      <c r="NLD138" s="81"/>
      <c r="NLE138" s="81"/>
      <c r="NLF138" s="81"/>
      <c r="NLG138" s="81"/>
      <c r="NLH138" s="81"/>
      <c r="NLI138" s="81"/>
      <c r="NLJ138" s="81"/>
      <c r="NLK138" s="81"/>
      <c r="NLL138" s="81"/>
      <c r="NLM138" s="81"/>
      <c r="NLN138" s="81"/>
      <c r="NLO138" s="81"/>
      <c r="NLP138" s="81"/>
      <c r="NLQ138" s="81"/>
      <c r="NLR138" s="81"/>
      <c r="NLS138" s="81"/>
      <c r="NLT138" s="81"/>
      <c r="NLU138" s="81"/>
      <c r="NLV138" s="81"/>
      <c r="NLW138" s="81"/>
      <c r="NLX138" s="81"/>
      <c r="NLY138" s="81"/>
      <c r="NLZ138" s="81"/>
      <c r="NMA138" s="81"/>
      <c r="NMB138" s="81"/>
      <c r="NMC138" s="81"/>
      <c r="NMD138" s="81"/>
      <c r="NME138" s="81"/>
      <c r="NMF138" s="81"/>
      <c r="NMG138" s="81"/>
      <c r="NMH138" s="81"/>
      <c r="NMI138" s="81"/>
      <c r="NMJ138" s="81"/>
      <c r="NMK138" s="81"/>
      <c r="NML138" s="81"/>
      <c r="NMM138" s="81"/>
      <c r="NMN138" s="81"/>
      <c r="NMO138" s="81"/>
      <c r="NMP138" s="81"/>
      <c r="NMQ138" s="81"/>
      <c r="NMR138" s="81"/>
      <c r="NMS138" s="81"/>
      <c r="NMT138" s="81"/>
      <c r="NMU138" s="81"/>
      <c r="NMV138" s="81"/>
      <c r="NMW138" s="81"/>
      <c r="NMX138" s="81"/>
      <c r="NMY138" s="81"/>
      <c r="NMZ138" s="81"/>
      <c r="NNA138" s="81"/>
      <c r="NNB138" s="81"/>
      <c r="NNC138" s="81"/>
      <c r="NND138" s="81"/>
      <c r="NNE138" s="81"/>
      <c r="NNF138" s="81"/>
      <c r="NNG138" s="81"/>
      <c r="NNH138" s="81"/>
      <c r="NNI138" s="81"/>
      <c r="NNJ138" s="81"/>
      <c r="NNK138" s="81"/>
      <c r="NNL138" s="81"/>
      <c r="NNM138" s="81"/>
      <c r="NNN138" s="81"/>
      <c r="NNO138" s="81"/>
      <c r="NNP138" s="81"/>
      <c r="NNQ138" s="81"/>
      <c r="NNR138" s="81"/>
      <c r="NNS138" s="81"/>
      <c r="NNT138" s="81"/>
      <c r="NNU138" s="81"/>
      <c r="NNV138" s="81"/>
      <c r="NNW138" s="81"/>
      <c r="NNX138" s="81"/>
      <c r="NNY138" s="81"/>
      <c r="NNZ138" s="81"/>
      <c r="NOA138" s="81"/>
      <c r="NOB138" s="81"/>
      <c r="NOC138" s="81"/>
      <c r="NOD138" s="81"/>
      <c r="NOE138" s="81"/>
      <c r="NOF138" s="81"/>
      <c r="NOG138" s="81"/>
      <c r="NOH138" s="81"/>
      <c r="NOI138" s="81"/>
      <c r="NOJ138" s="81"/>
      <c r="NOK138" s="81"/>
      <c r="NOL138" s="81"/>
      <c r="NOM138" s="81"/>
      <c r="NON138" s="81"/>
      <c r="NOO138" s="81"/>
      <c r="NOP138" s="81"/>
      <c r="NOQ138" s="81"/>
      <c r="NOR138" s="81"/>
      <c r="NOS138" s="81"/>
      <c r="NOT138" s="81"/>
      <c r="NOU138" s="81"/>
      <c r="NOV138" s="81"/>
      <c r="NOW138" s="81"/>
      <c r="NOX138" s="81"/>
      <c r="NOY138" s="81"/>
      <c r="NOZ138" s="81"/>
      <c r="NPA138" s="81"/>
      <c r="NPB138" s="81"/>
      <c r="NPC138" s="81"/>
      <c r="NPD138" s="81"/>
      <c r="NPE138" s="81"/>
      <c r="NPF138" s="81"/>
      <c r="NPG138" s="81"/>
      <c r="NPH138" s="81"/>
      <c r="NPI138" s="81"/>
      <c r="NPJ138" s="81"/>
      <c r="NPK138" s="81"/>
      <c r="NPL138" s="81"/>
      <c r="NPM138" s="81"/>
      <c r="NPN138" s="81"/>
      <c r="NPO138" s="81"/>
      <c r="NPP138" s="81"/>
      <c r="NPQ138" s="81"/>
      <c r="NPR138" s="81"/>
      <c r="NPS138" s="81"/>
      <c r="NPT138" s="81"/>
      <c r="NPU138" s="81"/>
      <c r="NPV138" s="81"/>
      <c r="NPW138" s="81"/>
      <c r="NPX138" s="81"/>
      <c r="NPY138" s="81"/>
      <c r="NPZ138" s="81"/>
      <c r="NQA138" s="81"/>
      <c r="NQB138" s="81"/>
      <c r="NQC138" s="81"/>
      <c r="NQD138" s="81"/>
      <c r="NQE138" s="81"/>
      <c r="NQF138" s="81"/>
      <c r="NQG138" s="81"/>
      <c r="NQH138" s="81"/>
      <c r="NQI138" s="81"/>
      <c r="NQJ138" s="81"/>
      <c r="NQK138" s="81"/>
      <c r="NQL138" s="81"/>
      <c r="NQM138" s="81"/>
      <c r="NQN138" s="81"/>
      <c r="NQO138" s="81"/>
      <c r="NQP138" s="81"/>
      <c r="NQQ138" s="81"/>
      <c r="NQR138" s="81"/>
      <c r="NQS138" s="81"/>
      <c r="NQT138" s="81"/>
      <c r="NQU138" s="81"/>
      <c r="NQV138" s="81"/>
      <c r="NQW138" s="81"/>
      <c r="NQX138" s="81"/>
      <c r="NQY138" s="81"/>
      <c r="NQZ138" s="81"/>
      <c r="NRA138" s="81"/>
      <c r="NRB138" s="81"/>
      <c r="NRC138" s="81"/>
      <c r="NRD138" s="81"/>
      <c r="NRE138" s="81"/>
      <c r="NRF138" s="81"/>
      <c r="NRG138" s="81"/>
      <c r="NRH138" s="81"/>
      <c r="NRI138" s="81"/>
      <c r="NRJ138" s="81"/>
      <c r="NRK138" s="81"/>
      <c r="NRL138" s="81"/>
      <c r="NRM138" s="81"/>
      <c r="NRN138" s="81"/>
      <c r="NRO138" s="81"/>
      <c r="NRP138" s="81"/>
      <c r="NRQ138" s="81"/>
      <c r="NRR138" s="81"/>
      <c r="NRS138" s="81"/>
      <c r="NRT138" s="81"/>
      <c r="NRU138" s="81"/>
      <c r="NRV138" s="81"/>
      <c r="NRW138" s="81"/>
      <c r="NRX138" s="81"/>
      <c r="NRY138" s="81"/>
      <c r="NRZ138" s="81"/>
      <c r="NSA138" s="81"/>
      <c r="NSB138" s="81"/>
      <c r="NSC138" s="81"/>
      <c r="NSD138" s="81"/>
      <c r="NSE138" s="81"/>
      <c r="NSF138" s="81"/>
      <c r="NSG138" s="81"/>
      <c r="NSH138" s="81"/>
      <c r="NSI138" s="81"/>
      <c r="NSJ138" s="81"/>
      <c r="NSK138" s="81"/>
      <c r="NSL138" s="81"/>
      <c r="NSM138" s="81"/>
      <c r="NSN138" s="81"/>
      <c r="NSO138" s="81"/>
      <c r="NSP138" s="81"/>
      <c r="NSQ138" s="81"/>
      <c r="NSR138" s="81"/>
      <c r="NSS138" s="81"/>
      <c r="NST138" s="81"/>
      <c r="NSU138" s="81"/>
      <c r="NSV138" s="81"/>
      <c r="NSW138" s="81"/>
      <c r="NSX138" s="81"/>
      <c r="NSY138" s="81"/>
      <c r="NSZ138" s="81"/>
      <c r="NTA138" s="81"/>
      <c r="NTB138" s="81"/>
      <c r="NTC138" s="81"/>
      <c r="NTD138" s="81"/>
      <c r="NTE138" s="81"/>
      <c r="NTF138" s="81"/>
      <c r="NTG138" s="81"/>
      <c r="NTH138" s="81"/>
      <c r="NTI138" s="81"/>
      <c r="NTJ138" s="81"/>
      <c r="NTK138" s="81"/>
      <c r="NTL138" s="81"/>
      <c r="NTM138" s="81"/>
      <c r="NTN138" s="81"/>
      <c r="NTO138" s="81"/>
      <c r="NTP138" s="81"/>
      <c r="NTQ138" s="81"/>
      <c r="NTR138" s="81"/>
      <c r="NTS138" s="81"/>
      <c r="NTT138" s="81"/>
      <c r="NTU138" s="81"/>
      <c r="NTV138" s="81"/>
      <c r="NTW138" s="81"/>
      <c r="NTX138" s="81"/>
      <c r="NTY138" s="81"/>
      <c r="NTZ138" s="81"/>
      <c r="NUA138" s="81"/>
      <c r="NUB138" s="81"/>
      <c r="NUC138" s="81"/>
      <c r="NUD138" s="81"/>
      <c r="NUE138" s="81"/>
      <c r="NUF138" s="81"/>
      <c r="NUG138" s="81"/>
      <c r="NUH138" s="81"/>
      <c r="NUI138" s="81"/>
      <c r="NUJ138" s="81"/>
      <c r="NUK138" s="81"/>
      <c r="NUL138" s="81"/>
      <c r="NUM138" s="81"/>
      <c r="NUN138" s="81"/>
      <c r="NUO138" s="81"/>
      <c r="NUP138" s="81"/>
      <c r="NUQ138" s="81"/>
      <c r="NUR138" s="81"/>
      <c r="NUS138" s="81"/>
      <c r="NUT138" s="81"/>
      <c r="NUU138" s="81"/>
      <c r="NUV138" s="81"/>
      <c r="NUW138" s="81"/>
      <c r="NUX138" s="81"/>
      <c r="NUY138" s="81"/>
      <c r="NUZ138" s="81"/>
      <c r="NVA138" s="81"/>
      <c r="NVB138" s="81"/>
      <c r="NVC138" s="81"/>
      <c r="NVD138" s="81"/>
      <c r="NVE138" s="81"/>
      <c r="NVF138" s="81"/>
      <c r="NVG138" s="81"/>
      <c r="NVH138" s="81"/>
      <c r="NVI138" s="81"/>
      <c r="NVJ138" s="81"/>
      <c r="NVK138" s="81"/>
      <c r="NVL138" s="81"/>
      <c r="NVM138" s="81"/>
      <c r="NVN138" s="81"/>
      <c r="NVO138" s="81"/>
      <c r="NVP138" s="81"/>
      <c r="NVQ138" s="81"/>
      <c r="NVR138" s="81"/>
      <c r="NVS138" s="81"/>
      <c r="NVT138" s="81"/>
      <c r="NVU138" s="81"/>
      <c r="NVV138" s="81"/>
      <c r="NVW138" s="81"/>
      <c r="NVX138" s="81"/>
      <c r="NVY138" s="81"/>
      <c r="NVZ138" s="81"/>
      <c r="NWA138" s="81"/>
      <c r="NWB138" s="81"/>
      <c r="NWC138" s="81"/>
      <c r="NWD138" s="81"/>
      <c r="NWE138" s="81"/>
      <c r="NWF138" s="81"/>
      <c r="NWG138" s="81"/>
      <c r="NWH138" s="81"/>
      <c r="NWI138" s="81"/>
      <c r="NWJ138" s="81"/>
      <c r="NWK138" s="81"/>
      <c r="NWL138" s="81"/>
      <c r="NWM138" s="81"/>
      <c r="NWN138" s="81"/>
      <c r="NWO138" s="81"/>
      <c r="NWP138" s="81"/>
      <c r="NWQ138" s="81"/>
      <c r="NWR138" s="81"/>
      <c r="NWS138" s="81"/>
      <c r="NWT138" s="81"/>
      <c r="NWU138" s="81"/>
      <c r="NWV138" s="81"/>
      <c r="NWW138" s="81"/>
      <c r="NWX138" s="81"/>
      <c r="NWY138" s="81"/>
      <c r="NWZ138" s="81"/>
      <c r="NXA138" s="81"/>
      <c r="NXB138" s="81"/>
      <c r="NXC138" s="81"/>
      <c r="NXD138" s="81"/>
      <c r="NXE138" s="81"/>
      <c r="NXF138" s="81"/>
      <c r="NXG138" s="81"/>
      <c r="NXH138" s="81"/>
      <c r="NXI138" s="81"/>
      <c r="NXJ138" s="81"/>
      <c r="NXK138" s="81"/>
      <c r="NXL138" s="81"/>
      <c r="NXM138" s="81"/>
      <c r="NXN138" s="81"/>
      <c r="NXO138" s="81"/>
      <c r="NXP138" s="81"/>
      <c r="NXQ138" s="81"/>
      <c r="NXR138" s="81"/>
      <c r="NXS138" s="81"/>
      <c r="NXT138" s="81"/>
      <c r="NXU138" s="81"/>
      <c r="NXV138" s="81"/>
      <c r="NXW138" s="81"/>
      <c r="NXX138" s="81"/>
      <c r="NXY138" s="81"/>
      <c r="NXZ138" s="81"/>
      <c r="NYA138" s="81"/>
      <c r="NYB138" s="81"/>
      <c r="NYC138" s="81"/>
      <c r="NYD138" s="81"/>
      <c r="NYE138" s="81"/>
      <c r="NYF138" s="81"/>
      <c r="NYG138" s="81"/>
      <c r="NYH138" s="81"/>
      <c r="NYI138" s="81"/>
      <c r="NYJ138" s="81"/>
      <c r="NYK138" s="81"/>
      <c r="NYL138" s="81"/>
      <c r="NYM138" s="81"/>
      <c r="NYN138" s="81"/>
      <c r="NYO138" s="81"/>
      <c r="NYP138" s="81"/>
      <c r="NYQ138" s="81"/>
      <c r="NYR138" s="81"/>
      <c r="NYS138" s="81"/>
      <c r="NYT138" s="81"/>
      <c r="NYU138" s="81"/>
      <c r="NYV138" s="81"/>
      <c r="NYW138" s="81"/>
      <c r="NYX138" s="81"/>
      <c r="NYY138" s="81"/>
      <c r="NYZ138" s="81"/>
      <c r="NZA138" s="81"/>
      <c r="NZB138" s="81"/>
      <c r="NZC138" s="81"/>
      <c r="NZD138" s="81"/>
      <c r="NZE138" s="81"/>
      <c r="NZF138" s="81"/>
      <c r="NZG138" s="81"/>
      <c r="NZH138" s="81"/>
      <c r="NZI138" s="81"/>
      <c r="NZJ138" s="81"/>
      <c r="NZK138" s="81"/>
      <c r="NZL138" s="81"/>
      <c r="NZM138" s="81"/>
      <c r="NZN138" s="81"/>
      <c r="NZO138" s="81"/>
      <c r="NZP138" s="81"/>
      <c r="NZQ138" s="81"/>
      <c r="NZR138" s="81"/>
      <c r="NZS138" s="81"/>
      <c r="NZT138" s="81"/>
      <c r="NZU138" s="81"/>
      <c r="NZV138" s="81"/>
      <c r="NZW138" s="81"/>
      <c r="NZX138" s="81"/>
      <c r="NZY138" s="81"/>
      <c r="NZZ138" s="81"/>
      <c r="OAA138" s="81"/>
      <c r="OAB138" s="81"/>
      <c r="OAC138" s="81"/>
      <c r="OAD138" s="81"/>
      <c r="OAE138" s="81"/>
      <c r="OAF138" s="81"/>
      <c r="OAG138" s="81"/>
      <c r="OAH138" s="81"/>
      <c r="OAI138" s="81"/>
      <c r="OAJ138" s="81"/>
      <c r="OAK138" s="81"/>
      <c r="OAL138" s="81"/>
      <c r="OAM138" s="81"/>
      <c r="OAN138" s="81"/>
      <c r="OAO138" s="81"/>
      <c r="OAP138" s="81"/>
      <c r="OAQ138" s="81"/>
      <c r="OAR138" s="81"/>
      <c r="OAS138" s="81"/>
      <c r="OAT138" s="81"/>
      <c r="OAU138" s="81"/>
      <c r="OAV138" s="81"/>
      <c r="OAW138" s="81"/>
      <c r="OAX138" s="81"/>
      <c r="OAY138" s="81"/>
      <c r="OAZ138" s="81"/>
      <c r="OBA138" s="81"/>
      <c r="OBB138" s="81"/>
      <c r="OBC138" s="81"/>
      <c r="OBD138" s="81"/>
      <c r="OBE138" s="81"/>
      <c r="OBF138" s="81"/>
      <c r="OBG138" s="81"/>
      <c r="OBH138" s="81"/>
      <c r="OBI138" s="81"/>
      <c r="OBJ138" s="81"/>
      <c r="OBK138" s="81"/>
      <c r="OBL138" s="81"/>
      <c r="OBM138" s="81"/>
      <c r="OBN138" s="81"/>
      <c r="OBO138" s="81"/>
      <c r="OBP138" s="81"/>
      <c r="OBQ138" s="81"/>
      <c r="OBR138" s="81"/>
      <c r="OBS138" s="81"/>
      <c r="OBT138" s="81"/>
      <c r="OBU138" s="81"/>
      <c r="OBV138" s="81"/>
      <c r="OBW138" s="81"/>
      <c r="OBX138" s="81"/>
      <c r="OBY138" s="81"/>
      <c r="OBZ138" s="81"/>
      <c r="OCA138" s="81"/>
      <c r="OCB138" s="81"/>
      <c r="OCC138" s="81"/>
      <c r="OCD138" s="81"/>
      <c r="OCE138" s="81"/>
      <c r="OCF138" s="81"/>
      <c r="OCG138" s="81"/>
      <c r="OCH138" s="81"/>
      <c r="OCI138" s="81"/>
      <c r="OCJ138" s="81"/>
      <c r="OCK138" s="81"/>
      <c r="OCL138" s="81"/>
      <c r="OCM138" s="81"/>
      <c r="OCN138" s="81"/>
      <c r="OCO138" s="81"/>
      <c r="OCP138" s="81"/>
      <c r="OCQ138" s="81"/>
      <c r="OCR138" s="81"/>
      <c r="OCS138" s="81"/>
      <c r="OCT138" s="81"/>
      <c r="OCU138" s="81"/>
      <c r="OCV138" s="81"/>
      <c r="OCW138" s="81"/>
      <c r="OCX138" s="81"/>
      <c r="OCY138" s="81"/>
      <c r="OCZ138" s="81"/>
      <c r="ODA138" s="81"/>
      <c r="ODB138" s="81"/>
      <c r="ODC138" s="81"/>
      <c r="ODD138" s="81"/>
      <c r="ODE138" s="81"/>
      <c r="ODF138" s="81"/>
      <c r="ODG138" s="81"/>
      <c r="ODH138" s="81"/>
      <c r="ODI138" s="81"/>
      <c r="ODJ138" s="81"/>
      <c r="ODK138" s="81"/>
      <c r="ODL138" s="81"/>
      <c r="ODM138" s="81"/>
      <c r="ODN138" s="81"/>
      <c r="ODO138" s="81"/>
      <c r="ODP138" s="81"/>
      <c r="ODQ138" s="81"/>
      <c r="ODR138" s="81"/>
      <c r="ODS138" s="81"/>
      <c r="ODT138" s="81"/>
      <c r="ODU138" s="81"/>
      <c r="ODV138" s="81"/>
      <c r="ODW138" s="81"/>
      <c r="ODX138" s="81"/>
      <c r="ODY138" s="81"/>
      <c r="ODZ138" s="81"/>
      <c r="OEA138" s="81"/>
      <c r="OEB138" s="81"/>
      <c r="OEC138" s="81"/>
      <c r="OED138" s="81"/>
      <c r="OEE138" s="81"/>
      <c r="OEF138" s="81"/>
      <c r="OEG138" s="81"/>
      <c r="OEH138" s="81"/>
      <c r="OEI138" s="81"/>
      <c r="OEJ138" s="81"/>
      <c r="OEK138" s="81"/>
      <c r="OEL138" s="81"/>
      <c r="OEM138" s="81"/>
      <c r="OEN138" s="81"/>
      <c r="OEO138" s="81"/>
      <c r="OEP138" s="81"/>
      <c r="OEQ138" s="81"/>
      <c r="OER138" s="81"/>
      <c r="OES138" s="81"/>
      <c r="OET138" s="81"/>
      <c r="OEU138" s="81"/>
      <c r="OEV138" s="81"/>
      <c r="OEW138" s="81"/>
      <c r="OEX138" s="81"/>
      <c r="OEY138" s="81"/>
      <c r="OEZ138" s="81"/>
      <c r="OFA138" s="81"/>
      <c r="OFB138" s="81"/>
      <c r="OFC138" s="81"/>
      <c r="OFD138" s="81"/>
      <c r="OFE138" s="81"/>
      <c r="OFF138" s="81"/>
      <c r="OFG138" s="81"/>
      <c r="OFH138" s="81"/>
      <c r="OFI138" s="81"/>
      <c r="OFJ138" s="81"/>
      <c r="OFK138" s="81"/>
      <c r="OFL138" s="81"/>
      <c r="OFM138" s="81"/>
      <c r="OFN138" s="81"/>
      <c r="OFO138" s="81"/>
      <c r="OFP138" s="81"/>
      <c r="OFQ138" s="81"/>
      <c r="OFR138" s="81"/>
      <c r="OFS138" s="81"/>
      <c r="OFT138" s="81"/>
      <c r="OFU138" s="81"/>
      <c r="OFV138" s="81"/>
      <c r="OFW138" s="81"/>
      <c r="OFX138" s="81"/>
      <c r="OFY138" s="81"/>
      <c r="OFZ138" s="81"/>
      <c r="OGA138" s="81"/>
      <c r="OGB138" s="81"/>
      <c r="OGC138" s="81"/>
      <c r="OGD138" s="81"/>
      <c r="OGE138" s="81"/>
      <c r="OGF138" s="81"/>
      <c r="OGG138" s="81"/>
      <c r="OGH138" s="81"/>
      <c r="OGI138" s="81"/>
      <c r="OGJ138" s="81"/>
      <c r="OGK138" s="81"/>
      <c r="OGL138" s="81"/>
      <c r="OGM138" s="81"/>
      <c r="OGN138" s="81"/>
      <c r="OGO138" s="81"/>
      <c r="OGP138" s="81"/>
      <c r="OGQ138" s="81"/>
      <c r="OGR138" s="81"/>
      <c r="OGS138" s="81"/>
      <c r="OGT138" s="81"/>
      <c r="OGU138" s="81"/>
      <c r="OGV138" s="81"/>
      <c r="OGW138" s="81"/>
      <c r="OGX138" s="81"/>
      <c r="OGY138" s="81"/>
      <c r="OGZ138" s="81"/>
      <c r="OHA138" s="81"/>
      <c r="OHB138" s="81"/>
      <c r="OHC138" s="81"/>
      <c r="OHD138" s="81"/>
      <c r="OHE138" s="81"/>
      <c r="OHF138" s="81"/>
      <c r="OHG138" s="81"/>
      <c r="OHH138" s="81"/>
      <c r="OHI138" s="81"/>
      <c r="OHJ138" s="81"/>
      <c r="OHK138" s="81"/>
      <c r="OHL138" s="81"/>
      <c r="OHM138" s="81"/>
      <c r="OHN138" s="81"/>
      <c r="OHO138" s="81"/>
      <c r="OHP138" s="81"/>
      <c r="OHQ138" s="81"/>
      <c r="OHR138" s="81"/>
      <c r="OHS138" s="81"/>
      <c r="OHT138" s="81"/>
      <c r="OHU138" s="81"/>
      <c r="OHV138" s="81"/>
      <c r="OHW138" s="81"/>
      <c r="OHX138" s="81"/>
      <c r="OHY138" s="81"/>
      <c r="OHZ138" s="81"/>
      <c r="OIA138" s="81"/>
      <c r="OIB138" s="81"/>
      <c r="OIC138" s="81"/>
      <c r="OID138" s="81"/>
      <c r="OIE138" s="81"/>
      <c r="OIF138" s="81"/>
      <c r="OIG138" s="81"/>
      <c r="OIH138" s="81"/>
      <c r="OII138" s="81"/>
      <c r="OIJ138" s="81"/>
      <c r="OIK138" s="81"/>
      <c r="OIL138" s="81"/>
      <c r="OIM138" s="81"/>
      <c r="OIN138" s="81"/>
      <c r="OIO138" s="81"/>
      <c r="OIP138" s="81"/>
      <c r="OIQ138" s="81"/>
      <c r="OIR138" s="81"/>
      <c r="OIS138" s="81"/>
      <c r="OIT138" s="81"/>
      <c r="OIU138" s="81"/>
      <c r="OIV138" s="81"/>
      <c r="OIW138" s="81"/>
      <c r="OIX138" s="81"/>
      <c r="OIY138" s="81"/>
      <c r="OIZ138" s="81"/>
      <c r="OJA138" s="81"/>
      <c r="OJB138" s="81"/>
      <c r="OJC138" s="81"/>
      <c r="OJD138" s="81"/>
      <c r="OJE138" s="81"/>
      <c r="OJF138" s="81"/>
      <c r="OJG138" s="81"/>
      <c r="OJH138" s="81"/>
      <c r="OJI138" s="81"/>
      <c r="OJJ138" s="81"/>
      <c r="OJK138" s="81"/>
      <c r="OJL138" s="81"/>
      <c r="OJM138" s="81"/>
      <c r="OJN138" s="81"/>
      <c r="OJO138" s="81"/>
      <c r="OJP138" s="81"/>
      <c r="OJQ138" s="81"/>
      <c r="OJR138" s="81"/>
      <c r="OJS138" s="81"/>
      <c r="OJT138" s="81"/>
      <c r="OJU138" s="81"/>
      <c r="OJV138" s="81"/>
      <c r="OJW138" s="81"/>
      <c r="OJX138" s="81"/>
      <c r="OJY138" s="81"/>
      <c r="OJZ138" s="81"/>
      <c r="OKA138" s="81"/>
      <c r="OKB138" s="81"/>
      <c r="OKC138" s="81"/>
      <c r="OKD138" s="81"/>
      <c r="OKE138" s="81"/>
      <c r="OKF138" s="81"/>
      <c r="OKG138" s="81"/>
      <c r="OKH138" s="81"/>
      <c r="OKI138" s="81"/>
      <c r="OKJ138" s="81"/>
      <c r="OKK138" s="81"/>
      <c r="OKL138" s="81"/>
      <c r="OKM138" s="81"/>
      <c r="OKN138" s="81"/>
      <c r="OKO138" s="81"/>
      <c r="OKP138" s="81"/>
      <c r="OKQ138" s="81"/>
      <c r="OKR138" s="81"/>
      <c r="OKS138" s="81"/>
      <c r="OKT138" s="81"/>
      <c r="OKU138" s="81"/>
      <c r="OKV138" s="81"/>
      <c r="OKW138" s="81"/>
      <c r="OKX138" s="81"/>
      <c r="OKY138" s="81"/>
      <c r="OKZ138" s="81"/>
      <c r="OLA138" s="81"/>
      <c r="OLB138" s="81"/>
      <c r="OLC138" s="81"/>
      <c r="OLD138" s="81"/>
      <c r="OLE138" s="81"/>
      <c r="OLF138" s="81"/>
      <c r="OLG138" s="81"/>
      <c r="OLH138" s="81"/>
      <c r="OLI138" s="81"/>
      <c r="OLJ138" s="81"/>
      <c r="OLK138" s="81"/>
      <c r="OLL138" s="81"/>
      <c r="OLM138" s="81"/>
      <c r="OLN138" s="81"/>
      <c r="OLO138" s="81"/>
      <c r="OLP138" s="81"/>
      <c r="OLQ138" s="81"/>
      <c r="OLR138" s="81"/>
      <c r="OLS138" s="81"/>
      <c r="OLT138" s="81"/>
      <c r="OLU138" s="81"/>
      <c r="OLV138" s="81"/>
      <c r="OLW138" s="81"/>
      <c r="OLX138" s="81"/>
      <c r="OLY138" s="81"/>
      <c r="OLZ138" s="81"/>
      <c r="OMA138" s="81"/>
      <c r="OMB138" s="81"/>
      <c r="OMC138" s="81"/>
      <c r="OMD138" s="81"/>
      <c r="OME138" s="81"/>
      <c r="OMF138" s="81"/>
      <c r="OMG138" s="81"/>
      <c r="OMH138" s="81"/>
      <c r="OMI138" s="81"/>
      <c r="OMJ138" s="81"/>
      <c r="OMK138" s="81"/>
      <c r="OML138" s="81"/>
      <c r="OMM138" s="81"/>
      <c r="OMN138" s="81"/>
      <c r="OMO138" s="81"/>
      <c r="OMP138" s="81"/>
      <c r="OMQ138" s="81"/>
      <c r="OMR138" s="81"/>
      <c r="OMS138" s="81"/>
      <c r="OMT138" s="81"/>
      <c r="OMU138" s="81"/>
      <c r="OMV138" s="81"/>
      <c r="OMW138" s="81"/>
      <c r="OMX138" s="81"/>
      <c r="OMY138" s="81"/>
      <c r="OMZ138" s="81"/>
      <c r="ONA138" s="81"/>
      <c r="ONB138" s="81"/>
      <c r="ONC138" s="81"/>
      <c r="OND138" s="81"/>
      <c r="ONE138" s="81"/>
      <c r="ONF138" s="81"/>
      <c r="ONG138" s="81"/>
      <c r="ONH138" s="81"/>
      <c r="ONI138" s="81"/>
      <c r="ONJ138" s="81"/>
      <c r="ONK138" s="81"/>
      <c r="ONL138" s="81"/>
      <c r="ONM138" s="81"/>
      <c r="ONN138" s="81"/>
      <c r="ONO138" s="81"/>
      <c r="ONP138" s="81"/>
      <c r="ONQ138" s="81"/>
      <c r="ONR138" s="81"/>
      <c r="ONS138" s="81"/>
      <c r="ONT138" s="81"/>
      <c r="ONU138" s="81"/>
      <c r="ONV138" s="81"/>
      <c r="ONW138" s="81"/>
      <c r="ONX138" s="81"/>
      <c r="ONY138" s="81"/>
      <c r="ONZ138" s="81"/>
      <c r="OOA138" s="81"/>
      <c r="OOB138" s="81"/>
      <c r="OOC138" s="81"/>
      <c r="OOD138" s="81"/>
      <c r="OOE138" s="81"/>
      <c r="OOF138" s="81"/>
      <c r="OOG138" s="81"/>
      <c r="OOH138" s="81"/>
      <c r="OOI138" s="81"/>
      <c r="OOJ138" s="81"/>
      <c r="OOK138" s="81"/>
      <c r="OOL138" s="81"/>
      <c r="OOM138" s="81"/>
      <c r="OON138" s="81"/>
      <c r="OOO138" s="81"/>
      <c r="OOP138" s="81"/>
      <c r="OOQ138" s="81"/>
      <c r="OOR138" s="81"/>
      <c r="OOS138" s="81"/>
      <c r="OOT138" s="81"/>
      <c r="OOU138" s="81"/>
      <c r="OOV138" s="81"/>
      <c r="OOW138" s="81"/>
      <c r="OOX138" s="81"/>
      <c r="OOY138" s="81"/>
      <c r="OOZ138" s="81"/>
      <c r="OPA138" s="81"/>
      <c r="OPB138" s="81"/>
      <c r="OPC138" s="81"/>
      <c r="OPD138" s="81"/>
      <c r="OPE138" s="81"/>
      <c r="OPF138" s="81"/>
      <c r="OPG138" s="81"/>
      <c r="OPH138" s="81"/>
      <c r="OPI138" s="81"/>
      <c r="OPJ138" s="81"/>
      <c r="OPK138" s="81"/>
      <c r="OPL138" s="81"/>
      <c r="OPM138" s="81"/>
      <c r="OPN138" s="81"/>
      <c r="OPO138" s="81"/>
      <c r="OPP138" s="81"/>
      <c r="OPQ138" s="81"/>
      <c r="OPR138" s="81"/>
      <c r="OPS138" s="81"/>
      <c r="OPT138" s="81"/>
      <c r="OPU138" s="81"/>
      <c r="OPV138" s="81"/>
      <c r="OPW138" s="81"/>
      <c r="OPX138" s="81"/>
      <c r="OPY138" s="81"/>
      <c r="OPZ138" s="81"/>
      <c r="OQA138" s="81"/>
      <c r="OQB138" s="81"/>
      <c r="OQC138" s="81"/>
      <c r="OQD138" s="81"/>
      <c r="OQE138" s="81"/>
      <c r="OQF138" s="81"/>
      <c r="OQG138" s="81"/>
      <c r="OQH138" s="81"/>
      <c r="OQI138" s="81"/>
      <c r="OQJ138" s="81"/>
      <c r="OQK138" s="81"/>
      <c r="OQL138" s="81"/>
      <c r="OQM138" s="81"/>
      <c r="OQN138" s="81"/>
      <c r="OQO138" s="81"/>
      <c r="OQP138" s="81"/>
      <c r="OQQ138" s="81"/>
      <c r="OQR138" s="81"/>
      <c r="OQS138" s="81"/>
      <c r="OQT138" s="81"/>
      <c r="OQU138" s="81"/>
      <c r="OQV138" s="81"/>
      <c r="OQW138" s="81"/>
      <c r="OQX138" s="81"/>
      <c r="OQY138" s="81"/>
      <c r="OQZ138" s="81"/>
      <c r="ORA138" s="81"/>
      <c r="ORB138" s="81"/>
      <c r="ORC138" s="81"/>
      <c r="ORD138" s="81"/>
      <c r="ORE138" s="81"/>
      <c r="ORF138" s="81"/>
      <c r="ORG138" s="81"/>
      <c r="ORH138" s="81"/>
      <c r="ORI138" s="81"/>
      <c r="ORJ138" s="81"/>
      <c r="ORK138" s="81"/>
      <c r="ORL138" s="81"/>
      <c r="ORM138" s="81"/>
      <c r="ORN138" s="81"/>
      <c r="ORO138" s="81"/>
      <c r="ORP138" s="81"/>
      <c r="ORQ138" s="81"/>
      <c r="ORR138" s="81"/>
      <c r="ORS138" s="81"/>
      <c r="ORT138" s="81"/>
      <c r="ORU138" s="81"/>
      <c r="ORV138" s="81"/>
      <c r="ORW138" s="81"/>
      <c r="ORX138" s="81"/>
      <c r="ORY138" s="81"/>
      <c r="ORZ138" s="81"/>
      <c r="OSA138" s="81"/>
      <c r="OSB138" s="81"/>
      <c r="OSC138" s="81"/>
      <c r="OSD138" s="81"/>
      <c r="OSE138" s="81"/>
      <c r="OSF138" s="81"/>
      <c r="OSG138" s="81"/>
      <c r="OSH138" s="81"/>
      <c r="OSI138" s="81"/>
      <c r="OSJ138" s="81"/>
      <c r="OSK138" s="81"/>
      <c r="OSL138" s="81"/>
      <c r="OSM138" s="81"/>
      <c r="OSN138" s="81"/>
      <c r="OSO138" s="81"/>
      <c r="OSP138" s="81"/>
      <c r="OSQ138" s="81"/>
      <c r="OSR138" s="81"/>
      <c r="OSS138" s="81"/>
      <c r="OST138" s="81"/>
      <c r="OSU138" s="81"/>
      <c r="OSV138" s="81"/>
      <c r="OSW138" s="81"/>
      <c r="OSX138" s="81"/>
      <c r="OSY138" s="81"/>
      <c r="OSZ138" s="81"/>
      <c r="OTA138" s="81"/>
      <c r="OTB138" s="81"/>
      <c r="OTC138" s="81"/>
      <c r="OTD138" s="81"/>
      <c r="OTE138" s="81"/>
      <c r="OTF138" s="81"/>
      <c r="OTG138" s="81"/>
      <c r="OTH138" s="81"/>
      <c r="OTI138" s="81"/>
      <c r="OTJ138" s="81"/>
      <c r="OTK138" s="81"/>
      <c r="OTL138" s="81"/>
      <c r="OTM138" s="81"/>
      <c r="OTN138" s="81"/>
      <c r="OTO138" s="81"/>
      <c r="OTP138" s="81"/>
      <c r="OTQ138" s="81"/>
      <c r="OTR138" s="81"/>
      <c r="OTS138" s="81"/>
      <c r="OTT138" s="81"/>
      <c r="OTU138" s="81"/>
      <c r="OTV138" s="81"/>
      <c r="OTW138" s="81"/>
      <c r="OTX138" s="81"/>
      <c r="OTY138" s="81"/>
      <c r="OTZ138" s="81"/>
      <c r="OUA138" s="81"/>
      <c r="OUB138" s="81"/>
      <c r="OUC138" s="81"/>
      <c r="OUD138" s="81"/>
      <c r="OUE138" s="81"/>
      <c r="OUF138" s="81"/>
      <c r="OUG138" s="81"/>
      <c r="OUH138" s="81"/>
      <c r="OUI138" s="81"/>
      <c r="OUJ138" s="81"/>
      <c r="OUK138" s="81"/>
      <c r="OUL138" s="81"/>
      <c r="OUM138" s="81"/>
      <c r="OUN138" s="81"/>
      <c r="OUO138" s="81"/>
      <c r="OUP138" s="81"/>
      <c r="OUQ138" s="81"/>
      <c r="OUR138" s="81"/>
      <c r="OUS138" s="81"/>
      <c r="OUT138" s="81"/>
      <c r="OUU138" s="81"/>
      <c r="OUV138" s="81"/>
      <c r="OUW138" s="81"/>
      <c r="OUX138" s="81"/>
      <c r="OUY138" s="81"/>
      <c r="OUZ138" s="81"/>
      <c r="OVA138" s="81"/>
      <c r="OVB138" s="81"/>
      <c r="OVC138" s="81"/>
      <c r="OVD138" s="81"/>
      <c r="OVE138" s="81"/>
      <c r="OVF138" s="81"/>
      <c r="OVG138" s="81"/>
      <c r="OVH138" s="81"/>
      <c r="OVI138" s="81"/>
      <c r="OVJ138" s="81"/>
      <c r="OVK138" s="81"/>
      <c r="OVL138" s="81"/>
      <c r="OVM138" s="81"/>
      <c r="OVN138" s="81"/>
      <c r="OVO138" s="81"/>
      <c r="OVP138" s="81"/>
      <c r="OVQ138" s="81"/>
      <c r="OVR138" s="81"/>
      <c r="OVS138" s="81"/>
      <c r="OVT138" s="81"/>
      <c r="OVU138" s="81"/>
      <c r="OVV138" s="81"/>
      <c r="OVW138" s="81"/>
      <c r="OVX138" s="81"/>
      <c r="OVY138" s="81"/>
      <c r="OVZ138" s="81"/>
      <c r="OWA138" s="81"/>
      <c r="OWB138" s="81"/>
      <c r="OWC138" s="81"/>
      <c r="OWD138" s="81"/>
      <c r="OWE138" s="81"/>
      <c r="OWF138" s="81"/>
      <c r="OWG138" s="81"/>
      <c r="OWH138" s="81"/>
      <c r="OWI138" s="81"/>
      <c r="OWJ138" s="81"/>
      <c r="OWK138" s="81"/>
      <c r="OWL138" s="81"/>
      <c r="OWM138" s="81"/>
      <c r="OWN138" s="81"/>
      <c r="OWO138" s="81"/>
      <c r="OWP138" s="81"/>
      <c r="OWQ138" s="81"/>
      <c r="OWR138" s="81"/>
      <c r="OWS138" s="81"/>
      <c r="OWT138" s="81"/>
      <c r="OWU138" s="81"/>
      <c r="OWV138" s="81"/>
      <c r="OWW138" s="81"/>
      <c r="OWX138" s="81"/>
      <c r="OWY138" s="81"/>
      <c r="OWZ138" s="81"/>
      <c r="OXA138" s="81"/>
      <c r="OXB138" s="81"/>
      <c r="OXC138" s="81"/>
      <c r="OXD138" s="81"/>
      <c r="OXE138" s="81"/>
      <c r="OXF138" s="81"/>
      <c r="OXG138" s="81"/>
      <c r="OXH138" s="81"/>
      <c r="OXI138" s="81"/>
      <c r="OXJ138" s="81"/>
      <c r="OXK138" s="81"/>
      <c r="OXL138" s="81"/>
      <c r="OXM138" s="81"/>
      <c r="OXN138" s="81"/>
      <c r="OXO138" s="81"/>
      <c r="OXP138" s="81"/>
      <c r="OXQ138" s="81"/>
      <c r="OXR138" s="81"/>
      <c r="OXS138" s="81"/>
      <c r="OXT138" s="81"/>
      <c r="OXU138" s="81"/>
      <c r="OXV138" s="81"/>
      <c r="OXW138" s="81"/>
      <c r="OXX138" s="81"/>
      <c r="OXY138" s="81"/>
      <c r="OXZ138" s="81"/>
      <c r="OYA138" s="81"/>
      <c r="OYB138" s="81"/>
      <c r="OYC138" s="81"/>
      <c r="OYD138" s="81"/>
      <c r="OYE138" s="81"/>
      <c r="OYF138" s="81"/>
      <c r="OYG138" s="81"/>
      <c r="OYH138" s="81"/>
      <c r="OYI138" s="81"/>
      <c r="OYJ138" s="81"/>
      <c r="OYK138" s="81"/>
      <c r="OYL138" s="81"/>
      <c r="OYM138" s="81"/>
      <c r="OYN138" s="81"/>
      <c r="OYO138" s="81"/>
      <c r="OYP138" s="81"/>
      <c r="OYQ138" s="81"/>
      <c r="OYR138" s="81"/>
      <c r="OYS138" s="81"/>
      <c r="OYT138" s="81"/>
      <c r="OYU138" s="81"/>
      <c r="OYV138" s="81"/>
      <c r="OYW138" s="81"/>
      <c r="OYX138" s="81"/>
      <c r="OYY138" s="81"/>
      <c r="OYZ138" s="81"/>
      <c r="OZA138" s="81"/>
      <c r="OZB138" s="81"/>
      <c r="OZC138" s="81"/>
      <c r="OZD138" s="81"/>
      <c r="OZE138" s="81"/>
      <c r="OZF138" s="81"/>
      <c r="OZG138" s="81"/>
      <c r="OZH138" s="81"/>
      <c r="OZI138" s="81"/>
      <c r="OZJ138" s="81"/>
      <c r="OZK138" s="81"/>
      <c r="OZL138" s="81"/>
      <c r="OZM138" s="81"/>
      <c r="OZN138" s="81"/>
      <c r="OZO138" s="81"/>
      <c r="OZP138" s="81"/>
      <c r="OZQ138" s="81"/>
      <c r="OZR138" s="81"/>
      <c r="OZS138" s="81"/>
      <c r="OZT138" s="81"/>
      <c r="OZU138" s="81"/>
      <c r="OZV138" s="81"/>
      <c r="OZW138" s="81"/>
      <c r="OZX138" s="81"/>
      <c r="OZY138" s="81"/>
      <c r="OZZ138" s="81"/>
      <c r="PAA138" s="81"/>
      <c r="PAB138" s="81"/>
      <c r="PAC138" s="81"/>
      <c r="PAD138" s="81"/>
      <c r="PAE138" s="81"/>
      <c r="PAF138" s="81"/>
      <c r="PAG138" s="81"/>
      <c r="PAH138" s="81"/>
      <c r="PAI138" s="81"/>
      <c r="PAJ138" s="81"/>
      <c r="PAK138" s="81"/>
      <c r="PAL138" s="81"/>
      <c r="PAM138" s="81"/>
      <c r="PAN138" s="81"/>
      <c r="PAO138" s="81"/>
      <c r="PAP138" s="81"/>
      <c r="PAQ138" s="81"/>
      <c r="PAR138" s="81"/>
      <c r="PAS138" s="81"/>
      <c r="PAT138" s="81"/>
      <c r="PAU138" s="81"/>
      <c r="PAV138" s="81"/>
      <c r="PAW138" s="81"/>
      <c r="PAX138" s="81"/>
      <c r="PAY138" s="81"/>
      <c r="PAZ138" s="81"/>
      <c r="PBA138" s="81"/>
      <c r="PBB138" s="81"/>
      <c r="PBC138" s="81"/>
      <c r="PBD138" s="81"/>
      <c r="PBE138" s="81"/>
      <c r="PBF138" s="81"/>
      <c r="PBG138" s="81"/>
      <c r="PBH138" s="81"/>
      <c r="PBI138" s="81"/>
      <c r="PBJ138" s="81"/>
      <c r="PBK138" s="81"/>
      <c r="PBL138" s="81"/>
      <c r="PBM138" s="81"/>
      <c r="PBN138" s="81"/>
      <c r="PBO138" s="81"/>
      <c r="PBP138" s="81"/>
      <c r="PBQ138" s="81"/>
      <c r="PBR138" s="81"/>
      <c r="PBS138" s="81"/>
      <c r="PBT138" s="81"/>
      <c r="PBU138" s="81"/>
      <c r="PBV138" s="81"/>
      <c r="PBW138" s="81"/>
      <c r="PBX138" s="81"/>
      <c r="PBY138" s="81"/>
      <c r="PBZ138" s="81"/>
      <c r="PCA138" s="81"/>
      <c r="PCB138" s="81"/>
      <c r="PCC138" s="81"/>
      <c r="PCD138" s="81"/>
      <c r="PCE138" s="81"/>
      <c r="PCF138" s="81"/>
      <c r="PCG138" s="81"/>
      <c r="PCH138" s="81"/>
      <c r="PCI138" s="81"/>
      <c r="PCJ138" s="81"/>
      <c r="PCK138" s="81"/>
      <c r="PCL138" s="81"/>
      <c r="PCM138" s="81"/>
      <c r="PCN138" s="81"/>
      <c r="PCO138" s="81"/>
      <c r="PCP138" s="81"/>
      <c r="PCQ138" s="81"/>
      <c r="PCR138" s="81"/>
      <c r="PCS138" s="81"/>
      <c r="PCT138" s="81"/>
      <c r="PCU138" s="81"/>
      <c r="PCV138" s="81"/>
      <c r="PCW138" s="81"/>
      <c r="PCX138" s="81"/>
      <c r="PCY138" s="81"/>
      <c r="PCZ138" s="81"/>
      <c r="PDA138" s="81"/>
      <c r="PDB138" s="81"/>
      <c r="PDC138" s="81"/>
      <c r="PDD138" s="81"/>
      <c r="PDE138" s="81"/>
      <c r="PDF138" s="81"/>
      <c r="PDG138" s="81"/>
      <c r="PDH138" s="81"/>
      <c r="PDI138" s="81"/>
      <c r="PDJ138" s="81"/>
      <c r="PDK138" s="81"/>
      <c r="PDL138" s="81"/>
      <c r="PDM138" s="81"/>
      <c r="PDN138" s="81"/>
      <c r="PDO138" s="81"/>
      <c r="PDP138" s="81"/>
      <c r="PDQ138" s="81"/>
      <c r="PDR138" s="81"/>
      <c r="PDS138" s="81"/>
      <c r="PDT138" s="81"/>
      <c r="PDU138" s="81"/>
      <c r="PDV138" s="81"/>
      <c r="PDW138" s="81"/>
      <c r="PDX138" s="81"/>
      <c r="PDY138" s="81"/>
      <c r="PDZ138" s="81"/>
      <c r="PEA138" s="81"/>
      <c r="PEB138" s="81"/>
      <c r="PEC138" s="81"/>
      <c r="PED138" s="81"/>
      <c r="PEE138" s="81"/>
      <c r="PEF138" s="81"/>
      <c r="PEG138" s="81"/>
      <c r="PEH138" s="81"/>
      <c r="PEI138" s="81"/>
      <c r="PEJ138" s="81"/>
      <c r="PEK138" s="81"/>
      <c r="PEL138" s="81"/>
      <c r="PEM138" s="81"/>
      <c r="PEN138" s="81"/>
      <c r="PEO138" s="81"/>
      <c r="PEP138" s="81"/>
      <c r="PEQ138" s="81"/>
      <c r="PER138" s="81"/>
      <c r="PES138" s="81"/>
      <c r="PET138" s="81"/>
      <c r="PEU138" s="81"/>
      <c r="PEV138" s="81"/>
      <c r="PEW138" s="81"/>
      <c r="PEX138" s="81"/>
      <c r="PEY138" s="81"/>
      <c r="PEZ138" s="81"/>
      <c r="PFA138" s="81"/>
      <c r="PFB138" s="81"/>
      <c r="PFC138" s="81"/>
      <c r="PFD138" s="81"/>
      <c r="PFE138" s="81"/>
      <c r="PFF138" s="81"/>
      <c r="PFG138" s="81"/>
      <c r="PFH138" s="81"/>
      <c r="PFI138" s="81"/>
      <c r="PFJ138" s="81"/>
      <c r="PFK138" s="81"/>
      <c r="PFL138" s="81"/>
      <c r="PFM138" s="81"/>
      <c r="PFN138" s="81"/>
      <c r="PFO138" s="81"/>
      <c r="PFP138" s="81"/>
      <c r="PFQ138" s="81"/>
      <c r="PFR138" s="81"/>
      <c r="PFS138" s="81"/>
      <c r="PFT138" s="81"/>
      <c r="PFU138" s="81"/>
      <c r="PFV138" s="81"/>
      <c r="PFW138" s="81"/>
      <c r="PFX138" s="81"/>
      <c r="PFY138" s="81"/>
      <c r="PFZ138" s="81"/>
      <c r="PGA138" s="81"/>
      <c r="PGB138" s="81"/>
      <c r="PGC138" s="81"/>
      <c r="PGD138" s="81"/>
      <c r="PGE138" s="81"/>
      <c r="PGF138" s="81"/>
      <c r="PGG138" s="81"/>
      <c r="PGH138" s="81"/>
      <c r="PGI138" s="81"/>
      <c r="PGJ138" s="81"/>
      <c r="PGK138" s="81"/>
      <c r="PGL138" s="81"/>
      <c r="PGM138" s="81"/>
      <c r="PGN138" s="81"/>
      <c r="PGO138" s="81"/>
      <c r="PGP138" s="81"/>
      <c r="PGQ138" s="81"/>
      <c r="PGR138" s="81"/>
      <c r="PGS138" s="81"/>
      <c r="PGT138" s="81"/>
      <c r="PGU138" s="81"/>
      <c r="PGV138" s="81"/>
      <c r="PGW138" s="81"/>
      <c r="PGX138" s="81"/>
      <c r="PGY138" s="81"/>
      <c r="PGZ138" s="81"/>
      <c r="PHA138" s="81"/>
      <c r="PHB138" s="81"/>
      <c r="PHC138" s="81"/>
      <c r="PHD138" s="81"/>
      <c r="PHE138" s="81"/>
      <c r="PHF138" s="81"/>
      <c r="PHG138" s="81"/>
      <c r="PHH138" s="81"/>
      <c r="PHI138" s="81"/>
      <c r="PHJ138" s="81"/>
      <c r="PHK138" s="81"/>
      <c r="PHL138" s="81"/>
      <c r="PHM138" s="81"/>
      <c r="PHN138" s="81"/>
      <c r="PHO138" s="81"/>
      <c r="PHP138" s="81"/>
      <c r="PHQ138" s="81"/>
      <c r="PHR138" s="81"/>
      <c r="PHS138" s="81"/>
      <c r="PHT138" s="81"/>
      <c r="PHU138" s="81"/>
      <c r="PHV138" s="81"/>
      <c r="PHW138" s="81"/>
      <c r="PHX138" s="81"/>
      <c r="PHY138" s="81"/>
      <c r="PHZ138" s="81"/>
      <c r="PIA138" s="81"/>
      <c r="PIB138" s="81"/>
      <c r="PIC138" s="81"/>
      <c r="PID138" s="81"/>
      <c r="PIE138" s="81"/>
      <c r="PIF138" s="81"/>
      <c r="PIG138" s="81"/>
      <c r="PIH138" s="81"/>
      <c r="PII138" s="81"/>
      <c r="PIJ138" s="81"/>
      <c r="PIK138" s="81"/>
      <c r="PIL138" s="81"/>
      <c r="PIM138" s="81"/>
      <c r="PIN138" s="81"/>
      <c r="PIO138" s="81"/>
      <c r="PIP138" s="81"/>
      <c r="PIQ138" s="81"/>
      <c r="PIR138" s="81"/>
      <c r="PIS138" s="81"/>
      <c r="PIT138" s="81"/>
      <c r="PIU138" s="81"/>
      <c r="PIV138" s="81"/>
      <c r="PIW138" s="81"/>
      <c r="PIX138" s="81"/>
      <c r="PIY138" s="81"/>
      <c r="PIZ138" s="81"/>
      <c r="PJA138" s="81"/>
      <c r="PJB138" s="81"/>
      <c r="PJC138" s="81"/>
      <c r="PJD138" s="81"/>
      <c r="PJE138" s="81"/>
      <c r="PJF138" s="81"/>
      <c r="PJG138" s="81"/>
      <c r="PJH138" s="81"/>
      <c r="PJI138" s="81"/>
      <c r="PJJ138" s="81"/>
      <c r="PJK138" s="81"/>
      <c r="PJL138" s="81"/>
      <c r="PJM138" s="81"/>
      <c r="PJN138" s="81"/>
      <c r="PJO138" s="81"/>
      <c r="PJP138" s="81"/>
      <c r="PJQ138" s="81"/>
      <c r="PJR138" s="81"/>
      <c r="PJS138" s="81"/>
      <c r="PJT138" s="81"/>
      <c r="PJU138" s="81"/>
      <c r="PJV138" s="81"/>
      <c r="PJW138" s="81"/>
      <c r="PJX138" s="81"/>
      <c r="PJY138" s="81"/>
      <c r="PJZ138" s="81"/>
      <c r="PKA138" s="81"/>
      <c r="PKB138" s="81"/>
      <c r="PKC138" s="81"/>
      <c r="PKD138" s="81"/>
      <c r="PKE138" s="81"/>
      <c r="PKF138" s="81"/>
      <c r="PKG138" s="81"/>
      <c r="PKH138" s="81"/>
      <c r="PKI138" s="81"/>
      <c r="PKJ138" s="81"/>
      <c r="PKK138" s="81"/>
      <c r="PKL138" s="81"/>
      <c r="PKM138" s="81"/>
      <c r="PKN138" s="81"/>
      <c r="PKO138" s="81"/>
      <c r="PKP138" s="81"/>
      <c r="PKQ138" s="81"/>
      <c r="PKR138" s="81"/>
      <c r="PKS138" s="81"/>
      <c r="PKT138" s="81"/>
      <c r="PKU138" s="81"/>
      <c r="PKV138" s="81"/>
      <c r="PKW138" s="81"/>
      <c r="PKX138" s="81"/>
      <c r="PKY138" s="81"/>
      <c r="PKZ138" s="81"/>
      <c r="PLA138" s="81"/>
      <c r="PLB138" s="81"/>
      <c r="PLC138" s="81"/>
      <c r="PLD138" s="81"/>
      <c r="PLE138" s="81"/>
      <c r="PLF138" s="81"/>
      <c r="PLG138" s="81"/>
      <c r="PLH138" s="81"/>
      <c r="PLI138" s="81"/>
      <c r="PLJ138" s="81"/>
      <c r="PLK138" s="81"/>
      <c r="PLL138" s="81"/>
      <c r="PLM138" s="81"/>
      <c r="PLN138" s="81"/>
      <c r="PLO138" s="81"/>
      <c r="PLP138" s="81"/>
      <c r="PLQ138" s="81"/>
      <c r="PLR138" s="81"/>
      <c r="PLS138" s="81"/>
      <c r="PLT138" s="81"/>
      <c r="PLU138" s="81"/>
      <c r="PLV138" s="81"/>
      <c r="PLW138" s="81"/>
      <c r="PLX138" s="81"/>
      <c r="PLY138" s="81"/>
      <c r="PLZ138" s="81"/>
      <c r="PMA138" s="81"/>
      <c r="PMB138" s="81"/>
      <c r="PMC138" s="81"/>
      <c r="PMD138" s="81"/>
      <c r="PME138" s="81"/>
      <c r="PMF138" s="81"/>
      <c r="PMG138" s="81"/>
      <c r="PMH138" s="81"/>
      <c r="PMI138" s="81"/>
      <c r="PMJ138" s="81"/>
      <c r="PMK138" s="81"/>
      <c r="PML138" s="81"/>
      <c r="PMM138" s="81"/>
      <c r="PMN138" s="81"/>
      <c r="PMO138" s="81"/>
      <c r="PMP138" s="81"/>
      <c r="PMQ138" s="81"/>
      <c r="PMR138" s="81"/>
      <c r="PMS138" s="81"/>
      <c r="PMT138" s="81"/>
      <c r="PMU138" s="81"/>
      <c r="PMV138" s="81"/>
      <c r="PMW138" s="81"/>
      <c r="PMX138" s="81"/>
      <c r="PMY138" s="81"/>
      <c r="PMZ138" s="81"/>
      <c r="PNA138" s="81"/>
      <c r="PNB138" s="81"/>
      <c r="PNC138" s="81"/>
      <c r="PND138" s="81"/>
      <c r="PNE138" s="81"/>
      <c r="PNF138" s="81"/>
      <c r="PNG138" s="81"/>
      <c r="PNH138" s="81"/>
      <c r="PNI138" s="81"/>
      <c r="PNJ138" s="81"/>
      <c r="PNK138" s="81"/>
      <c r="PNL138" s="81"/>
      <c r="PNM138" s="81"/>
      <c r="PNN138" s="81"/>
      <c r="PNO138" s="81"/>
      <c r="PNP138" s="81"/>
      <c r="PNQ138" s="81"/>
      <c r="PNR138" s="81"/>
      <c r="PNS138" s="81"/>
      <c r="PNT138" s="81"/>
      <c r="PNU138" s="81"/>
      <c r="PNV138" s="81"/>
      <c r="PNW138" s="81"/>
      <c r="PNX138" s="81"/>
      <c r="PNY138" s="81"/>
      <c r="PNZ138" s="81"/>
      <c r="POA138" s="81"/>
      <c r="POB138" s="81"/>
      <c r="POC138" s="81"/>
      <c r="POD138" s="81"/>
      <c r="POE138" s="81"/>
      <c r="POF138" s="81"/>
      <c r="POG138" s="81"/>
      <c r="POH138" s="81"/>
      <c r="POI138" s="81"/>
      <c r="POJ138" s="81"/>
      <c r="POK138" s="81"/>
      <c r="POL138" s="81"/>
      <c r="POM138" s="81"/>
      <c r="PON138" s="81"/>
      <c r="POO138" s="81"/>
      <c r="POP138" s="81"/>
      <c r="POQ138" s="81"/>
      <c r="POR138" s="81"/>
      <c r="POS138" s="81"/>
      <c r="POT138" s="81"/>
      <c r="POU138" s="81"/>
      <c r="POV138" s="81"/>
      <c r="POW138" s="81"/>
      <c r="POX138" s="81"/>
      <c r="POY138" s="81"/>
      <c r="POZ138" s="81"/>
      <c r="PPA138" s="81"/>
      <c r="PPB138" s="81"/>
      <c r="PPC138" s="81"/>
      <c r="PPD138" s="81"/>
      <c r="PPE138" s="81"/>
      <c r="PPF138" s="81"/>
      <c r="PPG138" s="81"/>
      <c r="PPH138" s="81"/>
      <c r="PPI138" s="81"/>
      <c r="PPJ138" s="81"/>
      <c r="PPK138" s="81"/>
      <c r="PPL138" s="81"/>
      <c r="PPM138" s="81"/>
      <c r="PPN138" s="81"/>
      <c r="PPO138" s="81"/>
      <c r="PPP138" s="81"/>
      <c r="PPQ138" s="81"/>
      <c r="PPR138" s="81"/>
      <c r="PPS138" s="81"/>
      <c r="PPT138" s="81"/>
      <c r="PPU138" s="81"/>
      <c r="PPV138" s="81"/>
      <c r="PPW138" s="81"/>
      <c r="PPX138" s="81"/>
      <c r="PPY138" s="81"/>
      <c r="PPZ138" s="81"/>
      <c r="PQA138" s="81"/>
      <c r="PQB138" s="81"/>
      <c r="PQC138" s="81"/>
      <c r="PQD138" s="81"/>
      <c r="PQE138" s="81"/>
      <c r="PQF138" s="81"/>
      <c r="PQG138" s="81"/>
      <c r="PQH138" s="81"/>
      <c r="PQI138" s="81"/>
      <c r="PQJ138" s="81"/>
      <c r="PQK138" s="81"/>
      <c r="PQL138" s="81"/>
      <c r="PQM138" s="81"/>
      <c r="PQN138" s="81"/>
      <c r="PQO138" s="81"/>
      <c r="PQP138" s="81"/>
      <c r="PQQ138" s="81"/>
      <c r="PQR138" s="81"/>
      <c r="PQS138" s="81"/>
      <c r="PQT138" s="81"/>
      <c r="PQU138" s="81"/>
      <c r="PQV138" s="81"/>
      <c r="PQW138" s="81"/>
      <c r="PQX138" s="81"/>
      <c r="PQY138" s="81"/>
      <c r="PQZ138" s="81"/>
      <c r="PRA138" s="81"/>
      <c r="PRB138" s="81"/>
      <c r="PRC138" s="81"/>
      <c r="PRD138" s="81"/>
      <c r="PRE138" s="81"/>
      <c r="PRF138" s="81"/>
      <c r="PRG138" s="81"/>
      <c r="PRH138" s="81"/>
      <c r="PRI138" s="81"/>
      <c r="PRJ138" s="81"/>
      <c r="PRK138" s="81"/>
      <c r="PRL138" s="81"/>
      <c r="PRM138" s="81"/>
      <c r="PRN138" s="81"/>
      <c r="PRO138" s="81"/>
      <c r="PRP138" s="81"/>
      <c r="PRQ138" s="81"/>
      <c r="PRR138" s="81"/>
      <c r="PRS138" s="81"/>
      <c r="PRT138" s="81"/>
      <c r="PRU138" s="81"/>
      <c r="PRV138" s="81"/>
      <c r="PRW138" s="81"/>
      <c r="PRX138" s="81"/>
      <c r="PRY138" s="81"/>
      <c r="PRZ138" s="81"/>
      <c r="PSA138" s="81"/>
      <c r="PSB138" s="81"/>
      <c r="PSC138" s="81"/>
      <c r="PSD138" s="81"/>
      <c r="PSE138" s="81"/>
      <c r="PSF138" s="81"/>
      <c r="PSG138" s="81"/>
      <c r="PSH138" s="81"/>
      <c r="PSI138" s="81"/>
      <c r="PSJ138" s="81"/>
      <c r="PSK138" s="81"/>
      <c r="PSL138" s="81"/>
      <c r="PSM138" s="81"/>
      <c r="PSN138" s="81"/>
      <c r="PSO138" s="81"/>
      <c r="PSP138" s="81"/>
      <c r="PSQ138" s="81"/>
      <c r="PSR138" s="81"/>
      <c r="PSS138" s="81"/>
      <c r="PST138" s="81"/>
      <c r="PSU138" s="81"/>
      <c r="PSV138" s="81"/>
      <c r="PSW138" s="81"/>
      <c r="PSX138" s="81"/>
      <c r="PSY138" s="81"/>
      <c r="PSZ138" s="81"/>
      <c r="PTA138" s="81"/>
      <c r="PTB138" s="81"/>
      <c r="PTC138" s="81"/>
      <c r="PTD138" s="81"/>
      <c r="PTE138" s="81"/>
      <c r="PTF138" s="81"/>
      <c r="PTG138" s="81"/>
      <c r="PTH138" s="81"/>
      <c r="PTI138" s="81"/>
      <c r="PTJ138" s="81"/>
      <c r="PTK138" s="81"/>
      <c r="PTL138" s="81"/>
      <c r="PTM138" s="81"/>
      <c r="PTN138" s="81"/>
      <c r="PTO138" s="81"/>
      <c r="PTP138" s="81"/>
      <c r="PTQ138" s="81"/>
      <c r="PTR138" s="81"/>
      <c r="PTS138" s="81"/>
      <c r="PTT138" s="81"/>
      <c r="PTU138" s="81"/>
      <c r="PTV138" s="81"/>
      <c r="PTW138" s="81"/>
      <c r="PTX138" s="81"/>
      <c r="PTY138" s="81"/>
      <c r="PTZ138" s="81"/>
      <c r="PUA138" s="81"/>
      <c r="PUB138" s="81"/>
      <c r="PUC138" s="81"/>
      <c r="PUD138" s="81"/>
      <c r="PUE138" s="81"/>
      <c r="PUF138" s="81"/>
      <c r="PUG138" s="81"/>
      <c r="PUH138" s="81"/>
      <c r="PUI138" s="81"/>
      <c r="PUJ138" s="81"/>
      <c r="PUK138" s="81"/>
      <c r="PUL138" s="81"/>
      <c r="PUM138" s="81"/>
      <c r="PUN138" s="81"/>
      <c r="PUO138" s="81"/>
      <c r="PUP138" s="81"/>
      <c r="PUQ138" s="81"/>
      <c r="PUR138" s="81"/>
      <c r="PUS138" s="81"/>
      <c r="PUT138" s="81"/>
      <c r="PUU138" s="81"/>
      <c r="PUV138" s="81"/>
      <c r="PUW138" s="81"/>
      <c r="PUX138" s="81"/>
      <c r="PUY138" s="81"/>
      <c r="PUZ138" s="81"/>
      <c r="PVA138" s="81"/>
      <c r="PVB138" s="81"/>
      <c r="PVC138" s="81"/>
      <c r="PVD138" s="81"/>
      <c r="PVE138" s="81"/>
      <c r="PVF138" s="81"/>
      <c r="PVG138" s="81"/>
      <c r="PVH138" s="81"/>
      <c r="PVI138" s="81"/>
      <c r="PVJ138" s="81"/>
      <c r="PVK138" s="81"/>
      <c r="PVL138" s="81"/>
      <c r="PVM138" s="81"/>
      <c r="PVN138" s="81"/>
      <c r="PVO138" s="81"/>
      <c r="PVP138" s="81"/>
      <c r="PVQ138" s="81"/>
      <c r="PVR138" s="81"/>
      <c r="PVS138" s="81"/>
      <c r="PVT138" s="81"/>
      <c r="PVU138" s="81"/>
      <c r="PVV138" s="81"/>
      <c r="PVW138" s="81"/>
      <c r="PVX138" s="81"/>
      <c r="PVY138" s="81"/>
      <c r="PVZ138" s="81"/>
      <c r="PWA138" s="81"/>
      <c r="PWB138" s="81"/>
      <c r="PWC138" s="81"/>
      <c r="PWD138" s="81"/>
      <c r="PWE138" s="81"/>
      <c r="PWF138" s="81"/>
      <c r="PWG138" s="81"/>
      <c r="PWH138" s="81"/>
      <c r="PWI138" s="81"/>
      <c r="PWJ138" s="81"/>
      <c r="PWK138" s="81"/>
      <c r="PWL138" s="81"/>
      <c r="PWM138" s="81"/>
      <c r="PWN138" s="81"/>
      <c r="PWO138" s="81"/>
      <c r="PWP138" s="81"/>
      <c r="PWQ138" s="81"/>
      <c r="PWR138" s="81"/>
      <c r="PWS138" s="81"/>
      <c r="PWT138" s="81"/>
      <c r="PWU138" s="81"/>
      <c r="PWV138" s="81"/>
      <c r="PWW138" s="81"/>
      <c r="PWX138" s="81"/>
      <c r="PWY138" s="81"/>
      <c r="PWZ138" s="81"/>
      <c r="PXA138" s="81"/>
      <c r="PXB138" s="81"/>
      <c r="PXC138" s="81"/>
      <c r="PXD138" s="81"/>
      <c r="PXE138" s="81"/>
      <c r="PXF138" s="81"/>
      <c r="PXG138" s="81"/>
      <c r="PXH138" s="81"/>
      <c r="PXI138" s="81"/>
      <c r="PXJ138" s="81"/>
      <c r="PXK138" s="81"/>
      <c r="PXL138" s="81"/>
      <c r="PXM138" s="81"/>
      <c r="PXN138" s="81"/>
      <c r="PXO138" s="81"/>
      <c r="PXP138" s="81"/>
      <c r="PXQ138" s="81"/>
      <c r="PXR138" s="81"/>
      <c r="PXS138" s="81"/>
      <c r="PXT138" s="81"/>
      <c r="PXU138" s="81"/>
      <c r="PXV138" s="81"/>
      <c r="PXW138" s="81"/>
      <c r="PXX138" s="81"/>
      <c r="PXY138" s="81"/>
      <c r="PXZ138" s="81"/>
      <c r="PYA138" s="81"/>
      <c r="PYB138" s="81"/>
      <c r="PYC138" s="81"/>
      <c r="PYD138" s="81"/>
      <c r="PYE138" s="81"/>
      <c r="PYF138" s="81"/>
      <c r="PYG138" s="81"/>
      <c r="PYH138" s="81"/>
      <c r="PYI138" s="81"/>
      <c r="PYJ138" s="81"/>
      <c r="PYK138" s="81"/>
      <c r="PYL138" s="81"/>
      <c r="PYM138" s="81"/>
      <c r="PYN138" s="81"/>
      <c r="PYO138" s="81"/>
      <c r="PYP138" s="81"/>
      <c r="PYQ138" s="81"/>
      <c r="PYR138" s="81"/>
      <c r="PYS138" s="81"/>
      <c r="PYT138" s="81"/>
      <c r="PYU138" s="81"/>
      <c r="PYV138" s="81"/>
      <c r="PYW138" s="81"/>
      <c r="PYX138" s="81"/>
      <c r="PYY138" s="81"/>
      <c r="PYZ138" s="81"/>
      <c r="PZA138" s="81"/>
      <c r="PZB138" s="81"/>
      <c r="PZC138" s="81"/>
      <c r="PZD138" s="81"/>
      <c r="PZE138" s="81"/>
      <c r="PZF138" s="81"/>
      <c r="PZG138" s="81"/>
      <c r="PZH138" s="81"/>
      <c r="PZI138" s="81"/>
      <c r="PZJ138" s="81"/>
      <c r="PZK138" s="81"/>
      <c r="PZL138" s="81"/>
      <c r="PZM138" s="81"/>
      <c r="PZN138" s="81"/>
      <c r="PZO138" s="81"/>
      <c r="PZP138" s="81"/>
      <c r="PZQ138" s="81"/>
      <c r="PZR138" s="81"/>
      <c r="PZS138" s="81"/>
      <c r="PZT138" s="81"/>
      <c r="PZU138" s="81"/>
      <c r="PZV138" s="81"/>
      <c r="PZW138" s="81"/>
      <c r="PZX138" s="81"/>
      <c r="PZY138" s="81"/>
      <c r="PZZ138" s="81"/>
      <c r="QAA138" s="81"/>
      <c r="QAB138" s="81"/>
      <c r="QAC138" s="81"/>
      <c r="QAD138" s="81"/>
      <c r="QAE138" s="81"/>
      <c r="QAF138" s="81"/>
      <c r="QAG138" s="81"/>
      <c r="QAH138" s="81"/>
      <c r="QAI138" s="81"/>
      <c r="QAJ138" s="81"/>
      <c r="QAK138" s="81"/>
      <c r="QAL138" s="81"/>
      <c r="QAM138" s="81"/>
      <c r="QAN138" s="81"/>
      <c r="QAO138" s="81"/>
      <c r="QAP138" s="81"/>
      <c r="QAQ138" s="81"/>
      <c r="QAR138" s="81"/>
      <c r="QAS138" s="81"/>
      <c r="QAT138" s="81"/>
      <c r="QAU138" s="81"/>
      <c r="QAV138" s="81"/>
      <c r="QAW138" s="81"/>
      <c r="QAX138" s="81"/>
      <c r="QAY138" s="81"/>
      <c r="QAZ138" s="81"/>
      <c r="QBA138" s="81"/>
      <c r="QBB138" s="81"/>
      <c r="QBC138" s="81"/>
      <c r="QBD138" s="81"/>
      <c r="QBE138" s="81"/>
      <c r="QBF138" s="81"/>
      <c r="QBG138" s="81"/>
      <c r="QBH138" s="81"/>
      <c r="QBI138" s="81"/>
      <c r="QBJ138" s="81"/>
      <c r="QBK138" s="81"/>
      <c r="QBL138" s="81"/>
      <c r="QBM138" s="81"/>
      <c r="QBN138" s="81"/>
      <c r="QBO138" s="81"/>
      <c r="QBP138" s="81"/>
      <c r="QBQ138" s="81"/>
      <c r="QBR138" s="81"/>
      <c r="QBS138" s="81"/>
      <c r="QBT138" s="81"/>
      <c r="QBU138" s="81"/>
      <c r="QBV138" s="81"/>
      <c r="QBW138" s="81"/>
      <c r="QBX138" s="81"/>
      <c r="QBY138" s="81"/>
      <c r="QBZ138" s="81"/>
      <c r="QCA138" s="81"/>
      <c r="QCB138" s="81"/>
      <c r="QCC138" s="81"/>
      <c r="QCD138" s="81"/>
      <c r="QCE138" s="81"/>
      <c r="QCF138" s="81"/>
      <c r="QCG138" s="81"/>
      <c r="QCH138" s="81"/>
      <c r="QCI138" s="81"/>
      <c r="QCJ138" s="81"/>
      <c r="QCK138" s="81"/>
      <c r="QCL138" s="81"/>
      <c r="QCM138" s="81"/>
      <c r="QCN138" s="81"/>
      <c r="QCO138" s="81"/>
      <c r="QCP138" s="81"/>
      <c r="QCQ138" s="81"/>
      <c r="QCR138" s="81"/>
      <c r="QCS138" s="81"/>
      <c r="QCT138" s="81"/>
      <c r="QCU138" s="81"/>
      <c r="QCV138" s="81"/>
      <c r="QCW138" s="81"/>
      <c r="QCX138" s="81"/>
      <c r="QCY138" s="81"/>
      <c r="QCZ138" s="81"/>
      <c r="QDA138" s="81"/>
      <c r="QDB138" s="81"/>
      <c r="QDC138" s="81"/>
      <c r="QDD138" s="81"/>
      <c r="QDE138" s="81"/>
      <c r="QDF138" s="81"/>
      <c r="QDG138" s="81"/>
      <c r="QDH138" s="81"/>
      <c r="QDI138" s="81"/>
      <c r="QDJ138" s="81"/>
      <c r="QDK138" s="81"/>
      <c r="QDL138" s="81"/>
      <c r="QDM138" s="81"/>
      <c r="QDN138" s="81"/>
      <c r="QDO138" s="81"/>
      <c r="QDP138" s="81"/>
      <c r="QDQ138" s="81"/>
      <c r="QDR138" s="81"/>
      <c r="QDS138" s="81"/>
      <c r="QDT138" s="81"/>
      <c r="QDU138" s="81"/>
      <c r="QDV138" s="81"/>
      <c r="QDW138" s="81"/>
      <c r="QDX138" s="81"/>
      <c r="QDY138" s="81"/>
      <c r="QDZ138" s="81"/>
      <c r="QEA138" s="81"/>
      <c r="QEB138" s="81"/>
      <c r="QEC138" s="81"/>
      <c r="QED138" s="81"/>
      <c r="QEE138" s="81"/>
      <c r="QEF138" s="81"/>
      <c r="QEG138" s="81"/>
      <c r="QEH138" s="81"/>
      <c r="QEI138" s="81"/>
      <c r="QEJ138" s="81"/>
      <c r="QEK138" s="81"/>
      <c r="QEL138" s="81"/>
      <c r="QEM138" s="81"/>
      <c r="QEN138" s="81"/>
      <c r="QEO138" s="81"/>
      <c r="QEP138" s="81"/>
      <c r="QEQ138" s="81"/>
      <c r="QER138" s="81"/>
      <c r="QES138" s="81"/>
      <c r="QET138" s="81"/>
      <c r="QEU138" s="81"/>
      <c r="QEV138" s="81"/>
      <c r="QEW138" s="81"/>
      <c r="QEX138" s="81"/>
      <c r="QEY138" s="81"/>
      <c r="QEZ138" s="81"/>
      <c r="QFA138" s="81"/>
      <c r="QFB138" s="81"/>
      <c r="QFC138" s="81"/>
      <c r="QFD138" s="81"/>
      <c r="QFE138" s="81"/>
      <c r="QFF138" s="81"/>
      <c r="QFG138" s="81"/>
      <c r="QFH138" s="81"/>
      <c r="QFI138" s="81"/>
      <c r="QFJ138" s="81"/>
      <c r="QFK138" s="81"/>
      <c r="QFL138" s="81"/>
      <c r="QFM138" s="81"/>
      <c r="QFN138" s="81"/>
      <c r="QFO138" s="81"/>
      <c r="QFP138" s="81"/>
      <c r="QFQ138" s="81"/>
      <c r="QFR138" s="81"/>
      <c r="QFS138" s="81"/>
      <c r="QFT138" s="81"/>
      <c r="QFU138" s="81"/>
      <c r="QFV138" s="81"/>
      <c r="QFW138" s="81"/>
      <c r="QFX138" s="81"/>
      <c r="QFY138" s="81"/>
      <c r="QFZ138" s="81"/>
      <c r="QGA138" s="81"/>
      <c r="QGB138" s="81"/>
      <c r="QGC138" s="81"/>
      <c r="QGD138" s="81"/>
      <c r="QGE138" s="81"/>
      <c r="QGF138" s="81"/>
      <c r="QGG138" s="81"/>
      <c r="QGH138" s="81"/>
      <c r="QGI138" s="81"/>
      <c r="QGJ138" s="81"/>
      <c r="QGK138" s="81"/>
      <c r="QGL138" s="81"/>
      <c r="QGM138" s="81"/>
      <c r="QGN138" s="81"/>
      <c r="QGO138" s="81"/>
      <c r="QGP138" s="81"/>
      <c r="QGQ138" s="81"/>
      <c r="QGR138" s="81"/>
      <c r="QGS138" s="81"/>
      <c r="QGT138" s="81"/>
      <c r="QGU138" s="81"/>
      <c r="QGV138" s="81"/>
      <c r="QGW138" s="81"/>
      <c r="QGX138" s="81"/>
      <c r="QGY138" s="81"/>
      <c r="QGZ138" s="81"/>
      <c r="QHA138" s="81"/>
      <c r="QHB138" s="81"/>
      <c r="QHC138" s="81"/>
      <c r="QHD138" s="81"/>
      <c r="QHE138" s="81"/>
      <c r="QHF138" s="81"/>
      <c r="QHG138" s="81"/>
      <c r="QHH138" s="81"/>
      <c r="QHI138" s="81"/>
      <c r="QHJ138" s="81"/>
      <c r="QHK138" s="81"/>
      <c r="QHL138" s="81"/>
      <c r="QHM138" s="81"/>
      <c r="QHN138" s="81"/>
      <c r="QHO138" s="81"/>
      <c r="QHP138" s="81"/>
      <c r="QHQ138" s="81"/>
      <c r="QHR138" s="81"/>
      <c r="QHS138" s="81"/>
      <c r="QHT138" s="81"/>
      <c r="QHU138" s="81"/>
      <c r="QHV138" s="81"/>
      <c r="QHW138" s="81"/>
      <c r="QHX138" s="81"/>
      <c r="QHY138" s="81"/>
      <c r="QHZ138" s="81"/>
      <c r="QIA138" s="81"/>
      <c r="QIB138" s="81"/>
      <c r="QIC138" s="81"/>
      <c r="QID138" s="81"/>
      <c r="QIE138" s="81"/>
      <c r="QIF138" s="81"/>
      <c r="QIG138" s="81"/>
      <c r="QIH138" s="81"/>
      <c r="QII138" s="81"/>
      <c r="QIJ138" s="81"/>
      <c r="QIK138" s="81"/>
      <c r="QIL138" s="81"/>
      <c r="QIM138" s="81"/>
      <c r="QIN138" s="81"/>
      <c r="QIO138" s="81"/>
      <c r="QIP138" s="81"/>
      <c r="QIQ138" s="81"/>
      <c r="QIR138" s="81"/>
      <c r="QIS138" s="81"/>
      <c r="QIT138" s="81"/>
      <c r="QIU138" s="81"/>
      <c r="QIV138" s="81"/>
      <c r="QIW138" s="81"/>
      <c r="QIX138" s="81"/>
      <c r="QIY138" s="81"/>
      <c r="QIZ138" s="81"/>
      <c r="QJA138" s="81"/>
      <c r="QJB138" s="81"/>
      <c r="QJC138" s="81"/>
      <c r="QJD138" s="81"/>
      <c r="QJE138" s="81"/>
      <c r="QJF138" s="81"/>
      <c r="QJG138" s="81"/>
      <c r="QJH138" s="81"/>
      <c r="QJI138" s="81"/>
      <c r="QJJ138" s="81"/>
      <c r="QJK138" s="81"/>
      <c r="QJL138" s="81"/>
      <c r="QJM138" s="81"/>
      <c r="QJN138" s="81"/>
      <c r="QJO138" s="81"/>
      <c r="QJP138" s="81"/>
      <c r="QJQ138" s="81"/>
      <c r="QJR138" s="81"/>
      <c r="QJS138" s="81"/>
      <c r="QJT138" s="81"/>
      <c r="QJU138" s="81"/>
      <c r="QJV138" s="81"/>
      <c r="QJW138" s="81"/>
      <c r="QJX138" s="81"/>
      <c r="QJY138" s="81"/>
      <c r="QJZ138" s="81"/>
      <c r="QKA138" s="81"/>
      <c r="QKB138" s="81"/>
      <c r="QKC138" s="81"/>
      <c r="QKD138" s="81"/>
      <c r="QKE138" s="81"/>
      <c r="QKF138" s="81"/>
      <c r="QKG138" s="81"/>
      <c r="QKH138" s="81"/>
      <c r="QKI138" s="81"/>
      <c r="QKJ138" s="81"/>
      <c r="QKK138" s="81"/>
      <c r="QKL138" s="81"/>
      <c r="QKM138" s="81"/>
      <c r="QKN138" s="81"/>
      <c r="QKO138" s="81"/>
      <c r="QKP138" s="81"/>
      <c r="QKQ138" s="81"/>
      <c r="QKR138" s="81"/>
      <c r="QKS138" s="81"/>
      <c r="QKT138" s="81"/>
      <c r="QKU138" s="81"/>
      <c r="QKV138" s="81"/>
      <c r="QKW138" s="81"/>
      <c r="QKX138" s="81"/>
      <c r="QKY138" s="81"/>
      <c r="QKZ138" s="81"/>
      <c r="QLA138" s="81"/>
      <c r="QLB138" s="81"/>
      <c r="QLC138" s="81"/>
      <c r="QLD138" s="81"/>
      <c r="QLE138" s="81"/>
      <c r="QLF138" s="81"/>
      <c r="QLG138" s="81"/>
      <c r="QLH138" s="81"/>
      <c r="QLI138" s="81"/>
      <c r="QLJ138" s="81"/>
      <c r="QLK138" s="81"/>
      <c r="QLL138" s="81"/>
      <c r="QLM138" s="81"/>
      <c r="QLN138" s="81"/>
      <c r="QLO138" s="81"/>
      <c r="QLP138" s="81"/>
      <c r="QLQ138" s="81"/>
      <c r="QLR138" s="81"/>
      <c r="QLS138" s="81"/>
      <c r="QLT138" s="81"/>
      <c r="QLU138" s="81"/>
      <c r="QLV138" s="81"/>
      <c r="QLW138" s="81"/>
      <c r="QLX138" s="81"/>
      <c r="QLY138" s="81"/>
      <c r="QLZ138" s="81"/>
      <c r="QMA138" s="81"/>
      <c r="QMB138" s="81"/>
      <c r="QMC138" s="81"/>
      <c r="QMD138" s="81"/>
      <c r="QME138" s="81"/>
      <c r="QMF138" s="81"/>
      <c r="QMG138" s="81"/>
      <c r="QMH138" s="81"/>
      <c r="QMI138" s="81"/>
      <c r="QMJ138" s="81"/>
      <c r="QMK138" s="81"/>
      <c r="QML138" s="81"/>
      <c r="QMM138" s="81"/>
      <c r="QMN138" s="81"/>
      <c r="QMO138" s="81"/>
      <c r="QMP138" s="81"/>
      <c r="QMQ138" s="81"/>
      <c r="QMR138" s="81"/>
      <c r="QMS138" s="81"/>
      <c r="QMT138" s="81"/>
      <c r="QMU138" s="81"/>
      <c r="QMV138" s="81"/>
      <c r="QMW138" s="81"/>
      <c r="QMX138" s="81"/>
      <c r="QMY138" s="81"/>
      <c r="QMZ138" s="81"/>
      <c r="QNA138" s="81"/>
      <c r="QNB138" s="81"/>
      <c r="QNC138" s="81"/>
      <c r="QND138" s="81"/>
      <c r="QNE138" s="81"/>
      <c r="QNF138" s="81"/>
      <c r="QNG138" s="81"/>
      <c r="QNH138" s="81"/>
      <c r="QNI138" s="81"/>
      <c r="QNJ138" s="81"/>
      <c r="QNK138" s="81"/>
      <c r="QNL138" s="81"/>
      <c r="QNM138" s="81"/>
      <c r="QNN138" s="81"/>
      <c r="QNO138" s="81"/>
      <c r="QNP138" s="81"/>
      <c r="QNQ138" s="81"/>
      <c r="QNR138" s="81"/>
      <c r="QNS138" s="81"/>
      <c r="QNT138" s="81"/>
      <c r="QNU138" s="81"/>
      <c r="QNV138" s="81"/>
      <c r="QNW138" s="81"/>
      <c r="QNX138" s="81"/>
      <c r="QNY138" s="81"/>
      <c r="QNZ138" s="81"/>
      <c r="QOA138" s="81"/>
      <c r="QOB138" s="81"/>
      <c r="QOC138" s="81"/>
      <c r="QOD138" s="81"/>
      <c r="QOE138" s="81"/>
      <c r="QOF138" s="81"/>
      <c r="QOG138" s="81"/>
      <c r="QOH138" s="81"/>
      <c r="QOI138" s="81"/>
      <c r="QOJ138" s="81"/>
      <c r="QOK138" s="81"/>
      <c r="QOL138" s="81"/>
      <c r="QOM138" s="81"/>
      <c r="QON138" s="81"/>
      <c r="QOO138" s="81"/>
      <c r="QOP138" s="81"/>
      <c r="QOQ138" s="81"/>
      <c r="QOR138" s="81"/>
      <c r="QOS138" s="81"/>
      <c r="QOT138" s="81"/>
      <c r="QOU138" s="81"/>
      <c r="QOV138" s="81"/>
      <c r="QOW138" s="81"/>
      <c r="QOX138" s="81"/>
      <c r="QOY138" s="81"/>
      <c r="QOZ138" s="81"/>
      <c r="QPA138" s="81"/>
      <c r="QPB138" s="81"/>
      <c r="QPC138" s="81"/>
      <c r="QPD138" s="81"/>
      <c r="QPE138" s="81"/>
      <c r="QPF138" s="81"/>
      <c r="QPG138" s="81"/>
      <c r="QPH138" s="81"/>
      <c r="QPI138" s="81"/>
      <c r="QPJ138" s="81"/>
      <c r="QPK138" s="81"/>
      <c r="QPL138" s="81"/>
      <c r="QPM138" s="81"/>
      <c r="QPN138" s="81"/>
      <c r="QPO138" s="81"/>
      <c r="QPP138" s="81"/>
      <c r="QPQ138" s="81"/>
      <c r="QPR138" s="81"/>
      <c r="QPS138" s="81"/>
      <c r="QPT138" s="81"/>
      <c r="QPU138" s="81"/>
      <c r="QPV138" s="81"/>
      <c r="QPW138" s="81"/>
      <c r="QPX138" s="81"/>
      <c r="QPY138" s="81"/>
      <c r="QPZ138" s="81"/>
      <c r="QQA138" s="81"/>
      <c r="QQB138" s="81"/>
      <c r="QQC138" s="81"/>
      <c r="QQD138" s="81"/>
      <c r="QQE138" s="81"/>
      <c r="QQF138" s="81"/>
      <c r="QQG138" s="81"/>
      <c r="QQH138" s="81"/>
      <c r="QQI138" s="81"/>
      <c r="QQJ138" s="81"/>
      <c r="QQK138" s="81"/>
      <c r="QQL138" s="81"/>
      <c r="QQM138" s="81"/>
      <c r="QQN138" s="81"/>
      <c r="QQO138" s="81"/>
      <c r="QQP138" s="81"/>
      <c r="QQQ138" s="81"/>
      <c r="QQR138" s="81"/>
      <c r="QQS138" s="81"/>
      <c r="QQT138" s="81"/>
      <c r="QQU138" s="81"/>
      <c r="QQV138" s="81"/>
      <c r="QQW138" s="81"/>
      <c r="QQX138" s="81"/>
      <c r="QQY138" s="81"/>
      <c r="QQZ138" s="81"/>
      <c r="QRA138" s="81"/>
      <c r="QRB138" s="81"/>
      <c r="QRC138" s="81"/>
      <c r="QRD138" s="81"/>
      <c r="QRE138" s="81"/>
      <c r="QRF138" s="81"/>
      <c r="QRG138" s="81"/>
      <c r="QRH138" s="81"/>
      <c r="QRI138" s="81"/>
      <c r="QRJ138" s="81"/>
      <c r="QRK138" s="81"/>
      <c r="QRL138" s="81"/>
      <c r="QRM138" s="81"/>
      <c r="QRN138" s="81"/>
      <c r="QRO138" s="81"/>
      <c r="QRP138" s="81"/>
      <c r="QRQ138" s="81"/>
      <c r="QRR138" s="81"/>
      <c r="QRS138" s="81"/>
      <c r="QRT138" s="81"/>
      <c r="QRU138" s="81"/>
      <c r="QRV138" s="81"/>
      <c r="QRW138" s="81"/>
      <c r="QRX138" s="81"/>
      <c r="QRY138" s="81"/>
      <c r="QRZ138" s="81"/>
      <c r="QSA138" s="81"/>
      <c r="QSB138" s="81"/>
      <c r="QSC138" s="81"/>
      <c r="QSD138" s="81"/>
      <c r="QSE138" s="81"/>
      <c r="QSF138" s="81"/>
      <c r="QSG138" s="81"/>
      <c r="QSH138" s="81"/>
      <c r="QSI138" s="81"/>
      <c r="QSJ138" s="81"/>
      <c r="QSK138" s="81"/>
      <c r="QSL138" s="81"/>
      <c r="QSM138" s="81"/>
      <c r="QSN138" s="81"/>
      <c r="QSO138" s="81"/>
      <c r="QSP138" s="81"/>
      <c r="QSQ138" s="81"/>
      <c r="QSR138" s="81"/>
      <c r="QSS138" s="81"/>
      <c r="QST138" s="81"/>
      <c r="QSU138" s="81"/>
      <c r="QSV138" s="81"/>
      <c r="QSW138" s="81"/>
      <c r="QSX138" s="81"/>
      <c r="QSY138" s="81"/>
      <c r="QSZ138" s="81"/>
      <c r="QTA138" s="81"/>
      <c r="QTB138" s="81"/>
      <c r="QTC138" s="81"/>
      <c r="QTD138" s="81"/>
      <c r="QTE138" s="81"/>
      <c r="QTF138" s="81"/>
      <c r="QTG138" s="81"/>
      <c r="QTH138" s="81"/>
      <c r="QTI138" s="81"/>
      <c r="QTJ138" s="81"/>
      <c r="QTK138" s="81"/>
      <c r="QTL138" s="81"/>
      <c r="QTM138" s="81"/>
      <c r="QTN138" s="81"/>
      <c r="QTO138" s="81"/>
      <c r="QTP138" s="81"/>
      <c r="QTQ138" s="81"/>
      <c r="QTR138" s="81"/>
      <c r="QTS138" s="81"/>
      <c r="QTT138" s="81"/>
      <c r="QTU138" s="81"/>
      <c r="QTV138" s="81"/>
      <c r="QTW138" s="81"/>
      <c r="QTX138" s="81"/>
      <c r="QTY138" s="81"/>
      <c r="QTZ138" s="81"/>
      <c r="QUA138" s="81"/>
      <c r="QUB138" s="81"/>
      <c r="QUC138" s="81"/>
      <c r="QUD138" s="81"/>
      <c r="QUE138" s="81"/>
      <c r="QUF138" s="81"/>
      <c r="QUG138" s="81"/>
      <c r="QUH138" s="81"/>
      <c r="QUI138" s="81"/>
      <c r="QUJ138" s="81"/>
      <c r="QUK138" s="81"/>
      <c r="QUL138" s="81"/>
      <c r="QUM138" s="81"/>
      <c r="QUN138" s="81"/>
      <c r="QUO138" s="81"/>
      <c r="QUP138" s="81"/>
      <c r="QUQ138" s="81"/>
      <c r="QUR138" s="81"/>
      <c r="QUS138" s="81"/>
      <c r="QUT138" s="81"/>
      <c r="QUU138" s="81"/>
      <c r="QUV138" s="81"/>
      <c r="QUW138" s="81"/>
      <c r="QUX138" s="81"/>
      <c r="QUY138" s="81"/>
      <c r="QUZ138" s="81"/>
      <c r="QVA138" s="81"/>
      <c r="QVB138" s="81"/>
      <c r="QVC138" s="81"/>
      <c r="QVD138" s="81"/>
      <c r="QVE138" s="81"/>
      <c r="QVF138" s="81"/>
      <c r="QVG138" s="81"/>
      <c r="QVH138" s="81"/>
      <c r="QVI138" s="81"/>
      <c r="QVJ138" s="81"/>
      <c r="QVK138" s="81"/>
      <c r="QVL138" s="81"/>
      <c r="QVM138" s="81"/>
      <c r="QVN138" s="81"/>
      <c r="QVO138" s="81"/>
      <c r="QVP138" s="81"/>
      <c r="QVQ138" s="81"/>
      <c r="QVR138" s="81"/>
      <c r="QVS138" s="81"/>
      <c r="QVT138" s="81"/>
      <c r="QVU138" s="81"/>
      <c r="QVV138" s="81"/>
      <c r="QVW138" s="81"/>
      <c r="QVX138" s="81"/>
      <c r="QVY138" s="81"/>
      <c r="QVZ138" s="81"/>
      <c r="QWA138" s="81"/>
      <c r="QWB138" s="81"/>
      <c r="QWC138" s="81"/>
      <c r="QWD138" s="81"/>
      <c r="QWE138" s="81"/>
      <c r="QWF138" s="81"/>
      <c r="QWG138" s="81"/>
      <c r="QWH138" s="81"/>
      <c r="QWI138" s="81"/>
      <c r="QWJ138" s="81"/>
      <c r="QWK138" s="81"/>
      <c r="QWL138" s="81"/>
      <c r="QWM138" s="81"/>
      <c r="QWN138" s="81"/>
      <c r="QWO138" s="81"/>
      <c r="QWP138" s="81"/>
      <c r="QWQ138" s="81"/>
      <c r="QWR138" s="81"/>
      <c r="QWS138" s="81"/>
      <c r="QWT138" s="81"/>
      <c r="QWU138" s="81"/>
      <c r="QWV138" s="81"/>
      <c r="QWW138" s="81"/>
      <c r="QWX138" s="81"/>
      <c r="QWY138" s="81"/>
      <c r="QWZ138" s="81"/>
      <c r="QXA138" s="81"/>
      <c r="QXB138" s="81"/>
      <c r="QXC138" s="81"/>
      <c r="QXD138" s="81"/>
      <c r="QXE138" s="81"/>
      <c r="QXF138" s="81"/>
      <c r="QXG138" s="81"/>
      <c r="QXH138" s="81"/>
      <c r="QXI138" s="81"/>
      <c r="QXJ138" s="81"/>
      <c r="QXK138" s="81"/>
      <c r="QXL138" s="81"/>
      <c r="QXM138" s="81"/>
      <c r="QXN138" s="81"/>
      <c r="QXO138" s="81"/>
      <c r="QXP138" s="81"/>
      <c r="QXQ138" s="81"/>
      <c r="QXR138" s="81"/>
      <c r="QXS138" s="81"/>
      <c r="QXT138" s="81"/>
      <c r="QXU138" s="81"/>
      <c r="QXV138" s="81"/>
      <c r="QXW138" s="81"/>
      <c r="QXX138" s="81"/>
      <c r="QXY138" s="81"/>
      <c r="QXZ138" s="81"/>
      <c r="QYA138" s="81"/>
      <c r="QYB138" s="81"/>
      <c r="QYC138" s="81"/>
      <c r="QYD138" s="81"/>
      <c r="QYE138" s="81"/>
      <c r="QYF138" s="81"/>
      <c r="QYG138" s="81"/>
      <c r="QYH138" s="81"/>
      <c r="QYI138" s="81"/>
      <c r="QYJ138" s="81"/>
      <c r="QYK138" s="81"/>
      <c r="QYL138" s="81"/>
      <c r="QYM138" s="81"/>
      <c r="QYN138" s="81"/>
      <c r="QYO138" s="81"/>
      <c r="QYP138" s="81"/>
      <c r="QYQ138" s="81"/>
      <c r="QYR138" s="81"/>
      <c r="QYS138" s="81"/>
      <c r="QYT138" s="81"/>
      <c r="QYU138" s="81"/>
      <c r="QYV138" s="81"/>
      <c r="QYW138" s="81"/>
      <c r="QYX138" s="81"/>
      <c r="QYY138" s="81"/>
      <c r="QYZ138" s="81"/>
      <c r="QZA138" s="81"/>
      <c r="QZB138" s="81"/>
      <c r="QZC138" s="81"/>
      <c r="QZD138" s="81"/>
      <c r="QZE138" s="81"/>
      <c r="QZF138" s="81"/>
      <c r="QZG138" s="81"/>
      <c r="QZH138" s="81"/>
      <c r="QZI138" s="81"/>
      <c r="QZJ138" s="81"/>
      <c r="QZK138" s="81"/>
      <c r="QZL138" s="81"/>
      <c r="QZM138" s="81"/>
      <c r="QZN138" s="81"/>
      <c r="QZO138" s="81"/>
      <c r="QZP138" s="81"/>
      <c r="QZQ138" s="81"/>
      <c r="QZR138" s="81"/>
      <c r="QZS138" s="81"/>
      <c r="QZT138" s="81"/>
      <c r="QZU138" s="81"/>
      <c r="QZV138" s="81"/>
      <c r="QZW138" s="81"/>
      <c r="QZX138" s="81"/>
      <c r="QZY138" s="81"/>
      <c r="QZZ138" s="81"/>
      <c r="RAA138" s="81"/>
      <c r="RAB138" s="81"/>
      <c r="RAC138" s="81"/>
      <c r="RAD138" s="81"/>
      <c r="RAE138" s="81"/>
      <c r="RAF138" s="81"/>
      <c r="RAG138" s="81"/>
      <c r="RAH138" s="81"/>
      <c r="RAI138" s="81"/>
      <c r="RAJ138" s="81"/>
      <c r="RAK138" s="81"/>
      <c r="RAL138" s="81"/>
      <c r="RAM138" s="81"/>
      <c r="RAN138" s="81"/>
      <c r="RAO138" s="81"/>
      <c r="RAP138" s="81"/>
      <c r="RAQ138" s="81"/>
      <c r="RAR138" s="81"/>
      <c r="RAS138" s="81"/>
      <c r="RAT138" s="81"/>
      <c r="RAU138" s="81"/>
      <c r="RAV138" s="81"/>
      <c r="RAW138" s="81"/>
      <c r="RAX138" s="81"/>
      <c r="RAY138" s="81"/>
      <c r="RAZ138" s="81"/>
      <c r="RBA138" s="81"/>
      <c r="RBB138" s="81"/>
      <c r="RBC138" s="81"/>
      <c r="RBD138" s="81"/>
      <c r="RBE138" s="81"/>
      <c r="RBF138" s="81"/>
      <c r="RBG138" s="81"/>
      <c r="RBH138" s="81"/>
      <c r="RBI138" s="81"/>
      <c r="RBJ138" s="81"/>
      <c r="RBK138" s="81"/>
      <c r="RBL138" s="81"/>
      <c r="RBM138" s="81"/>
      <c r="RBN138" s="81"/>
      <c r="RBO138" s="81"/>
      <c r="RBP138" s="81"/>
      <c r="RBQ138" s="81"/>
      <c r="RBR138" s="81"/>
      <c r="RBS138" s="81"/>
      <c r="RBT138" s="81"/>
      <c r="RBU138" s="81"/>
      <c r="RBV138" s="81"/>
      <c r="RBW138" s="81"/>
      <c r="RBX138" s="81"/>
      <c r="RBY138" s="81"/>
      <c r="RBZ138" s="81"/>
      <c r="RCA138" s="81"/>
      <c r="RCB138" s="81"/>
      <c r="RCC138" s="81"/>
      <c r="RCD138" s="81"/>
      <c r="RCE138" s="81"/>
      <c r="RCF138" s="81"/>
      <c r="RCG138" s="81"/>
      <c r="RCH138" s="81"/>
      <c r="RCI138" s="81"/>
      <c r="RCJ138" s="81"/>
      <c r="RCK138" s="81"/>
      <c r="RCL138" s="81"/>
      <c r="RCM138" s="81"/>
      <c r="RCN138" s="81"/>
      <c r="RCO138" s="81"/>
      <c r="RCP138" s="81"/>
      <c r="RCQ138" s="81"/>
      <c r="RCR138" s="81"/>
      <c r="RCS138" s="81"/>
      <c r="RCT138" s="81"/>
      <c r="RCU138" s="81"/>
      <c r="RCV138" s="81"/>
      <c r="RCW138" s="81"/>
      <c r="RCX138" s="81"/>
      <c r="RCY138" s="81"/>
      <c r="RCZ138" s="81"/>
      <c r="RDA138" s="81"/>
      <c r="RDB138" s="81"/>
      <c r="RDC138" s="81"/>
      <c r="RDD138" s="81"/>
      <c r="RDE138" s="81"/>
      <c r="RDF138" s="81"/>
      <c r="RDG138" s="81"/>
      <c r="RDH138" s="81"/>
      <c r="RDI138" s="81"/>
      <c r="RDJ138" s="81"/>
      <c r="RDK138" s="81"/>
      <c r="RDL138" s="81"/>
      <c r="RDM138" s="81"/>
      <c r="RDN138" s="81"/>
      <c r="RDO138" s="81"/>
      <c r="RDP138" s="81"/>
      <c r="RDQ138" s="81"/>
      <c r="RDR138" s="81"/>
      <c r="RDS138" s="81"/>
      <c r="RDT138" s="81"/>
      <c r="RDU138" s="81"/>
      <c r="RDV138" s="81"/>
      <c r="RDW138" s="81"/>
      <c r="RDX138" s="81"/>
      <c r="RDY138" s="81"/>
      <c r="RDZ138" s="81"/>
      <c r="REA138" s="81"/>
      <c r="REB138" s="81"/>
      <c r="REC138" s="81"/>
      <c r="RED138" s="81"/>
      <c r="REE138" s="81"/>
      <c r="REF138" s="81"/>
      <c r="REG138" s="81"/>
      <c r="REH138" s="81"/>
      <c r="REI138" s="81"/>
      <c r="REJ138" s="81"/>
      <c r="REK138" s="81"/>
      <c r="REL138" s="81"/>
      <c r="REM138" s="81"/>
      <c r="REN138" s="81"/>
      <c r="REO138" s="81"/>
      <c r="REP138" s="81"/>
      <c r="REQ138" s="81"/>
      <c r="RER138" s="81"/>
      <c r="RES138" s="81"/>
      <c r="RET138" s="81"/>
      <c r="REU138" s="81"/>
      <c r="REV138" s="81"/>
      <c r="REW138" s="81"/>
      <c r="REX138" s="81"/>
      <c r="REY138" s="81"/>
      <c r="REZ138" s="81"/>
      <c r="RFA138" s="81"/>
      <c r="RFB138" s="81"/>
      <c r="RFC138" s="81"/>
      <c r="RFD138" s="81"/>
      <c r="RFE138" s="81"/>
      <c r="RFF138" s="81"/>
      <c r="RFG138" s="81"/>
      <c r="RFH138" s="81"/>
      <c r="RFI138" s="81"/>
      <c r="RFJ138" s="81"/>
      <c r="RFK138" s="81"/>
      <c r="RFL138" s="81"/>
      <c r="RFM138" s="81"/>
      <c r="RFN138" s="81"/>
      <c r="RFO138" s="81"/>
      <c r="RFP138" s="81"/>
      <c r="RFQ138" s="81"/>
      <c r="RFR138" s="81"/>
      <c r="RFS138" s="81"/>
      <c r="RFT138" s="81"/>
      <c r="RFU138" s="81"/>
      <c r="RFV138" s="81"/>
      <c r="RFW138" s="81"/>
      <c r="RFX138" s="81"/>
      <c r="RFY138" s="81"/>
      <c r="RFZ138" s="81"/>
      <c r="RGA138" s="81"/>
      <c r="RGB138" s="81"/>
      <c r="RGC138" s="81"/>
      <c r="RGD138" s="81"/>
      <c r="RGE138" s="81"/>
      <c r="RGF138" s="81"/>
      <c r="RGG138" s="81"/>
      <c r="RGH138" s="81"/>
      <c r="RGI138" s="81"/>
      <c r="RGJ138" s="81"/>
      <c r="RGK138" s="81"/>
      <c r="RGL138" s="81"/>
      <c r="RGM138" s="81"/>
      <c r="RGN138" s="81"/>
      <c r="RGO138" s="81"/>
      <c r="RGP138" s="81"/>
      <c r="RGQ138" s="81"/>
      <c r="RGR138" s="81"/>
      <c r="RGS138" s="81"/>
      <c r="RGT138" s="81"/>
      <c r="RGU138" s="81"/>
      <c r="RGV138" s="81"/>
      <c r="RGW138" s="81"/>
      <c r="RGX138" s="81"/>
      <c r="RGY138" s="81"/>
      <c r="RGZ138" s="81"/>
      <c r="RHA138" s="81"/>
      <c r="RHB138" s="81"/>
      <c r="RHC138" s="81"/>
      <c r="RHD138" s="81"/>
      <c r="RHE138" s="81"/>
      <c r="RHF138" s="81"/>
      <c r="RHG138" s="81"/>
      <c r="RHH138" s="81"/>
      <c r="RHI138" s="81"/>
      <c r="RHJ138" s="81"/>
      <c r="RHK138" s="81"/>
      <c r="RHL138" s="81"/>
      <c r="RHM138" s="81"/>
      <c r="RHN138" s="81"/>
      <c r="RHO138" s="81"/>
      <c r="RHP138" s="81"/>
      <c r="RHQ138" s="81"/>
      <c r="RHR138" s="81"/>
      <c r="RHS138" s="81"/>
      <c r="RHT138" s="81"/>
      <c r="RHU138" s="81"/>
      <c r="RHV138" s="81"/>
      <c r="RHW138" s="81"/>
      <c r="RHX138" s="81"/>
      <c r="RHY138" s="81"/>
      <c r="RHZ138" s="81"/>
      <c r="RIA138" s="81"/>
      <c r="RIB138" s="81"/>
      <c r="RIC138" s="81"/>
      <c r="RID138" s="81"/>
      <c r="RIE138" s="81"/>
      <c r="RIF138" s="81"/>
      <c r="RIG138" s="81"/>
      <c r="RIH138" s="81"/>
      <c r="RII138" s="81"/>
      <c r="RIJ138" s="81"/>
      <c r="RIK138" s="81"/>
      <c r="RIL138" s="81"/>
      <c r="RIM138" s="81"/>
      <c r="RIN138" s="81"/>
      <c r="RIO138" s="81"/>
      <c r="RIP138" s="81"/>
      <c r="RIQ138" s="81"/>
      <c r="RIR138" s="81"/>
      <c r="RIS138" s="81"/>
      <c r="RIT138" s="81"/>
      <c r="RIU138" s="81"/>
      <c r="RIV138" s="81"/>
      <c r="RIW138" s="81"/>
      <c r="RIX138" s="81"/>
      <c r="RIY138" s="81"/>
      <c r="RIZ138" s="81"/>
      <c r="RJA138" s="81"/>
      <c r="RJB138" s="81"/>
      <c r="RJC138" s="81"/>
      <c r="RJD138" s="81"/>
      <c r="RJE138" s="81"/>
      <c r="RJF138" s="81"/>
      <c r="RJG138" s="81"/>
      <c r="RJH138" s="81"/>
      <c r="RJI138" s="81"/>
      <c r="RJJ138" s="81"/>
      <c r="RJK138" s="81"/>
      <c r="RJL138" s="81"/>
      <c r="RJM138" s="81"/>
      <c r="RJN138" s="81"/>
      <c r="RJO138" s="81"/>
      <c r="RJP138" s="81"/>
      <c r="RJQ138" s="81"/>
      <c r="RJR138" s="81"/>
      <c r="RJS138" s="81"/>
      <c r="RJT138" s="81"/>
      <c r="RJU138" s="81"/>
      <c r="RJV138" s="81"/>
      <c r="RJW138" s="81"/>
      <c r="RJX138" s="81"/>
      <c r="RJY138" s="81"/>
      <c r="RJZ138" s="81"/>
      <c r="RKA138" s="81"/>
      <c r="RKB138" s="81"/>
      <c r="RKC138" s="81"/>
      <c r="RKD138" s="81"/>
      <c r="RKE138" s="81"/>
      <c r="RKF138" s="81"/>
      <c r="RKG138" s="81"/>
      <c r="RKH138" s="81"/>
      <c r="RKI138" s="81"/>
      <c r="RKJ138" s="81"/>
      <c r="RKK138" s="81"/>
      <c r="RKL138" s="81"/>
      <c r="RKM138" s="81"/>
      <c r="RKN138" s="81"/>
      <c r="RKO138" s="81"/>
      <c r="RKP138" s="81"/>
      <c r="RKQ138" s="81"/>
      <c r="RKR138" s="81"/>
      <c r="RKS138" s="81"/>
      <c r="RKT138" s="81"/>
      <c r="RKU138" s="81"/>
      <c r="RKV138" s="81"/>
      <c r="RKW138" s="81"/>
      <c r="RKX138" s="81"/>
      <c r="RKY138" s="81"/>
      <c r="RKZ138" s="81"/>
      <c r="RLA138" s="81"/>
      <c r="RLB138" s="81"/>
      <c r="RLC138" s="81"/>
      <c r="RLD138" s="81"/>
      <c r="RLE138" s="81"/>
      <c r="RLF138" s="81"/>
      <c r="RLG138" s="81"/>
      <c r="RLH138" s="81"/>
      <c r="RLI138" s="81"/>
      <c r="RLJ138" s="81"/>
      <c r="RLK138" s="81"/>
      <c r="RLL138" s="81"/>
      <c r="RLM138" s="81"/>
      <c r="RLN138" s="81"/>
      <c r="RLO138" s="81"/>
      <c r="RLP138" s="81"/>
      <c r="RLQ138" s="81"/>
      <c r="RLR138" s="81"/>
      <c r="RLS138" s="81"/>
      <c r="RLT138" s="81"/>
      <c r="RLU138" s="81"/>
      <c r="RLV138" s="81"/>
      <c r="RLW138" s="81"/>
      <c r="RLX138" s="81"/>
      <c r="RLY138" s="81"/>
      <c r="RLZ138" s="81"/>
      <c r="RMA138" s="81"/>
      <c r="RMB138" s="81"/>
      <c r="RMC138" s="81"/>
      <c r="RMD138" s="81"/>
      <c r="RME138" s="81"/>
      <c r="RMF138" s="81"/>
      <c r="RMG138" s="81"/>
      <c r="RMH138" s="81"/>
      <c r="RMI138" s="81"/>
      <c r="RMJ138" s="81"/>
      <c r="RMK138" s="81"/>
      <c r="RML138" s="81"/>
      <c r="RMM138" s="81"/>
      <c r="RMN138" s="81"/>
      <c r="RMO138" s="81"/>
      <c r="RMP138" s="81"/>
      <c r="RMQ138" s="81"/>
      <c r="RMR138" s="81"/>
      <c r="RMS138" s="81"/>
      <c r="RMT138" s="81"/>
      <c r="RMU138" s="81"/>
      <c r="RMV138" s="81"/>
      <c r="RMW138" s="81"/>
      <c r="RMX138" s="81"/>
      <c r="RMY138" s="81"/>
      <c r="RMZ138" s="81"/>
      <c r="RNA138" s="81"/>
      <c r="RNB138" s="81"/>
      <c r="RNC138" s="81"/>
      <c r="RND138" s="81"/>
      <c r="RNE138" s="81"/>
      <c r="RNF138" s="81"/>
      <c r="RNG138" s="81"/>
      <c r="RNH138" s="81"/>
      <c r="RNI138" s="81"/>
      <c r="RNJ138" s="81"/>
      <c r="RNK138" s="81"/>
      <c r="RNL138" s="81"/>
      <c r="RNM138" s="81"/>
      <c r="RNN138" s="81"/>
      <c r="RNO138" s="81"/>
      <c r="RNP138" s="81"/>
      <c r="RNQ138" s="81"/>
      <c r="RNR138" s="81"/>
      <c r="RNS138" s="81"/>
      <c r="RNT138" s="81"/>
      <c r="RNU138" s="81"/>
      <c r="RNV138" s="81"/>
      <c r="RNW138" s="81"/>
      <c r="RNX138" s="81"/>
      <c r="RNY138" s="81"/>
      <c r="RNZ138" s="81"/>
      <c r="ROA138" s="81"/>
      <c r="ROB138" s="81"/>
      <c r="ROC138" s="81"/>
      <c r="ROD138" s="81"/>
      <c r="ROE138" s="81"/>
      <c r="ROF138" s="81"/>
      <c r="ROG138" s="81"/>
      <c r="ROH138" s="81"/>
      <c r="ROI138" s="81"/>
      <c r="ROJ138" s="81"/>
      <c r="ROK138" s="81"/>
      <c r="ROL138" s="81"/>
      <c r="ROM138" s="81"/>
      <c r="RON138" s="81"/>
      <c r="ROO138" s="81"/>
      <c r="ROP138" s="81"/>
      <c r="ROQ138" s="81"/>
      <c r="ROR138" s="81"/>
      <c r="ROS138" s="81"/>
      <c r="ROT138" s="81"/>
      <c r="ROU138" s="81"/>
      <c r="ROV138" s="81"/>
      <c r="ROW138" s="81"/>
      <c r="ROX138" s="81"/>
      <c r="ROY138" s="81"/>
      <c r="ROZ138" s="81"/>
      <c r="RPA138" s="81"/>
      <c r="RPB138" s="81"/>
      <c r="RPC138" s="81"/>
      <c r="RPD138" s="81"/>
      <c r="RPE138" s="81"/>
      <c r="RPF138" s="81"/>
      <c r="RPG138" s="81"/>
      <c r="RPH138" s="81"/>
      <c r="RPI138" s="81"/>
      <c r="RPJ138" s="81"/>
      <c r="RPK138" s="81"/>
      <c r="RPL138" s="81"/>
      <c r="RPM138" s="81"/>
      <c r="RPN138" s="81"/>
      <c r="RPO138" s="81"/>
      <c r="RPP138" s="81"/>
      <c r="RPQ138" s="81"/>
      <c r="RPR138" s="81"/>
      <c r="RPS138" s="81"/>
      <c r="RPT138" s="81"/>
      <c r="RPU138" s="81"/>
      <c r="RPV138" s="81"/>
      <c r="RPW138" s="81"/>
      <c r="RPX138" s="81"/>
      <c r="RPY138" s="81"/>
      <c r="RPZ138" s="81"/>
      <c r="RQA138" s="81"/>
      <c r="RQB138" s="81"/>
      <c r="RQC138" s="81"/>
      <c r="RQD138" s="81"/>
      <c r="RQE138" s="81"/>
      <c r="RQF138" s="81"/>
      <c r="RQG138" s="81"/>
      <c r="RQH138" s="81"/>
      <c r="RQI138" s="81"/>
      <c r="RQJ138" s="81"/>
      <c r="RQK138" s="81"/>
      <c r="RQL138" s="81"/>
      <c r="RQM138" s="81"/>
      <c r="RQN138" s="81"/>
      <c r="RQO138" s="81"/>
      <c r="RQP138" s="81"/>
      <c r="RQQ138" s="81"/>
      <c r="RQR138" s="81"/>
      <c r="RQS138" s="81"/>
      <c r="RQT138" s="81"/>
      <c r="RQU138" s="81"/>
      <c r="RQV138" s="81"/>
      <c r="RQW138" s="81"/>
      <c r="RQX138" s="81"/>
      <c r="RQY138" s="81"/>
      <c r="RQZ138" s="81"/>
      <c r="RRA138" s="81"/>
      <c r="RRB138" s="81"/>
      <c r="RRC138" s="81"/>
      <c r="RRD138" s="81"/>
      <c r="RRE138" s="81"/>
      <c r="RRF138" s="81"/>
      <c r="RRG138" s="81"/>
      <c r="RRH138" s="81"/>
      <c r="RRI138" s="81"/>
      <c r="RRJ138" s="81"/>
      <c r="RRK138" s="81"/>
      <c r="RRL138" s="81"/>
      <c r="RRM138" s="81"/>
      <c r="RRN138" s="81"/>
      <c r="RRO138" s="81"/>
      <c r="RRP138" s="81"/>
      <c r="RRQ138" s="81"/>
      <c r="RRR138" s="81"/>
      <c r="RRS138" s="81"/>
      <c r="RRT138" s="81"/>
      <c r="RRU138" s="81"/>
      <c r="RRV138" s="81"/>
      <c r="RRW138" s="81"/>
      <c r="RRX138" s="81"/>
      <c r="RRY138" s="81"/>
      <c r="RRZ138" s="81"/>
      <c r="RSA138" s="81"/>
      <c r="RSB138" s="81"/>
      <c r="RSC138" s="81"/>
      <c r="RSD138" s="81"/>
      <c r="RSE138" s="81"/>
      <c r="RSF138" s="81"/>
      <c r="RSG138" s="81"/>
      <c r="RSH138" s="81"/>
      <c r="RSI138" s="81"/>
      <c r="RSJ138" s="81"/>
      <c r="RSK138" s="81"/>
      <c r="RSL138" s="81"/>
      <c r="RSM138" s="81"/>
      <c r="RSN138" s="81"/>
      <c r="RSO138" s="81"/>
      <c r="RSP138" s="81"/>
      <c r="RSQ138" s="81"/>
      <c r="RSR138" s="81"/>
      <c r="RSS138" s="81"/>
      <c r="RST138" s="81"/>
      <c r="RSU138" s="81"/>
      <c r="RSV138" s="81"/>
      <c r="RSW138" s="81"/>
      <c r="RSX138" s="81"/>
      <c r="RSY138" s="81"/>
      <c r="RSZ138" s="81"/>
      <c r="RTA138" s="81"/>
      <c r="RTB138" s="81"/>
      <c r="RTC138" s="81"/>
      <c r="RTD138" s="81"/>
      <c r="RTE138" s="81"/>
      <c r="RTF138" s="81"/>
      <c r="RTG138" s="81"/>
      <c r="RTH138" s="81"/>
      <c r="RTI138" s="81"/>
      <c r="RTJ138" s="81"/>
      <c r="RTK138" s="81"/>
      <c r="RTL138" s="81"/>
      <c r="RTM138" s="81"/>
      <c r="RTN138" s="81"/>
      <c r="RTO138" s="81"/>
      <c r="RTP138" s="81"/>
      <c r="RTQ138" s="81"/>
      <c r="RTR138" s="81"/>
      <c r="RTS138" s="81"/>
      <c r="RTT138" s="81"/>
      <c r="RTU138" s="81"/>
      <c r="RTV138" s="81"/>
      <c r="RTW138" s="81"/>
      <c r="RTX138" s="81"/>
      <c r="RTY138" s="81"/>
      <c r="RTZ138" s="81"/>
      <c r="RUA138" s="81"/>
      <c r="RUB138" s="81"/>
      <c r="RUC138" s="81"/>
      <c r="RUD138" s="81"/>
      <c r="RUE138" s="81"/>
      <c r="RUF138" s="81"/>
      <c r="RUG138" s="81"/>
      <c r="RUH138" s="81"/>
      <c r="RUI138" s="81"/>
      <c r="RUJ138" s="81"/>
      <c r="RUK138" s="81"/>
      <c r="RUL138" s="81"/>
      <c r="RUM138" s="81"/>
      <c r="RUN138" s="81"/>
      <c r="RUO138" s="81"/>
      <c r="RUP138" s="81"/>
      <c r="RUQ138" s="81"/>
      <c r="RUR138" s="81"/>
      <c r="RUS138" s="81"/>
      <c r="RUT138" s="81"/>
      <c r="RUU138" s="81"/>
      <c r="RUV138" s="81"/>
      <c r="RUW138" s="81"/>
      <c r="RUX138" s="81"/>
      <c r="RUY138" s="81"/>
      <c r="RUZ138" s="81"/>
      <c r="RVA138" s="81"/>
      <c r="RVB138" s="81"/>
      <c r="RVC138" s="81"/>
      <c r="RVD138" s="81"/>
      <c r="RVE138" s="81"/>
      <c r="RVF138" s="81"/>
      <c r="RVG138" s="81"/>
      <c r="RVH138" s="81"/>
      <c r="RVI138" s="81"/>
      <c r="RVJ138" s="81"/>
      <c r="RVK138" s="81"/>
      <c r="RVL138" s="81"/>
      <c r="RVM138" s="81"/>
      <c r="RVN138" s="81"/>
      <c r="RVO138" s="81"/>
      <c r="RVP138" s="81"/>
      <c r="RVQ138" s="81"/>
      <c r="RVR138" s="81"/>
      <c r="RVS138" s="81"/>
      <c r="RVT138" s="81"/>
      <c r="RVU138" s="81"/>
      <c r="RVV138" s="81"/>
      <c r="RVW138" s="81"/>
      <c r="RVX138" s="81"/>
      <c r="RVY138" s="81"/>
      <c r="RVZ138" s="81"/>
      <c r="RWA138" s="81"/>
      <c r="RWB138" s="81"/>
      <c r="RWC138" s="81"/>
      <c r="RWD138" s="81"/>
      <c r="RWE138" s="81"/>
      <c r="RWF138" s="81"/>
      <c r="RWG138" s="81"/>
      <c r="RWH138" s="81"/>
      <c r="RWI138" s="81"/>
      <c r="RWJ138" s="81"/>
      <c r="RWK138" s="81"/>
      <c r="RWL138" s="81"/>
      <c r="RWM138" s="81"/>
      <c r="RWN138" s="81"/>
      <c r="RWO138" s="81"/>
      <c r="RWP138" s="81"/>
      <c r="RWQ138" s="81"/>
      <c r="RWR138" s="81"/>
      <c r="RWS138" s="81"/>
      <c r="RWT138" s="81"/>
      <c r="RWU138" s="81"/>
      <c r="RWV138" s="81"/>
      <c r="RWW138" s="81"/>
      <c r="RWX138" s="81"/>
      <c r="RWY138" s="81"/>
      <c r="RWZ138" s="81"/>
      <c r="RXA138" s="81"/>
      <c r="RXB138" s="81"/>
      <c r="RXC138" s="81"/>
      <c r="RXD138" s="81"/>
      <c r="RXE138" s="81"/>
      <c r="RXF138" s="81"/>
      <c r="RXG138" s="81"/>
      <c r="RXH138" s="81"/>
      <c r="RXI138" s="81"/>
      <c r="RXJ138" s="81"/>
      <c r="RXK138" s="81"/>
      <c r="RXL138" s="81"/>
      <c r="RXM138" s="81"/>
      <c r="RXN138" s="81"/>
      <c r="RXO138" s="81"/>
      <c r="RXP138" s="81"/>
      <c r="RXQ138" s="81"/>
      <c r="RXR138" s="81"/>
      <c r="RXS138" s="81"/>
      <c r="RXT138" s="81"/>
      <c r="RXU138" s="81"/>
      <c r="RXV138" s="81"/>
      <c r="RXW138" s="81"/>
      <c r="RXX138" s="81"/>
      <c r="RXY138" s="81"/>
      <c r="RXZ138" s="81"/>
      <c r="RYA138" s="81"/>
      <c r="RYB138" s="81"/>
      <c r="RYC138" s="81"/>
      <c r="RYD138" s="81"/>
      <c r="RYE138" s="81"/>
      <c r="RYF138" s="81"/>
      <c r="RYG138" s="81"/>
      <c r="RYH138" s="81"/>
      <c r="RYI138" s="81"/>
      <c r="RYJ138" s="81"/>
      <c r="RYK138" s="81"/>
      <c r="RYL138" s="81"/>
      <c r="RYM138" s="81"/>
      <c r="RYN138" s="81"/>
      <c r="RYO138" s="81"/>
      <c r="RYP138" s="81"/>
      <c r="RYQ138" s="81"/>
      <c r="RYR138" s="81"/>
      <c r="RYS138" s="81"/>
      <c r="RYT138" s="81"/>
      <c r="RYU138" s="81"/>
      <c r="RYV138" s="81"/>
      <c r="RYW138" s="81"/>
      <c r="RYX138" s="81"/>
      <c r="RYY138" s="81"/>
      <c r="RYZ138" s="81"/>
      <c r="RZA138" s="81"/>
      <c r="RZB138" s="81"/>
      <c r="RZC138" s="81"/>
      <c r="RZD138" s="81"/>
      <c r="RZE138" s="81"/>
      <c r="RZF138" s="81"/>
      <c r="RZG138" s="81"/>
      <c r="RZH138" s="81"/>
      <c r="RZI138" s="81"/>
      <c r="RZJ138" s="81"/>
      <c r="RZK138" s="81"/>
      <c r="RZL138" s="81"/>
      <c r="RZM138" s="81"/>
      <c r="RZN138" s="81"/>
      <c r="RZO138" s="81"/>
      <c r="RZP138" s="81"/>
      <c r="RZQ138" s="81"/>
      <c r="RZR138" s="81"/>
      <c r="RZS138" s="81"/>
      <c r="RZT138" s="81"/>
      <c r="RZU138" s="81"/>
      <c r="RZV138" s="81"/>
      <c r="RZW138" s="81"/>
      <c r="RZX138" s="81"/>
      <c r="RZY138" s="81"/>
      <c r="RZZ138" s="81"/>
      <c r="SAA138" s="81"/>
      <c r="SAB138" s="81"/>
      <c r="SAC138" s="81"/>
      <c r="SAD138" s="81"/>
      <c r="SAE138" s="81"/>
      <c r="SAF138" s="81"/>
      <c r="SAG138" s="81"/>
      <c r="SAH138" s="81"/>
      <c r="SAI138" s="81"/>
      <c r="SAJ138" s="81"/>
      <c r="SAK138" s="81"/>
      <c r="SAL138" s="81"/>
      <c r="SAM138" s="81"/>
      <c r="SAN138" s="81"/>
      <c r="SAO138" s="81"/>
      <c r="SAP138" s="81"/>
      <c r="SAQ138" s="81"/>
      <c r="SAR138" s="81"/>
      <c r="SAS138" s="81"/>
      <c r="SAT138" s="81"/>
      <c r="SAU138" s="81"/>
      <c r="SAV138" s="81"/>
      <c r="SAW138" s="81"/>
      <c r="SAX138" s="81"/>
      <c r="SAY138" s="81"/>
      <c r="SAZ138" s="81"/>
      <c r="SBA138" s="81"/>
      <c r="SBB138" s="81"/>
      <c r="SBC138" s="81"/>
      <c r="SBD138" s="81"/>
      <c r="SBE138" s="81"/>
      <c r="SBF138" s="81"/>
      <c r="SBG138" s="81"/>
      <c r="SBH138" s="81"/>
      <c r="SBI138" s="81"/>
      <c r="SBJ138" s="81"/>
      <c r="SBK138" s="81"/>
      <c r="SBL138" s="81"/>
      <c r="SBM138" s="81"/>
      <c r="SBN138" s="81"/>
      <c r="SBO138" s="81"/>
      <c r="SBP138" s="81"/>
      <c r="SBQ138" s="81"/>
      <c r="SBR138" s="81"/>
      <c r="SBS138" s="81"/>
      <c r="SBT138" s="81"/>
      <c r="SBU138" s="81"/>
      <c r="SBV138" s="81"/>
      <c r="SBW138" s="81"/>
      <c r="SBX138" s="81"/>
      <c r="SBY138" s="81"/>
      <c r="SBZ138" s="81"/>
      <c r="SCA138" s="81"/>
      <c r="SCB138" s="81"/>
      <c r="SCC138" s="81"/>
      <c r="SCD138" s="81"/>
      <c r="SCE138" s="81"/>
      <c r="SCF138" s="81"/>
      <c r="SCG138" s="81"/>
      <c r="SCH138" s="81"/>
      <c r="SCI138" s="81"/>
      <c r="SCJ138" s="81"/>
      <c r="SCK138" s="81"/>
      <c r="SCL138" s="81"/>
      <c r="SCM138" s="81"/>
      <c r="SCN138" s="81"/>
      <c r="SCO138" s="81"/>
      <c r="SCP138" s="81"/>
      <c r="SCQ138" s="81"/>
      <c r="SCR138" s="81"/>
      <c r="SCS138" s="81"/>
      <c r="SCT138" s="81"/>
      <c r="SCU138" s="81"/>
      <c r="SCV138" s="81"/>
      <c r="SCW138" s="81"/>
      <c r="SCX138" s="81"/>
      <c r="SCY138" s="81"/>
      <c r="SCZ138" s="81"/>
      <c r="SDA138" s="81"/>
      <c r="SDB138" s="81"/>
      <c r="SDC138" s="81"/>
      <c r="SDD138" s="81"/>
      <c r="SDE138" s="81"/>
      <c r="SDF138" s="81"/>
      <c r="SDG138" s="81"/>
      <c r="SDH138" s="81"/>
      <c r="SDI138" s="81"/>
      <c r="SDJ138" s="81"/>
      <c r="SDK138" s="81"/>
      <c r="SDL138" s="81"/>
      <c r="SDM138" s="81"/>
      <c r="SDN138" s="81"/>
      <c r="SDO138" s="81"/>
      <c r="SDP138" s="81"/>
      <c r="SDQ138" s="81"/>
      <c r="SDR138" s="81"/>
      <c r="SDS138" s="81"/>
      <c r="SDT138" s="81"/>
      <c r="SDU138" s="81"/>
      <c r="SDV138" s="81"/>
      <c r="SDW138" s="81"/>
      <c r="SDX138" s="81"/>
      <c r="SDY138" s="81"/>
      <c r="SDZ138" s="81"/>
      <c r="SEA138" s="81"/>
      <c r="SEB138" s="81"/>
      <c r="SEC138" s="81"/>
      <c r="SED138" s="81"/>
      <c r="SEE138" s="81"/>
      <c r="SEF138" s="81"/>
      <c r="SEG138" s="81"/>
      <c r="SEH138" s="81"/>
      <c r="SEI138" s="81"/>
      <c r="SEJ138" s="81"/>
      <c r="SEK138" s="81"/>
      <c r="SEL138" s="81"/>
      <c r="SEM138" s="81"/>
      <c r="SEN138" s="81"/>
      <c r="SEO138" s="81"/>
      <c r="SEP138" s="81"/>
      <c r="SEQ138" s="81"/>
      <c r="SER138" s="81"/>
      <c r="SES138" s="81"/>
      <c r="SET138" s="81"/>
      <c r="SEU138" s="81"/>
      <c r="SEV138" s="81"/>
      <c r="SEW138" s="81"/>
      <c r="SEX138" s="81"/>
      <c r="SEY138" s="81"/>
      <c r="SEZ138" s="81"/>
      <c r="SFA138" s="81"/>
      <c r="SFB138" s="81"/>
      <c r="SFC138" s="81"/>
      <c r="SFD138" s="81"/>
      <c r="SFE138" s="81"/>
      <c r="SFF138" s="81"/>
      <c r="SFG138" s="81"/>
      <c r="SFH138" s="81"/>
      <c r="SFI138" s="81"/>
      <c r="SFJ138" s="81"/>
      <c r="SFK138" s="81"/>
      <c r="SFL138" s="81"/>
      <c r="SFM138" s="81"/>
      <c r="SFN138" s="81"/>
      <c r="SFO138" s="81"/>
      <c r="SFP138" s="81"/>
      <c r="SFQ138" s="81"/>
      <c r="SFR138" s="81"/>
      <c r="SFS138" s="81"/>
      <c r="SFT138" s="81"/>
      <c r="SFU138" s="81"/>
      <c r="SFV138" s="81"/>
      <c r="SFW138" s="81"/>
      <c r="SFX138" s="81"/>
      <c r="SFY138" s="81"/>
      <c r="SFZ138" s="81"/>
      <c r="SGA138" s="81"/>
      <c r="SGB138" s="81"/>
      <c r="SGC138" s="81"/>
      <c r="SGD138" s="81"/>
      <c r="SGE138" s="81"/>
      <c r="SGF138" s="81"/>
      <c r="SGG138" s="81"/>
      <c r="SGH138" s="81"/>
      <c r="SGI138" s="81"/>
      <c r="SGJ138" s="81"/>
      <c r="SGK138" s="81"/>
      <c r="SGL138" s="81"/>
      <c r="SGM138" s="81"/>
      <c r="SGN138" s="81"/>
      <c r="SGO138" s="81"/>
      <c r="SGP138" s="81"/>
      <c r="SGQ138" s="81"/>
      <c r="SGR138" s="81"/>
      <c r="SGS138" s="81"/>
      <c r="SGT138" s="81"/>
      <c r="SGU138" s="81"/>
      <c r="SGV138" s="81"/>
      <c r="SGW138" s="81"/>
      <c r="SGX138" s="81"/>
      <c r="SGY138" s="81"/>
      <c r="SGZ138" s="81"/>
      <c r="SHA138" s="81"/>
      <c r="SHB138" s="81"/>
      <c r="SHC138" s="81"/>
      <c r="SHD138" s="81"/>
      <c r="SHE138" s="81"/>
      <c r="SHF138" s="81"/>
      <c r="SHG138" s="81"/>
      <c r="SHH138" s="81"/>
      <c r="SHI138" s="81"/>
      <c r="SHJ138" s="81"/>
      <c r="SHK138" s="81"/>
      <c r="SHL138" s="81"/>
      <c r="SHM138" s="81"/>
      <c r="SHN138" s="81"/>
      <c r="SHO138" s="81"/>
      <c r="SHP138" s="81"/>
      <c r="SHQ138" s="81"/>
      <c r="SHR138" s="81"/>
      <c r="SHS138" s="81"/>
      <c r="SHT138" s="81"/>
      <c r="SHU138" s="81"/>
      <c r="SHV138" s="81"/>
      <c r="SHW138" s="81"/>
      <c r="SHX138" s="81"/>
      <c r="SHY138" s="81"/>
      <c r="SHZ138" s="81"/>
      <c r="SIA138" s="81"/>
      <c r="SIB138" s="81"/>
      <c r="SIC138" s="81"/>
      <c r="SID138" s="81"/>
      <c r="SIE138" s="81"/>
      <c r="SIF138" s="81"/>
      <c r="SIG138" s="81"/>
      <c r="SIH138" s="81"/>
      <c r="SII138" s="81"/>
      <c r="SIJ138" s="81"/>
      <c r="SIK138" s="81"/>
      <c r="SIL138" s="81"/>
      <c r="SIM138" s="81"/>
      <c r="SIN138" s="81"/>
      <c r="SIO138" s="81"/>
      <c r="SIP138" s="81"/>
      <c r="SIQ138" s="81"/>
      <c r="SIR138" s="81"/>
      <c r="SIS138" s="81"/>
      <c r="SIT138" s="81"/>
      <c r="SIU138" s="81"/>
      <c r="SIV138" s="81"/>
      <c r="SIW138" s="81"/>
      <c r="SIX138" s="81"/>
      <c r="SIY138" s="81"/>
      <c r="SIZ138" s="81"/>
      <c r="SJA138" s="81"/>
      <c r="SJB138" s="81"/>
      <c r="SJC138" s="81"/>
      <c r="SJD138" s="81"/>
      <c r="SJE138" s="81"/>
      <c r="SJF138" s="81"/>
      <c r="SJG138" s="81"/>
      <c r="SJH138" s="81"/>
      <c r="SJI138" s="81"/>
      <c r="SJJ138" s="81"/>
      <c r="SJK138" s="81"/>
      <c r="SJL138" s="81"/>
      <c r="SJM138" s="81"/>
      <c r="SJN138" s="81"/>
      <c r="SJO138" s="81"/>
      <c r="SJP138" s="81"/>
      <c r="SJQ138" s="81"/>
      <c r="SJR138" s="81"/>
      <c r="SJS138" s="81"/>
      <c r="SJT138" s="81"/>
      <c r="SJU138" s="81"/>
      <c r="SJV138" s="81"/>
      <c r="SJW138" s="81"/>
      <c r="SJX138" s="81"/>
      <c r="SJY138" s="81"/>
      <c r="SJZ138" s="81"/>
      <c r="SKA138" s="81"/>
      <c r="SKB138" s="81"/>
      <c r="SKC138" s="81"/>
      <c r="SKD138" s="81"/>
      <c r="SKE138" s="81"/>
      <c r="SKF138" s="81"/>
      <c r="SKG138" s="81"/>
      <c r="SKH138" s="81"/>
      <c r="SKI138" s="81"/>
      <c r="SKJ138" s="81"/>
      <c r="SKK138" s="81"/>
      <c r="SKL138" s="81"/>
      <c r="SKM138" s="81"/>
      <c r="SKN138" s="81"/>
      <c r="SKO138" s="81"/>
      <c r="SKP138" s="81"/>
      <c r="SKQ138" s="81"/>
      <c r="SKR138" s="81"/>
      <c r="SKS138" s="81"/>
      <c r="SKT138" s="81"/>
      <c r="SKU138" s="81"/>
      <c r="SKV138" s="81"/>
      <c r="SKW138" s="81"/>
      <c r="SKX138" s="81"/>
      <c r="SKY138" s="81"/>
      <c r="SKZ138" s="81"/>
      <c r="SLA138" s="81"/>
      <c r="SLB138" s="81"/>
      <c r="SLC138" s="81"/>
      <c r="SLD138" s="81"/>
      <c r="SLE138" s="81"/>
      <c r="SLF138" s="81"/>
      <c r="SLG138" s="81"/>
      <c r="SLH138" s="81"/>
      <c r="SLI138" s="81"/>
      <c r="SLJ138" s="81"/>
      <c r="SLK138" s="81"/>
      <c r="SLL138" s="81"/>
      <c r="SLM138" s="81"/>
      <c r="SLN138" s="81"/>
      <c r="SLO138" s="81"/>
      <c r="SLP138" s="81"/>
      <c r="SLQ138" s="81"/>
      <c r="SLR138" s="81"/>
      <c r="SLS138" s="81"/>
      <c r="SLT138" s="81"/>
      <c r="SLU138" s="81"/>
      <c r="SLV138" s="81"/>
      <c r="SLW138" s="81"/>
      <c r="SLX138" s="81"/>
      <c r="SLY138" s="81"/>
      <c r="SLZ138" s="81"/>
      <c r="SMA138" s="81"/>
      <c r="SMB138" s="81"/>
      <c r="SMC138" s="81"/>
      <c r="SMD138" s="81"/>
      <c r="SME138" s="81"/>
      <c r="SMF138" s="81"/>
      <c r="SMG138" s="81"/>
      <c r="SMH138" s="81"/>
      <c r="SMI138" s="81"/>
      <c r="SMJ138" s="81"/>
      <c r="SMK138" s="81"/>
      <c r="SML138" s="81"/>
      <c r="SMM138" s="81"/>
      <c r="SMN138" s="81"/>
      <c r="SMO138" s="81"/>
      <c r="SMP138" s="81"/>
      <c r="SMQ138" s="81"/>
      <c r="SMR138" s="81"/>
      <c r="SMS138" s="81"/>
      <c r="SMT138" s="81"/>
      <c r="SMU138" s="81"/>
      <c r="SMV138" s="81"/>
      <c r="SMW138" s="81"/>
      <c r="SMX138" s="81"/>
      <c r="SMY138" s="81"/>
      <c r="SMZ138" s="81"/>
      <c r="SNA138" s="81"/>
      <c r="SNB138" s="81"/>
      <c r="SNC138" s="81"/>
      <c r="SND138" s="81"/>
      <c r="SNE138" s="81"/>
      <c r="SNF138" s="81"/>
      <c r="SNG138" s="81"/>
      <c r="SNH138" s="81"/>
      <c r="SNI138" s="81"/>
      <c r="SNJ138" s="81"/>
      <c r="SNK138" s="81"/>
      <c r="SNL138" s="81"/>
      <c r="SNM138" s="81"/>
      <c r="SNN138" s="81"/>
      <c r="SNO138" s="81"/>
      <c r="SNP138" s="81"/>
      <c r="SNQ138" s="81"/>
      <c r="SNR138" s="81"/>
      <c r="SNS138" s="81"/>
      <c r="SNT138" s="81"/>
      <c r="SNU138" s="81"/>
      <c r="SNV138" s="81"/>
      <c r="SNW138" s="81"/>
      <c r="SNX138" s="81"/>
      <c r="SNY138" s="81"/>
      <c r="SNZ138" s="81"/>
      <c r="SOA138" s="81"/>
      <c r="SOB138" s="81"/>
      <c r="SOC138" s="81"/>
      <c r="SOD138" s="81"/>
      <c r="SOE138" s="81"/>
      <c r="SOF138" s="81"/>
      <c r="SOG138" s="81"/>
      <c r="SOH138" s="81"/>
      <c r="SOI138" s="81"/>
      <c r="SOJ138" s="81"/>
      <c r="SOK138" s="81"/>
      <c r="SOL138" s="81"/>
      <c r="SOM138" s="81"/>
      <c r="SON138" s="81"/>
      <c r="SOO138" s="81"/>
      <c r="SOP138" s="81"/>
      <c r="SOQ138" s="81"/>
      <c r="SOR138" s="81"/>
      <c r="SOS138" s="81"/>
      <c r="SOT138" s="81"/>
      <c r="SOU138" s="81"/>
      <c r="SOV138" s="81"/>
      <c r="SOW138" s="81"/>
      <c r="SOX138" s="81"/>
      <c r="SOY138" s="81"/>
      <c r="SOZ138" s="81"/>
      <c r="SPA138" s="81"/>
      <c r="SPB138" s="81"/>
      <c r="SPC138" s="81"/>
      <c r="SPD138" s="81"/>
      <c r="SPE138" s="81"/>
      <c r="SPF138" s="81"/>
      <c r="SPG138" s="81"/>
      <c r="SPH138" s="81"/>
      <c r="SPI138" s="81"/>
      <c r="SPJ138" s="81"/>
      <c r="SPK138" s="81"/>
      <c r="SPL138" s="81"/>
      <c r="SPM138" s="81"/>
      <c r="SPN138" s="81"/>
      <c r="SPO138" s="81"/>
      <c r="SPP138" s="81"/>
      <c r="SPQ138" s="81"/>
      <c r="SPR138" s="81"/>
      <c r="SPS138" s="81"/>
      <c r="SPT138" s="81"/>
      <c r="SPU138" s="81"/>
      <c r="SPV138" s="81"/>
      <c r="SPW138" s="81"/>
      <c r="SPX138" s="81"/>
      <c r="SPY138" s="81"/>
      <c r="SPZ138" s="81"/>
      <c r="SQA138" s="81"/>
      <c r="SQB138" s="81"/>
      <c r="SQC138" s="81"/>
      <c r="SQD138" s="81"/>
      <c r="SQE138" s="81"/>
      <c r="SQF138" s="81"/>
      <c r="SQG138" s="81"/>
      <c r="SQH138" s="81"/>
      <c r="SQI138" s="81"/>
      <c r="SQJ138" s="81"/>
      <c r="SQK138" s="81"/>
      <c r="SQL138" s="81"/>
      <c r="SQM138" s="81"/>
      <c r="SQN138" s="81"/>
      <c r="SQO138" s="81"/>
      <c r="SQP138" s="81"/>
      <c r="SQQ138" s="81"/>
      <c r="SQR138" s="81"/>
      <c r="SQS138" s="81"/>
      <c r="SQT138" s="81"/>
      <c r="SQU138" s="81"/>
      <c r="SQV138" s="81"/>
      <c r="SQW138" s="81"/>
      <c r="SQX138" s="81"/>
      <c r="SQY138" s="81"/>
      <c r="SQZ138" s="81"/>
      <c r="SRA138" s="81"/>
      <c r="SRB138" s="81"/>
      <c r="SRC138" s="81"/>
      <c r="SRD138" s="81"/>
      <c r="SRE138" s="81"/>
      <c r="SRF138" s="81"/>
      <c r="SRG138" s="81"/>
      <c r="SRH138" s="81"/>
      <c r="SRI138" s="81"/>
      <c r="SRJ138" s="81"/>
      <c r="SRK138" s="81"/>
      <c r="SRL138" s="81"/>
      <c r="SRM138" s="81"/>
      <c r="SRN138" s="81"/>
      <c r="SRO138" s="81"/>
      <c r="SRP138" s="81"/>
      <c r="SRQ138" s="81"/>
      <c r="SRR138" s="81"/>
      <c r="SRS138" s="81"/>
      <c r="SRT138" s="81"/>
      <c r="SRU138" s="81"/>
      <c r="SRV138" s="81"/>
      <c r="SRW138" s="81"/>
      <c r="SRX138" s="81"/>
      <c r="SRY138" s="81"/>
      <c r="SRZ138" s="81"/>
      <c r="SSA138" s="81"/>
      <c r="SSB138" s="81"/>
      <c r="SSC138" s="81"/>
      <c r="SSD138" s="81"/>
      <c r="SSE138" s="81"/>
      <c r="SSF138" s="81"/>
      <c r="SSG138" s="81"/>
      <c r="SSH138" s="81"/>
      <c r="SSI138" s="81"/>
      <c r="SSJ138" s="81"/>
      <c r="SSK138" s="81"/>
      <c r="SSL138" s="81"/>
      <c r="SSM138" s="81"/>
      <c r="SSN138" s="81"/>
      <c r="SSO138" s="81"/>
      <c r="SSP138" s="81"/>
      <c r="SSQ138" s="81"/>
      <c r="SSR138" s="81"/>
      <c r="SSS138" s="81"/>
      <c r="SST138" s="81"/>
      <c r="SSU138" s="81"/>
      <c r="SSV138" s="81"/>
      <c r="SSW138" s="81"/>
      <c r="SSX138" s="81"/>
      <c r="SSY138" s="81"/>
      <c r="SSZ138" s="81"/>
      <c r="STA138" s="81"/>
      <c r="STB138" s="81"/>
      <c r="STC138" s="81"/>
      <c r="STD138" s="81"/>
      <c r="STE138" s="81"/>
      <c r="STF138" s="81"/>
      <c r="STG138" s="81"/>
      <c r="STH138" s="81"/>
      <c r="STI138" s="81"/>
      <c r="STJ138" s="81"/>
      <c r="STK138" s="81"/>
      <c r="STL138" s="81"/>
      <c r="STM138" s="81"/>
      <c r="STN138" s="81"/>
      <c r="STO138" s="81"/>
      <c r="STP138" s="81"/>
      <c r="STQ138" s="81"/>
      <c r="STR138" s="81"/>
      <c r="STS138" s="81"/>
      <c r="STT138" s="81"/>
      <c r="STU138" s="81"/>
      <c r="STV138" s="81"/>
      <c r="STW138" s="81"/>
      <c r="STX138" s="81"/>
      <c r="STY138" s="81"/>
      <c r="STZ138" s="81"/>
      <c r="SUA138" s="81"/>
      <c r="SUB138" s="81"/>
      <c r="SUC138" s="81"/>
      <c r="SUD138" s="81"/>
      <c r="SUE138" s="81"/>
      <c r="SUF138" s="81"/>
      <c r="SUG138" s="81"/>
      <c r="SUH138" s="81"/>
      <c r="SUI138" s="81"/>
      <c r="SUJ138" s="81"/>
      <c r="SUK138" s="81"/>
      <c r="SUL138" s="81"/>
      <c r="SUM138" s="81"/>
      <c r="SUN138" s="81"/>
      <c r="SUO138" s="81"/>
      <c r="SUP138" s="81"/>
      <c r="SUQ138" s="81"/>
      <c r="SUR138" s="81"/>
      <c r="SUS138" s="81"/>
      <c r="SUT138" s="81"/>
      <c r="SUU138" s="81"/>
      <c r="SUV138" s="81"/>
      <c r="SUW138" s="81"/>
      <c r="SUX138" s="81"/>
      <c r="SUY138" s="81"/>
      <c r="SUZ138" s="81"/>
      <c r="SVA138" s="81"/>
      <c r="SVB138" s="81"/>
      <c r="SVC138" s="81"/>
      <c r="SVD138" s="81"/>
      <c r="SVE138" s="81"/>
      <c r="SVF138" s="81"/>
      <c r="SVG138" s="81"/>
      <c r="SVH138" s="81"/>
      <c r="SVI138" s="81"/>
      <c r="SVJ138" s="81"/>
      <c r="SVK138" s="81"/>
      <c r="SVL138" s="81"/>
      <c r="SVM138" s="81"/>
      <c r="SVN138" s="81"/>
      <c r="SVO138" s="81"/>
      <c r="SVP138" s="81"/>
      <c r="SVQ138" s="81"/>
      <c r="SVR138" s="81"/>
      <c r="SVS138" s="81"/>
      <c r="SVT138" s="81"/>
      <c r="SVU138" s="81"/>
      <c r="SVV138" s="81"/>
      <c r="SVW138" s="81"/>
      <c r="SVX138" s="81"/>
      <c r="SVY138" s="81"/>
      <c r="SVZ138" s="81"/>
      <c r="SWA138" s="81"/>
      <c r="SWB138" s="81"/>
      <c r="SWC138" s="81"/>
      <c r="SWD138" s="81"/>
      <c r="SWE138" s="81"/>
      <c r="SWF138" s="81"/>
      <c r="SWG138" s="81"/>
      <c r="SWH138" s="81"/>
      <c r="SWI138" s="81"/>
      <c r="SWJ138" s="81"/>
      <c r="SWK138" s="81"/>
      <c r="SWL138" s="81"/>
      <c r="SWM138" s="81"/>
      <c r="SWN138" s="81"/>
      <c r="SWO138" s="81"/>
      <c r="SWP138" s="81"/>
      <c r="SWQ138" s="81"/>
      <c r="SWR138" s="81"/>
      <c r="SWS138" s="81"/>
      <c r="SWT138" s="81"/>
      <c r="SWU138" s="81"/>
      <c r="SWV138" s="81"/>
      <c r="SWW138" s="81"/>
      <c r="SWX138" s="81"/>
      <c r="SWY138" s="81"/>
      <c r="SWZ138" s="81"/>
      <c r="SXA138" s="81"/>
      <c r="SXB138" s="81"/>
      <c r="SXC138" s="81"/>
      <c r="SXD138" s="81"/>
      <c r="SXE138" s="81"/>
      <c r="SXF138" s="81"/>
      <c r="SXG138" s="81"/>
      <c r="SXH138" s="81"/>
      <c r="SXI138" s="81"/>
      <c r="SXJ138" s="81"/>
      <c r="SXK138" s="81"/>
      <c r="SXL138" s="81"/>
      <c r="SXM138" s="81"/>
      <c r="SXN138" s="81"/>
      <c r="SXO138" s="81"/>
      <c r="SXP138" s="81"/>
      <c r="SXQ138" s="81"/>
      <c r="SXR138" s="81"/>
      <c r="SXS138" s="81"/>
      <c r="SXT138" s="81"/>
      <c r="SXU138" s="81"/>
      <c r="SXV138" s="81"/>
      <c r="SXW138" s="81"/>
      <c r="SXX138" s="81"/>
      <c r="SXY138" s="81"/>
      <c r="SXZ138" s="81"/>
      <c r="SYA138" s="81"/>
      <c r="SYB138" s="81"/>
      <c r="SYC138" s="81"/>
      <c r="SYD138" s="81"/>
      <c r="SYE138" s="81"/>
      <c r="SYF138" s="81"/>
      <c r="SYG138" s="81"/>
      <c r="SYH138" s="81"/>
      <c r="SYI138" s="81"/>
      <c r="SYJ138" s="81"/>
      <c r="SYK138" s="81"/>
      <c r="SYL138" s="81"/>
      <c r="SYM138" s="81"/>
      <c r="SYN138" s="81"/>
      <c r="SYO138" s="81"/>
      <c r="SYP138" s="81"/>
      <c r="SYQ138" s="81"/>
      <c r="SYR138" s="81"/>
      <c r="SYS138" s="81"/>
      <c r="SYT138" s="81"/>
      <c r="SYU138" s="81"/>
      <c r="SYV138" s="81"/>
      <c r="SYW138" s="81"/>
      <c r="SYX138" s="81"/>
      <c r="SYY138" s="81"/>
      <c r="SYZ138" s="81"/>
      <c r="SZA138" s="81"/>
      <c r="SZB138" s="81"/>
      <c r="SZC138" s="81"/>
      <c r="SZD138" s="81"/>
      <c r="SZE138" s="81"/>
      <c r="SZF138" s="81"/>
      <c r="SZG138" s="81"/>
      <c r="SZH138" s="81"/>
      <c r="SZI138" s="81"/>
      <c r="SZJ138" s="81"/>
      <c r="SZK138" s="81"/>
      <c r="SZL138" s="81"/>
      <c r="SZM138" s="81"/>
      <c r="SZN138" s="81"/>
      <c r="SZO138" s="81"/>
      <c r="SZP138" s="81"/>
      <c r="SZQ138" s="81"/>
      <c r="SZR138" s="81"/>
      <c r="SZS138" s="81"/>
      <c r="SZT138" s="81"/>
      <c r="SZU138" s="81"/>
      <c r="SZV138" s="81"/>
      <c r="SZW138" s="81"/>
      <c r="SZX138" s="81"/>
      <c r="SZY138" s="81"/>
      <c r="SZZ138" s="81"/>
      <c r="TAA138" s="81"/>
      <c r="TAB138" s="81"/>
      <c r="TAC138" s="81"/>
      <c r="TAD138" s="81"/>
      <c r="TAE138" s="81"/>
      <c r="TAF138" s="81"/>
      <c r="TAG138" s="81"/>
      <c r="TAH138" s="81"/>
      <c r="TAI138" s="81"/>
      <c r="TAJ138" s="81"/>
      <c r="TAK138" s="81"/>
      <c r="TAL138" s="81"/>
      <c r="TAM138" s="81"/>
      <c r="TAN138" s="81"/>
      <c r="TAO138" s="81"/>
      <c r="TAP138" s="81"/>
      <c r="TAQ138" s="81"/>
      <c r="TAR138" s="81"/>
      <c r="TAS138" s="81"/>
      <c r="TAT138" s="81"/>
      <c r="TAU138" s="81"/>
      <c r="TAV138" s="81"/>
      <c r="TAW138" s="81"/>
      <c r="TAX138" s="81"/>
      <c r="TAY138" s="81"/>
      <c r="TAZ138" s="81"/>
      <c r="TBA138" s="81"/>
      <c r="TBB138" s="81"/>
      <c r="TBC138" s="81"/>
      <c r="TBD138" s="81"/>
      <c r="TBE138" s="81"/>
      <c r="TBF138" s="81"/>
      <c r="TBG138" s="81"/>
      <c r="TBH138" s="81"/>
      <c r="TBI138" s="81"/>
      <c r="TBJ138" s="81"/>
      <c r="TBK138" s="81"/>
      <c r="TBL138" s="81"/>
      <c r="TBM138" s="81"/>
      <c r="TBN138" s="81"/>
      <c r="TBO138" s="81"/>
      <c r="TBP138" s="81"/>
      <c r="TBQ138" s="81"/>
      <c r="TBR138" s="81"/>
      <c r="TBS138" s="81"/>
      <c r="TBT138" s="81"/>
      <c r="TBU138" s="81"/>
      <c r="TBV138" s="81"/>
      <c r="TBW138" s="81"/>
      <c r="TBX138" s="81"/>
      <c r="TBY138" s="81"/>
      <c r="TBZ138" s="81"/>
      <c r="TCA138" s="81"/>
      <c r="TCB138" s="81"/>
      <c r="TCC138" s="81"/>
      <c r="TCD138" s="81"/>
      <c r="TCE138" s="81"/>
      <c r="TCF138" s="81"/>
      <c r="TCG138" s="81"/>
      <c r="TCH138" s="81"/>
      <c r="TCI138" s="81"/>
      <c r="TCJ138" s="81"/>
      <c r="TCK138" s="81"/>
      <c r="TCL138" s="81"/>
      <c r="TCM138" s="81"/>
      <c r="TCN138" s="81"/>
      <c r="TCO138" s="81"/>
      <c r="TCP138" s="81"/>
      <c r="TCQ138" s="81"/>
      <c r="TCR138" s="81"/>
      <c r="TCS138" s="81"/>
      <c r="TCT138" s="81"/>
      <c r="TCU138" s="81"/>
      <c r="TCV138" s="81"/>
      <c r="TCW138" s="81"/>
      <c r="TCX138" s="81"/>
      <c r="TCY138" s="81"/>
      <c r="TCZ138" s="81"/>
      <c r="TDA138" s="81"/>
      <c r="TDB138" s="81"/>
      <c r="TDC138" s="81"/>
      <c r="TDD138" s="81"/>
      <c r="TDE138" s="81"/>
      <c r="TDF138" s="81"/>
      <c r="TDG138" s="81"/>
      <c r="TDH138" s="81"/>
      <c r="TDI138" s="81"/>
      <c r="TDJ138" s="81"/>
      <c r="TDK138" s="81"/>
      <c r="TDL138" s="81"/>
      <c r="TDM138" s="81"/>
      <c r="TDN138" s="81"/>
      <c r="TDO138" s="81"/>
      <c r="TDP138" s="81"/>
      <c r="TDQ138" s="81"/>
      <c r="TDR138" s="81"/>
      <c r="TDS138" s="81"/>
      <c r="TDT138" s="81"/>
      <c r="TDU138" s="81"/>
      <c r="TDV138" s="81"/>
      <c r="TDW138" s="81"/>
      <c r="TDX138" s="81"/>
      <c r="TDY138" s="81"/>
      <c r="TDZ138" s="81"/>
      <c r="TEA138" s="81"/>
      <c r="TEB138" s="81"/>
      <c r="TEC138" s="81"/>
      <c r="TED138" s="81"/>
      <c r="TEE138" s="81"/>
      <c r="TEF138" s="81"/>
      <c r="TEG138" s="81"/>
      <c r="TEH138" s="81"/>
      <c r="TEI138" s="81"/>
      <c r="TEJ138" s="81"/>
      <c r="TEK138" s="81"/>
      <c r="TEL138" s="81"/>
      <c r="TEM138" s="81"/>
      <c r="TEN138" s="81"/>
      <c r="TEO138" s="81"/>
      <c r="TEP138" s="81"/>
      <c r="TEQ138" s="81"/>
      <c r="TER138" s="81"/>
      <c r="TES138" s="81"/>
      <c r="TET138" s="81"/>
      <c r="TEU138" s="81"/>
      <c r="TEV138" s="81"/>
      <c r="TEW138" s="81"/>
      <c r="TEX138" s="81"/>
      <c r="TEY138" s="81"/>
      <c r="TEZ138" s="81"/>
      <c r="TFA138" s="81"/>
      <c r="TFB138" s="81"/>
      <c r="TFC138" s="81"/>
      <c r="TFD138" s="81"/>
      <c r="TFE138" s="81"/>
      <c r="TFF138" s="81"/>
      <c r="TFG138" s="81"/>
      <c r="TFH138" s="81"/>
      <c r="TFI138" s="81"/>
      <c r="TFJ138" s="81"/>
      <c r="TFK138" s="81"/>
      <c r="TFL138" s="81"/>
      <c r="TFM138" s="81"/>
      <c r="TFN138" s="81"/>
      <c r="TFO138" s="81"/>
      <c r="TFP138" s="81"/>
      <c r="TFQ138" s="81"/>
      <c r="TFR138" s="81"/>
      <c r="TFS138" s="81"/>
      <c r="TFT138" s="81"/>
      <c r="TFU138" s="81"/>
      <c r="TFV138" s="81"/>
      <c r="TFW138" s="81"/>
      <c r="TFX138" s="81"/>
      <c r="TFY138" s="81"/>
      <c r="TFZ138" s="81"/>
      <c r="TGA138" s="81"/>
      <c r="TGB138" s="81"/>
      <c r="TGC138" s="81"/>
      <c r="TGD138" s="81"/>
      <c r="TGE138" s="81"/>
      <c r="TGF138" s="81"/>
      <c r="TGG138" s="81"/>
      <c r="TGH138" s="81"/>
      <c r="TGI138" s="81"/>
      <c r="TGJ138" s="81"/>
      <c r="TGK138" s="81"/>
      <c r="TGL138" s="81"/>
      <c r="TGM138" s="81"/>
      <c r="TGN138" s="81"/>
      <c r="TGO138" s="81"/>
      <c r="TGP138" s="81"/>
      <c r="TGQ138" s="81"/>
      <c r="TGR138" s="81"/>
      <c r="TGS138" s="81"/>
      <c r="TGT138" s="81"/>
      <c r="TGU138" s="81"/>
      <c r="TGV138" s="81"/>
      <c r="TGW138" s="81"/>
      <c r="TGX138" s="81"/>
      <c r="TGY138" s="81"/>
      <c r="TGZ138" s="81"/>
      <c r="THA138" s="81"/>
      <c r="THB138" s="81"/>
      <c r="THC138" s="81"/>
      <c r="THD138" s="81"/>
      <c r="THE138" s="81"/>
      <c r="THF138" s="81"/>
      <c r="THG138" s="81"/>
      <c r="THH138" s="81"/>
      <c r="THI138" s="81"/>
      <c r="THJ138" s="81"/>
      <c r="THK138" s="81"/>
      <c r="THL138" s="81"/>
      <c r="THM138" s="81"/>
      <c r="THN138" s="81"/>
      <c r="THO138" s="81"/>
      <c r="THP138" s="81"/>
      <c r="THQ138" s="81"/>
      <c r="THR138" s="81"/>
      <c r="THS138" s="81"/>
      <c r="THT138" s="81"/>
      <c r="THU138" s="81"/>
      <c r="THV138" s="81"/>
      <c r="THW138" s="81"/>
      <c r="THX138" s="81"/>
      <c r="THY138" s="81"/>
      <c r="THZ138" s="81"/>
      <c r="TIA138" s="81"/>
      <c r="TIB138" s="81"/>
      <c r="TIC138" s="81"/>
      <c r="TID138" s="81"/>
      <c r="TIE138" s="81"/>
      <c r="TIF138" s="81"/>
      <c r="TIG138" s="81"/>
      <c r="TIH138" s="81"/>
      <c r="TII138" s="81"/>
      <c r="TIJ138" s="81"/>
      <c r="TIK138" s="81"/>
      <c r="TIL138" s="81"/>
      <c r="TIM138" s="81"/>
      <c r="TIN138" s="81"/>
      <c r="TIO138" s="81"/>
      <c r="TIP138" s="81"/>
      <c r="TIQ138" s="81"/>
      <c r="TIR138" s="81"/>
      <c r="TIS138" s="81"/>
      <c r="TIT138" s="81"/>
      <c r="TIU138" s="81"/>
      <c r="TIV138" s="81"/>
      <c r="TIW138" s="81"/>
      <c r="TIX138" s="81"/>
      <c r="TIY138" s="81"/>
      <c r="TIZ138" s="81"/>
      <c r="TJA138" s="81"/>
      <c r="TJB138" s="81"/>
      <c r="TJC138" s="81"/>
      <c r="TJD138" s="81"/>
      <c r="TJE138" s="81"/>
      <c r="TJF138" s="81"/>
      <c r="TJG138" s="81"/>
      <c r="TJH138" s="81"/>
      <c r="TJI138" s="81"/>
      <c r="TJJ138" s="81"/>
      <c r="TJK138" s="81"/>
      <c r="TJL138" s="81"/>
      <c r="TJM138" s="81"/>
      <c r="TJN138" s="81"/>
      <c r="TJO138" s="81"/>
      <c r="TJP138" s="81"/>
      <c r="TJQ138" s="81"/>
      <c r="TJR138" s="81"/>
      <c r="TJS138" s="81"/>
      <c r="TJT138" s="81"/>
      <c r="TJU138" s="81"/>
      <c r="TJV138" s="81"/>
      <c r="TJW138" s="81"/>
      <c r="TJX138" s="81"/>
      <c r="TJY138" s="81"/>
      <c r="TJZ138" s="81"/>
      <c r="TKA138" s="81"/>
      <c r="TKB138" s="81"/>
      <c r="TKC138" s="81"/>
      <c r="TKD138" s="81"/>
      <c r="TKE138" s="81"/>
      <c r="TKF138" s="81"/>
      <c r="TKG138" s="81"/>
      <c r="TKH138" s="81"/>
      <c r="TKI138" s="81"/>
      <c r="TKJ138" s="81"/>
      <c r="TKK138" s="81"/>
      <c r="TKL138" s="81"/>
      <c r="TKM138" s="81"/>
      <c r="TKN138" s="81"/>
      <c r="TKO138" s="81"/>
      <c r="TKP138" s="81"/>
      <c r="TKQ138" s="81"/>
      <c r="TKR138" s="81"/>
      <c r="TKS138" s="81"/>
      <c r="TKT138" s="81"/>
      <c r="TKU138" s="81"/>
      <c r="TKV138" s="81"/>
      <c r="TKW138" s="81"/>
      <c r="TKX138" s="81"/>
      <c r="TKY138" s="81"/>
      <c r="TKZ138" s="81"/>
      <c r="TLA138" s="81"/>
      <c r="TLB138" s="81"/>
      <c r="TLC138" s="81"/>
      <c r="TLD138" s="81"/>
      <c r="TLE138" s="81"/>
      <c r="TLF138" s="81"/>
      <c r="TLG138" s="81"/>
      <c r="TLH138" s="81"/>
      <c r="TLI138" s="81"/>
      <c r="TLJ138" s="81"/>
      <c r="TLK138" s="81"/>
      <c r="TLL138" s="81"/>
      <c r="TLM138" s="81"/>
      <c r="TLN138" s="81"/>
      <c r="TLO138" s="81"/>
      <c r="TLP138" s="81"/>
      <c r="TLQ138" s="81"/>
      <c r="TLR138" s="81"/>
      <c r="TLS138" s="81"/>
      <c r="TLT138" s="81"/>
      <c r="TLU138" s="81"/>
      <c r="TLV138" s="81"/>
      <c r="TLW138" s="81"/>
      <c r="TLX138" s="81"/>
      <c r="TLY138" s="81"/>
      <c r="TLZ138" s="81"/>
      <c r="TMA138" s="81"/>
      <c r="TMB138" s="81"/>
      <c r="TMC138" s="81"/>
      <c r="TMD138" s="81"/>
      <c r="TME138" s="81"/>
      <c r="TMF138" s="81"/>
      <c r="TMG138" s="81"/>
      <c r="TMH138" s="81"/>
      <c r="TMI138" s="81"/>
      <c r="TMJ138" s="81"/>
      <c r="TMK138" s="81"/>
      <c r="TML138" s="81"/>
      <c r="TMM138" s="81"/>
      <c r="TMN138" s="81"/>
      <c r="TMO138" s="81"/>
      <c r="TMP138" s="81"/>
      <c r="TMQ138" s="81"/>
      <c r="TMR138" s="81"/>
      <c r="TMS138" s="81"/>
      <c r="TMT138" s="81"/>
      <c r="TMU138" s="81"/>
      <c r="TMV138" s="81"/>
      <c r="TMW138" s="81"/>
      <c r="TMX138" s="81"/>
      <c r="TMY138" s="81"/>
      <c r="TMZ138" s="81"/>
      <c r="TNA138" s="81"/>
      <c r="TNB138" s="81"/>
      <c r="TNC138" s="81"/>
      <c r="TND138" s="81"/>
      <c r="TNE138" s="81"/>
      <c r="TNF138" s="81"/>
      <c r="TNG138" s="81"/>
      <c r="TNH138" s="81"/>
      <c r="TNI138" s="81"/>
      <c r="TNJ138" s="81"/>
      <c r="TNK138" s="81"/>
      <c r="TNL138" s="81"/>
      <c r="TNM138" s="81"/>
      <c r="TNN138" s="81"/>
      <c r="TNO138" s="81"/>
      <c r="TNP138" s="81"/>
      <c r="TNQ138" s="81"/>
      <c r="TNR138" s="81"/>
      <c r="TNS138" s="81"/>
      <c r="TNT138" s="81"/>
      <c r="TNU138" s="81"/>
      <c r="TNV138" s="81"/>
      <c r="TNW138" s="81"/>
      <c r="TNX138" s="81"/>
      <c r="TNY138" s="81"/>
      <c r="TNZ138" s="81"/>
      <c r="TOA138" s="81"/>
      <c r="TOB138" s="81"/>
      <c r="TOC138" s="81"/>
      <c r="TOD138" s="81"/>
      <c r="TOE138" s="81"/>
      <c r="TOF138" s="81"/>
      <c r="TOG138" s="81"/>
      <c r="TOH138" s="81"/>
      <c r="TOI138" s="81"/>
      <c r="TOJ138" s="81"/>
      <c r="TOK138" s="81"/>
      <c r="TOL138" s="81"/>
      <c r="TOM138" s="81"/>
      <c r="TON138" s="81"/>
      <c r="TOO138" s="81"/>
      <c r="TOP138" s="81"/>
      <c r="TOQ138" s="81"/>
      <c r="TOR138" s="81"/>
      <c r="TOS138" s="81"/>
      <c r="TOT138" s="81"/>
      <c r="TOU138" s="81"/>
      <c r="TOV138" s="81"/>
      <c r="TOW138" s="81"/>
      <c r="TOX138" s="81"/>
      <c r="TOY138" s="81"/>
      <c r="TOZ138" s="81"/>
      <c r="TPA138" s="81"/>
      <c r="TPB138" s="81"/>
      <c r="TPC138" s="81"/>
      <c r="TPD138" s="81"/>
      <c r="TPE138" s="81"/>
      <c r="TPF138" s="81"/>
      <c r="TPG138" s="81"/>
      <c r="TPH138" s="81"/>
      <c r="TPI138" s="81"/>
      <c r="TPJ138" s="81"/>
      <c r="TPK138" s="81"/>
      <c r="TPL138" s="81"/>
      <c r="TPM138" s="81"/>
      <c r="TPN138" s="81"/>
      <c r="TPO138" s="81"/>
      <c r="TPP138" s="81"/>
      <c r="TPQ138" s="81"/>
      <c r="TPR138" s="81"/>
      <c r="TPS138" s="81"/>
      <c r="TPT138" s="81"/>
      <c r="TPU138" s="81"/>
      <c r="TPV138" s="81"/>
      <c r="TPW138" s="81"/>
      <c r="TPX138" s="81"/>
      <c r="TPY138" s="81"/>
      <c r="TPZ138" s="81"/>
      <c r="TQA138" s="81"/>
      <c r="TQB138" s="81"/>
      <c r="TQC138" s="81"/>
      <c r="TQD138" s="81"/>
      <c r="TQE138" s="81"/>
      <c r="TQF138" s="81"/>
      <c r="TQG138" s="81"/>
      <c r="TQH138" s="81"/>
      <c r="TQI138" s="81"/>
      <c r="TQJ138" s="81"/>
      <c r="TQK138" s="81"/>
      <c r="TQL138" s="81"/>
      <c r="TQM138" s="81"/>
      <c r="TQN138" s="81"/>
      <c r="TQO138" s="81"/>
      <c r="TQP138" s="81"/>
      <c r="TQQ138" s="81"/>
      <c r="TQR138" s="81"/>
      <c r="TQS138" s="81"/>
      <c r="TQT138" s="81"/>
      <c r="TQU138" s="81"/>
      <c r="TQV138" s="81"/>
      <c r="TQW138" s="81"/>
      <c r="TQX138" s="81"/>
      <c r="TQY138" s="81"/>
      <c r="TQZ138" s="81"/>
      <c r="TRA138" s="81"/>
      <c r="TRB138" s="81"/>
      <c r="TRC138" s="81"/>
      <c r="TRD138" s="81"/>
      <c r="TRE138" s="81"/>
      <c r="TRF138" s="81"/>
      <c r="TRG138" s="81"/>
      <c r="TRH138" s="81"/>
      <c r="TRI138" s="81"/>
      <c r="TRJ138" s="81"/>
      <c r="TRK138" s="81"/>
      <c r="TRL138" s="81"/>
      <c r="TRM138" s="81"/>
      <c r="TRN138" s="81"/>
      <c r="TRO138" s="81"/>
      <c r="TRP138" s="81"/>
      <c r="TRQ138" s="81"/>
      <c r="TRR138" s="81"/>
      <c r="TRS138" s="81"/>
      <c r="TRT138" s="81"/>
      <c r="TRU138" s="81"/>
      <c r="TRV138" s="81"/>
      <c r="TRW138" s="81"/>
      <c r="TRX138" s="81"/>
      <c r="TRY138" s="81"/>
      <c r="TRZ138" s="81"/>
      <c r="TSA138" s="81"/>
      <c r="TSB138" s="81"/>
      <c r="TSC138" s="81"/>
      <c r="TSD138" s="81"/>
      <c r="TSE138" s="81"/>
      <c r="TSF138" s="81"/>
      <c r="TSG138" s="81"/>
      <c r="TSH138" s="81"/>
      <c r="TSI138" s="81"/>
      <c r="TSJ138" s="81"/>
      <c r="TSK138" s="81"/>
      <c r="TSL138" s="81"/>
      <c r="TSM138" s="81"/>
      <c r="TSN138" s="81"/>
      <c r="TSO138" s="81"/>
      <c r="TSP138" s="81"/>
      <c r="TSQ138" s="81"/>
      <c r="TSR138" s="81"/>
      <c r="TSS138" s="81"/>
      <c r="TST138" s="81"/>
      <c r="TSU138" s="81"/>
      <c r="TSV138" s="81"/>
      <c r="TSW138" s="81"/>
      <c r="TSX138" s="81"/>
      <c r="TSY138" s="81"/>
      <c r="TSZ138" s="81"/>
      <c r="TTA138" s="81"/>
      <c r="TTB138" s="81"/>
      <c r="TTC138" s="81"/>
      <c r="TTD138" s="81"/>
      <c r="TTE138" s="81"/>
      <c r="TTF138" s="81"/>
      <c r="TTG138" s="81"/>
      <c r="TTH138" s="81"/>
      <c r="TTI138" s="81"/>
      <c r="TTJ138" s="81"/>
      <c r="TTK138" s="81"/>
      <c r="TTL138" s="81"/>
      <c r="TTM138" s="81"/>
      <c r="TTN138" s="81"/>
      <c r="TTO138" s="81"/>
      <c r="TTP138" s="81"/>
      <c r="TTQ138" s="81"/>
      <c r="TTR138" s="81"/>
      <c r="TTS138" s="81"/>
      <c r="TTT138" s="81"/>
      <c r="TTU138" s="81"/>
      <c r="TTV138" s="81"/>
      <c r="TTW138" s="81"/>
      <c r="TTX138" s="81"/>
      <c r="TTY138" s="81"/>
      <c r="TTZ138" s="81"/>
      <c r="TUA138" s="81"/>
      <c r="TUB138" s="81"/>
      <c r="TUC138" s="81"/>
      <c r="TUD138" s="81"/>
      <c r="TUE138" s="81"/>
      <c r="TUF138" s="81"/>
      <c r="TUG138" s="81"/>
      <c r="TUH138" s="81"/>
      <c r="TUI138" s="81"/>
      <c r="TUJ138" s="81"/>
      <c r="TUK138" s="81"/>
      <c r="TUL138" s="81"/>
      <c r="TUM138" s="81"/>
      <c r="TUN138" s="81"/>
      <c r="TUO138" s="81"/>
      <c r="TUP138" s="81"/>
      <c r="TUQ138" s="81"/>
      <c r="TUR138" s="81"/>
      <c r="TUS138" s="81"/>
      <c r="TUT138" s="81"/>
      <c r="TUU138" s="81"/>
      <c r="TUV138" s="81"/>
      <c r="TUW138" s="81"/>
      <c r="TUX138" s="81"/>
      <c r="TUY138" s="81"/>
      <c r="TUZ138" s="81"/>
      <c r="TVA138" s="81"/>
      <c r="TVB138" s="81"/>
      <c r="TVC138" s="81"/>
      <c r="TVD138" s="81"/>
      <c r="TVE138" s="81"/>
      <c r="TVF138" s="81"/>
      <c r="TVG138" s="81"/>
      <c r="TVH138" s="81"/>
      <c r="TVI138" s="81"/>
      <c r="TVJ138" s="81"/>
      <c r="TVK138" s="81"/>
      <c r="TVL138" s="81"/>
      <c r="TVM138" s="81"/>
      <c r="TVN138" s="81"/>
      <c r="TVO138" s="81"/>
      <c r="TVP138" s="81"/>
      <c r="TVQ138" s="81"/>
      <c r="TVR138" s="81"/>
      <c r="TVS138" s="81"/>
      <c r="TVT138" s="81"/>
      <c r="TVU138" s="81"/>
      <c r="TVV138" s="81"/>
      <c r="TVW138" s="81"/>
      <c r="TVX138" s="81"/>
      <c r="TVY138" s="81"/>
      <c r="TVZ138" s="81"/>
      <c r="TWA138" s="81"/>
      <c r="TWB138" s="81"/>
      <c r="TWC138" s="81"/>
      <c r="TWD138" s="81"/>
      <c r="TWE138" s="81"/>
      <c r="TWF138" s="81"/>
      <c r="TWG138" s="81"/>
      <c r="TWH138" s="81"/>
      <c r="TWI138" s="81"/>
      <c r="TWJ138" s="81"/>
      <c r="TWK138" s="81"/>
      <c r="TWL138" s="81"/>
      <c r="TWM138" s="81"/>
      <c r="TWN138" s="81"/>
      <c r="TWO138" s="81"/>
      <c r="TWP138" s="81"/>
      <c r="TWQ138" s="81"/>
      <c r="TWR138" s="81"/>
      <c r="TWS138" s="81"/>
      <c r="TWT138" s="81"/>
      <c r="TWU138" s="81"/>
      <c r="TWV138" s="81"/>
      <c r="TWW138" s="81"/>
      <c r="TWX138" s="81"/>
      <c r="TWY138" s="81"/>
      <c r="TWZ138" s="81"/>
      <c r="TXA138" s="81"/>
      <c r="TXB138" s="81"/>
      <c r="TXC138" s="81"/>
      <c r="TXD138" s="81"/>
      <c r="TXE138" s="81"/>
      <c r="TXF138" s="81"/>
      <c r="TXG138" s="81"/>
      <c r="TXH138" s="81"/>
      <c r="TXI138" s="81"/>
      <c r="TXJ138" s="81"/>
      <c r="TXK138" s="81"/>
      <c r="TXL138" s="81"/>
      <c r="TXM138" s="81"/>
      <c r="TXN138" s="81"/>
      <c r="TXO138" s="81"/>
      <c r="TXP138" s="81"/>
      <c r="TXQ138" s="81"/>
      <c r="TXR138" s="81"/>
      <c r="TXS138" s="81"/>
      <c r="TXT138" s="81"/>
      <c r="TXU138" s="81"/>
      <c r="TXV138" s="81"/>
      <c r="TXW138" s="81"/>
      <c r="TXX138" s="81"/>
      <c r="TXY138" s="81"/>
      <c r="TXZ138" s="81"/>
      <c r="TYA138" s="81"/>
      <c r="TYB138" s="81"/>
      <c r="TYC138" s="81"/>
      <c r="TYD138" s="81"/>
      <c r="TYE138" s="81"/>
      <c r="TYF138" s="81"/>
      <c r="TYG138" s="81"/>
      <c r="TYH138" s="81"/>
      <c r="TYI138" s="81"/>
      <c r="TYJ138" s="81"/>
      <c r="TYK138" s="81"/>
      <c r="TYL138" s="81"/>
      <c r="TYM138" s="81"/>
      <c r="TYN138" s="81"/>
      <c r="TYO138" s="81"/>
      <c r="TYP138" s="81"/>
      <c r="TYQ138" s="81"/>
      <c r="TYR138" s="81"/>
      <c r="TYS138" s="81"/>
      <c r="TYT138" s="81"/>
      <c r="TYU138" s="81"/>
      <c r="TYV138" s="81"/>
      <c r="TYW138" s="81"/>
      <c r="TYX138" s="81"/>
      <c r="TYY138" s="81"/>
      <c r="TYZ138" s="81"/>
      <c r="TZA138" s="81"/>
      <c r="TZB138" s="81"/>
      <c r="TZC138" s="81"/>
      <c r="TZD138" s="81"/>
      <c r="TZE138" s="81"/>
      <c r="TZF138" s="81"/>
      <c r="TZG138" s="81"/>
      <c r="TZH138" s="81"/>
      <c r="TZI138" s="81"/>
      <c r="TZJ138" s="81"/>
      <c r="TZK138" s="81"/>
      <c r="TZL138" s="81"/>
      <c r="TZM138" s="81"/>
      <c r="TZN138" s="81"/>
      <c r="TZO138" s="81"/>
      <c r="TZP138" s="81"/>
      <c r="TZQ138" s="81"/>
      <c r="TZR138" s="81"/>
      <c r="TZS138" s="81"/>
      <c r="TZT138" s="81"/>
      <c r="TZU138" s="81"/>
      <c r="TZV138" s="81"/>
      <c r="TZW138" s="81"/>
      <c r="TZX138" s="81"/>
      <c r="TZY138" s="81"/>
      <c r="TZZ138" s="81"/>
      <c r="UAA138" s="81"/>
      <c r="UAB138" s="81"/>
      <c r="UAC138" s="81"/>
      <c r="UAD138" s="81"/>
      <c r="UAE138" s="81"/>
      <c r="UAF138" s="81"/>
      <c r="UAG138" s="81"/>
      <c r="UAH138" s="81"/>
      <c r="UAI138" s="81"/>
      <c r="UAJ138" s="81"/>
      <c r="UAK138" s="81"/>
      <c r="UAL138" s="81"/>
      <c r="UAM138" s="81"/>
      <c r="UAN138" s="81"/>
      <c r="UAO138" s="81"/>
      <c r="UAP138" s="81"/>
      <c r="UAQ138" s="81"/>
      <c r="UAR138" s="81"/>
      <c r="UAS138" s="81"/>
      <c r="UAT138" s="81"/>
      <c r="UAU138" s="81"/>
      <c r="UAV138" s="81"/>
      <c r="UAW138" s="81"/>
      <c r="UAX138" s="81"/>
      <c r="UAY138" s="81"/>
      <c r="UAZ138" s="81"/>
      <c r="UBA138" s="81"/>
      <c r="UBB138" s="81"/>
      <c r="UBC138" s="81"/>
      <c r="UBD138" s="81"/>
      <c r="UBE138" s="81"/>
      <c r="UBF138" s="81"/>
      <c r="UBG138" s="81"/>
      <c r="UBH138" s="81"/>
      <c r="UBI138" s="81"/>
      <c r="UBJ138" s="81"/>
      <c r="UBK138" s="81"/>
      <c r="UBL138" s="81"/>
      <c r="UBM138" s="81"/>
      <c r="UBN138" s="81"/>
      <c r="UBO138" s="81"/>
      <c r="UBP138" s="81"/>
      <c r="UBQ138" s="81"/>
      <c r="UBR138" s="81"/>
      <c r="UBS138" s="81"/>
      <c r="UBT138" s="81"/>
      <c r="UBU138" s="81"/>
      <c r="UBV138" s="81"/>
      <c r="UBW138" s="81"/>
      <c r="UBX138" s="81"/>
      <c r="UBY138" s="81"/>
      <c r="UBZ138" s="81"/>
      <c r="UCA138" s="81"/>
      <c r="UCB138" s="81"/>
      <c r="UCC138" s="81"/>
      <c r="UCD138" s="81"/>
      <c r="UCE138" s="81"/>
      <c r="UCF138" s="81"/>
      <c r="UCG138" s="81"/>
      <c r="UCH138" s="81"/>
      <c r="UCI138" s="81"/>
      <c r="UCJ138" s="81"/>
      <c r="UCK138" s="81"/>
      <c r="UCL138" s="81"/>
      <c r="UCM138" s="81"/>
      <c r="UCN138" s="81"/>
      <c r="UCO138" s="81"/>
      <c r="UCP138" s="81"/>
      <c r="UCQ138" s="81"/>
      <c r="UCR138" s="81"/>
      <c r="UCS138" s="81"/>
      <c r="UCT138" s="81"/>
      <c r="UCU138" s="81"/>
      <c r="UCV138" s="81"/>
      <c r="UCW138" s="81"/>
      <c r="UCX138" s="81"/>
      <c r="UCY138" s="81"/>
      <c r="UCZ138" s="81"/>
      <c r="UDA138" s="81"/>
      <c r="UDB138" s="81"/>
      <c r="UDC138" s="81"/>
      <c r="UDD138" s="81"/>
      <c r="UDE138" s="81"/>
      <c r="UDF138" s="81"/>
      <c r="UDG138" s="81"/>
      <c r="UDH138" s="81"/>
      <c r="UDI138" s="81"/>
      <c r="UDJ138" s="81"/>
      <c r="UDK138" s="81"/>
      <c r="UDL138" s="81"/>
      <c r="UDM138" s="81"/>
      <c r="UDN138" s="81"/>
      <c r="UDO138" s="81"/>
      <c r="UDP138" s="81"/>
      <c r="UDQ138" s="81"/>
      <c r="UDR138" s="81"/>
      <c r="UDS138" s="81"/>
      <c r="UDT138" s="81"/>
      <c r="UDU138" s="81"/>
      <c r="UDV138" s="81"/>
      <c r="UDW138" s="81"/>
      <c r="UDX138" s="81"/>
      <c r="UDY138" s="81"/>
      <c r="UDZ138" s="81"/>
      <c r="UEA138" s="81"/>
      <c r="UEB138" s="81"/>
      <c r="UEC138" s="81"/>
      <c r="UED138" s="81"/>
      <c r="UEE138" s="81"/>
      <c r="UEF138" s="81"/>
      <c r="UEG138" s="81"/>
      <c r="UEH138" s="81"/>
      <c r="UEI138" s="81"/>
      <c r="UEJ138" s="81"/>
      <c r="UEK138" s="81"/>
      <c r="UEL138" s="81"/>
      <c r="UEM138" s="81"/>
      <c r="UEN138" s="81"/>
      <c r="UEO138" s="81"/>
      <c r="UEP138" s="81"/>
      <c r="UEQ138" s="81"/>
      <c r="UER138" s="81"/>
      <c r="UES138" s="81"/>
      <c r="UET138" s="81"/>
      <c r="UEU138" s="81"/>
      <c r="UEV138" s="81"/>
      <c r="UEW138" s="81"/>
      <c r="UEX138" s="81"/>
      <c r="UEY138" s="81"/>
      <c r="UEZ138" s="81"/>
      <c r="UFA138" s="81"/>
      <c r="UFB138" s="81"/>
      <c r="UFC138" s="81"/>
      <c r="UFD138" s="81"/>
      <c r="UFE138" s="81"/>
      <c r="UFF138" s="81"/>
      <c r="UFG138" s="81"/>
      <c r="UFH138" s="81"/>
      <c r="UFI138" s="81"/>
      <c r="UFJ138" s="81"/>
      <c r="UFK138" s="81"/>
      <c r="UFL138" s="81"/>
      <c r="UFM138" s="81"/>
      <c r="UFN138" s="81"/>
      <c r="UFO138" s="81"/>
      <c r="UFP138" s="81"/>
      <c r="UFQ138" s="81"/>
      <c r="UFR138" s="81"/>
      <c r="UFS138" s="81"/>
      <c r="UFT138" s="81"/>
      <c r="UFU138" s="81"/>
      <c r="UFV138" s="81"/>
      <c r="UFW138" s="81"/>
      <c r="UFX138" s="81"/>
      <c r="UFY138" s="81"/>
      <c r="UFZ138" s="81"/>
      <c r="UGA138" s="81"/>
      <c r="UGB138" s="81"/>
      <c r="UGC138" s="81"/>
      <c r="UGD138" s="81"/>
      <c r="UGE138" s="81"/>
      <c r="UGF138" s="81"/>
      <c r="UGG138" s="81"/>
      <c r="UGH138" s="81"/>
      <c r="UGI138" s="81"/>
      <c r="UGJ138" s="81"/>
      <c r="UGK138" s="81"/>
      <c r="UGL138" s="81"/>
      <c r="UGM138" s="81"/>
      <c r="UGN138" s="81"/>
      <c r="UGO138" s="81"/>
      <c r="UGP138" s="81"/>
      <c r="UGQ138" s="81"/>
      <c r="UGR138" s="81"/>
      <c r="UGS138" s="81"/>
      <c r="UGT138" s="81"/>
      <c r="UGU138" s="81"/>
      <c r="UGV138" s="81"/>
      <c r="UGW138" s="81"/>
      <c r="UGX138" s="81"/>
      <c r="UGY138" s="81"/>
      <c r="UGZ138" s="81"/>
      <c r="UHA138" s="81"/>
      <c r="UHB138" s="81"/>
      <c r="UHC138" s="81"/>
      <c r="UHD138" s="81"/>
      <c r="UHE138" s="81"/>
      <c r="UHF138" s="81"/>
      <c r="UHG138" s="81"/>
      <c r="UHH138" s="81"/>
      <c r="UHI138" s="81"/>
      <c r="UHJ138" s="81"/>
      <c r="UHK138" s="81"/>
      <c r="UHL138" s="81"/>
      <c r="UHM138" s="81"/>
      <c r="UHN138" s="81"/>
      <c r="UHO138" s="81"/>
      <c r="UHP138" s="81"/>
      <c r="UHQ138" s="81"/>
      <c r="UHR138" s="81"/>
      <c r="UHS138" s="81"/>
      <c r="UHT138" s="81"/>
      <c r="UHU138" s="81"/>
      <c r="UHV138" s="81"/>
      <c r="UHW138" s="81"/>
      <c r="UHX138" s="81"/>
      <c r="UHY138" s="81"/>
      <c r="UHZ138" s="81"/>
      <c r="UIA138" s="81"/>
      <c r="UIB138" s="81"/>
      <c r="UIC138" s="81"/>
      <c r="UID138" s="81"/>
      <c r="UIE138" s="81"/>
      <c r="UIF138" s="81"/>
      <c r="UIG138" s="81"/>
      <c r="UIH138" s="81"/>
      <c r="UII138" s="81"/>
      <c r="UIJ138" s="81"/>
      <c r="UIK138" s="81"/>
      <c r="UIL138" s="81"/>
      <c r="UIM138" s="81"/>
      <c r="UIN138" s="81"/>
      <c r="UIO138" s="81"/>
      <c r="UIP138" s="81"/>
      <c r="UIQ138" s="81"/>
      <c r="UIR138" s="81"/>
      <c r="UIS138" s="81"/>
      <c r="UIT138" s="81"/>
      <c r="UIU138" s="81"/>
      <c r="UIV138" s="81"/>
      <c r="UIW138" s="81"/>
      <c r="UIX138" s="81"/>
      <c r="UIY138" s="81"/>
      <c r="UIZ138" s="81"/>
      <c r="UJA138" s="81"/>
      <c r="UJB138" s="81"/>
      <c r="UJC138" s="81"/>
      <c r="UJD138" s="81"/>
      <c r="UJE138" s="81"/>
      <c r="UJF138" s="81"/>
      <c r="UJG138" s="81"/>
      <c r="UJH138" s="81"/>
      <c r="UJI138" s="81"/>
      <c r="UJJ138" s="81"/>
      <c r="UJK138" s="81"/>
      <c r="UJL138" s="81"/>
      <c r="UJM138" s="81"/>
      <c r="UJN138" s="81"/>
      <c r="UJO138" s="81"/>
      <c r="UJP138" s="81"/>
      <c r="UJQ138" s="81"/>
      <c r="UJR138" s="81"/>
      <c r="UJS138" s="81"/>
      <c r="UJT138" s="81"/>
      <c r="UJU138" s="81"/>
      <c r="UJV138" s="81"/>
      <c r="UJW138" s="81"/>
      <c r="UJX138" s="81"/>
      <c r="UJY138" s="81"/>
      <c r="UJZ138" s="81"/>
      <c r="UKA138" s="81"/>
      <c r="UKB138" s="81"/>
      <c r="UKC138" s="81"/>
      <c r="UKD138" s="81"/>
      <c r="UKE138" s="81"/>
      <c r="UKF138" s="81"/>
      <c r="UKG138" s="81"/>
      <c r="UKH138" s="81"/>
      <c r="UKI138" s="81"/>
      <c r="UKJ138" s="81"/>
      <c r="UKK138" s="81"/>
      <c r="UKL138" s="81"/>
      <c r="UKM138" s="81"/>
      <c r="UKN138" s="81"/>
      <c r="UKO138" s="81"/>
      <c r="UKP138" s="81"/>
      <c r="UKQ138" s="81"/>
      <c r="UKR138" s="81"/>
      <c r="UKS138" s="81"/>
      <c r="UKT138" s="81"/>
      <c r="UKU138" s="81"/>
      <c r="UKV138" s="81"/>
      <c r="UKW138" s="81"/>
      <c r="UKX138" s="81"/>
      <c r="UKY138" s="81"/>
      <c r="UKZ138" s="81"/>
      <c r="ULA138" s="81"/>
      <c r="ULB138" s="81"/>
      <c r="ULC138" s="81"/>
      <c r="ULD138" s="81"/>
      <c r="ULE138" s="81"/>
      <c r="ULF138" s="81"/>
      <c r="ULG138" s="81"/>
      <c r="ULH138" s="81"/>
      <c r="ULI138" s="81"/>
      <c r="ULJ138" s="81"/>
      <c r="ULK138" s="81"/>
      <c r="ULL138" s="81"/>
      <c r="ULM138" s="81"/>
      <c r="ULN138" s="81"/>
      <c r="ULO138" s="81"/>
      <c r="ULP138" s="81"/>
      <c r="ULQ138" s="81"/>
      <c r="ULR138" s="81"/>
      <c r="ULS138" s="81"/>
      <c r="ULT138" s="81"/>
      <c r="ULU138" s="81"/>
      <c r="ULV138" s="81"/>
      <c r="ULW138" s="81"/>
      <c r="ULX138" s="81"/>
      <c r="ULY138" s="81"/>
      <c r="ULZ138" s="81"/>
      <c r="UMA138" s="81"/>
      <c r="UMB138" s="81"/>
      <c r="UMC138" s="81"/>
      <c r="UMD138" s="81"/>
      <c r="UME138" s="81"/>
      <c r="UMF138" s="81"/>
      <c r="UMG138" s="81"/>
      <c r="UMH138" s="81"/>
      <c r="UMI138" s="81"/>
      <c r="UMJ138" s="81"/>
      <c r="UMK138" s="81"/>
      <c r="UML138" s="81"/>
      <c r="UMM138" s="81"/>
      <c r="UMN138" s="81"/>
      <c r="UMO138" s="81"/>
      <c r="UMP138" s="81"/>
      <c r="UMQ138" s="81"/>
      <c r="UMR138" s="81"/>
      <c r="UMS138" s="81"/>
      <c r="UMT138" s="81"/>
      <c r="UMU138" s="81"/>
      <c r="UMV138" s="81"/>
      <c r="UMW138" s="81"/>
      <c r="UMX138" s="81"/>
      <c r="UMY138" s="81"/>
      <c r="UMZ138" s="81"/>
      <c r="UNA138" s="81"/>
      <c r="UNB138" s="81"/>
      <c r="UNC138" s="81"/>
      <c r="UND138" s="81"/>
      <c r="UNE138" s="81"/>
      <c r="UNF138" s="81"/>
      <c r="UNG138" s="81"/>
      <c r="UNH138" s="81"/>
      <c r="UNI138" s="81"/>
      <c r="UNJ138" s="81"/>
      <c r="UNK138" s="81"/>
      <c r="UNL138" s="81"/>
      <c r="UNM138" s="81"/>
      <c r="UNN138" s="81"/>
      <c r="UNO138" s="81"/>
      <c r="UNP138" s="81"/>
      <c r="UNQ138" s="81"/>
      <c r="UNR138" s="81"/>
      <c r="UNS138" s="81"/>
      <c r="UNT138" s="81"/>
      <c r="UNU138" s="81"/>
      <c r="UNV138" s="81"/>
      <c r="UNW138" s="81"/>
      <c r="UNX138" s="81"/>
      <c r="UNY138" s="81"/>
      <c r="UNZ138" s="81"/>
      <c r="UOA138" s="81"/>
      <c r="UOB138" s="81"/>
      <c r="UOC138" s="81"/>
      <c r="UOD138" s="81"/>
      <c r="UOE138" s="81"/>
      <c r="UOF138" s="81"/>
      <c r="UOG138" s="81"/>
      <c r="UOH138" s="81"/>
      <c r="UOI138" s="81"/>
      <c r="UOJ138" s="81"/>
      <c r="UOK138" s="81"/>
      <c r="UOL138" s="81"/>
      <c r="UOM138" s="81"/>
      <c r="UON138" s="81"/>
      <c r="UOO138" s="81"/>
      <c r="UOP138" s="81"/>
      <c r="UOQ138" s="81"/>
      <c r="UOR138" s="81"/>
      <c r="UOS138" s="81"/>
      <c r="UOT138" s="81"/>
      <c r="UOU138" s="81"/>
      <c r="UOV138" s="81"/>
      <c r="UOW138" s="81"/>
      <c r="UOX138" s="81"/>
      <c r="UOY138" s="81"/>
      <c r="UOZ138" s="81"/>
      <c r="UPA138" s="81"/>
      <c r="UPB138" s="81"/>
      <c r="UPC138" s="81"/>
      <c r="UPD138" s="81"/>
      <c r="UPE138" s="81"/>
      <c r="UPF138" s="81"/>
      <c r="UPG138" s="81"/>
      <c r="UPH138" s="81"/>
      <c r="UPI138" s="81"/>
      <c r="UPJ138" s="81"/>
      <c r="UPK138" s="81"/>
      <c r="UPL138" s="81"/>
      <c r="UPM138" s="81"/>
      <c r="UPN138" s="81"/>
      <c r="UPO138" s="81"/>
      <c r="UPP138" s="81"/>
      <c r="UPQ138" s="81"/>
      <c r="UPR138" s="81"/>
      <c r="UPS138" s="81"/>
      <c r="UPT138" s="81"/>
      <c r="UPU138" s="81"/>
      <c r="UPV138" s="81"/>
      <c r="UPW138" s="81"/>
      <c r="UPX138" s="81"/>
      <c r="UPY138" s="81"/>
      <c r="UPZ138" s="81"/>
      <c r="UQA138" s="81"/>
      <c r="UQB138" s="81"/>
      <c r="UQC138" s="81"/>
      <c r="UQD138" s="81"/>
      <c r="UQE138" s="81"/>
      <c r="UQF138" s="81"/>
      <c r="UQG138" s="81"/>
      <c r="UQH138" s="81"/>
      <c r="UQI138" s="81"/>
      <c r="UQJ138" s="81"/>
      <c r="UQK138" s="81"/>
      <c r="UQL138" s="81"/>
      <c r="UQM138" s="81"/>
      <c r="UQN138" s="81"/>
      <c r="UQO138" s="81"/>
      <c r="UQP138" s="81"/>
      <c r="UQQ138" s="81"/>
      <c r="UQR138" s="81"/>
      <c r="UQS138" s="81"/>
      <c r="UQT138" s="81"/>
      <c r="UQU138" s="81"/>
      <c r="UQV138" s="81"/>
      <c r="UQW138" s="81"/>
      <c r="UQX138" s="81"/>
      <c r="UQY138" s="81"/>
      <c r="UQZ138" s="81"/>
      <c r="URA138" s="81"/>
      <c r="URB138" s="81"/>
      <c r="URC138" s="81"/>
      <c r="URD138" s="81"/>
      <c r="URE138" s="81"/>
      <c r="URF138" s="81"/>
      <c r="URG138" s="81"/>
      <c r="URH138" s="81"/>
      <c r="URI138" s="81"/>
      <c r="URJ138" s="81"/>
      <c r="URK138" s="81"/>
      <c r="URL138" s="81"/>
      <c r="URM138" s="81"/>
      <c r="URN138" s="81"/>
      <c r="URO138" s="81"/>
      <c r="URP138" s="81"/>
      <c r="URQ138" s="81"/>
      <c r="URR138" s="81"/>
      <c r="URS138" s="81"/>
      <c r="URT138" s="81"/>
      <c r="URU138" s="81"/>
      <c r="URV138" s="81"/>
      <c r="URW138" s="81"/>
      <c r="URX138" s="81"/>
      <c r="URY138" s="81"/>
      <c r="URZ138" s="81"/>
      <c r="USA138" s="81"/>
      <c r="USB138" s="81"/>
      <c r="USC138" s="81"/>
      <c r="USD138" s="81"/>
      <c r="USE138" s="81"/>
      <c r="USF138" s="81"/>
      <c r="USG138" s="81"/>
      <c r="USH138" s="81"/>
      <c r="USI138" s="81"/>
      <c r="USJ138" s="81"/>
      <c r="USK138" s="81"/>
      <c r="USL138" s="81"/>
      <c r="USM138" s="81"/>
      <c r="USN138" s="81"/>
      <c r="USO138" s="81"/>
      <c r="USP138" s="81"/>
      <c r="USQ138" s="81"/>
      <c r="USR138" s="81"/>
      <c r="USS138" s="81"/>
      <c r="UST138" s="81"/>
      <c r="USU138" s="81"/>
      <c r="USV138" s="81"/>
      <c r="USW138" s="81"/>
      <c r="USX138" s="81"/>
      <c r="USY138" s="81"/>
      <c r="USZ138" s="81"/>
      <c r="UTA138" s="81"/>
      <c r="UTB138" s="81"/>
      <c r="UTC138" s="81"/>
      <c r="UTD138" s="81"/>
      <c r="UTE138" s="81"/>
      <c r="UTF138" s="81"/>
      <c r="UTG138" s="81"/>
      <c r="UTH138" s="81"/>
      <c r="UTI138" s="81"/>
      <c r="UTJ138" s="81"/>
      <c r="UTK138" s="81"/>
      <c r="UTL138" s="81"/>
      <c r="UTM138" s="81"/>
      <c r="UTN138" s="81"/>
      <c r="UTO138" s="81"/>
      <c r="UTP138" s="81"/>
      <c r="UTQ138" s="81"/>
      <c r="UTR138" s="81"/>
      <c r="UTS138" s="81"/>
      <c r="UTT138" s="81"/>
      <c r="UTU138" s="81"/>
      <c r="UTV138" s="81"/>
      <c r="UTW138" s="81"/>
      <c r="UTX138" s="81"/>
      <c r="UTY138" s="81"/>
      <c r="UTZ138" s="81"/>
      <c r="UUA138" s="81"/>
      <c r="UUB138" s="81"/>
      <c r="UUC138" s="81"/>
      <c r="UUD138" s="81"/>
      <c r="UUE138" s="81"/>
      <c r="UUF138" s="81"/>
      <c r="UUG138" s="81"/>
      <c r="UUH138" s="81"/>
      <c r="UUI138" s="81"/>
      <c r="UUJ138" s="81"/>
      <c r="UUK138" s="81"/>
      <c r="UUL138" s="81"/>
      <c r="UUM138" s="81"/>
      <c r="UUN138" s="81"/>
      <c r="UUO138" s="81"/>
      <c r="UUP138" s="81"/>
      <c r="UUQ138" s="81"/>
      <c r="UUR138" s="81"/>
      <c r="UUS138" s="81"/>
      <c r="UUT138" s="81"/>
      <c r="UUU138" s="81"/>
      <c r="UUV138" s="81"/>
      <c r="UUW138" s="81"/>
      <c r="UUX138" s="81"/>
      <c r="UUY138" s="81"/>
      <c r="UUZ138" s="81"/>
      <c r="UVA138" s="81"/>
      <c r="UVB138" s="81"/>
      <c r="UVC138" s="81"/>
      <c r="UVD138" s="81"/>
      <c r="UVE138" s="81"/>
      <c r="UVF138" s="81"/>
      <c r="UVG138" s="81"/>
      <c r="UVH138" s="81"/>
      <c r="UVI138" s="81"/>
      <c r="UVJ138" s="81"/>
      <c r="UVK138" s="81"/>
      <c r="UVL138" s="81"/>
      <c r="UVM138" s="81"/>
      <c r="UVN138" s="81"/>
      <c r="UVO138" s="81"/>
      <c r="UVP138" s="81"/>
      <c r="UVQ138" s="81"/>
      <c r="UVR138" s="81"/>
      <c r="UVS138" s="81"/>
      <c r="UVT138" s="81"/>
      <c r="UVU138" s="81"/>
      <c r="UVV138" s="81"/>
      <c r="UVW138" s="81"/>
      <c r="UVX138" s="81"/>
      <c r="UVY138" s="81"/>
      <c r="UVZ138" s="81"/>
      <c r="UWA138" s="81"/>
      <c r="UWB138" s="81"/>
      <c r="UWC138" s="81"/>
      <c r="UWD138" s="81"/>
      <c r="UWE138" s="81"/>
      <c r="UWF138" s="81"/>
      <c r="UWG138" s="81"/>
      <c r="UWH138" s="81"/>
      <c r="UWI138" s="81"/>
      <c r="UWJ138" s="81"/>
      <c r="UWK138" s="81"/>
      <c r="UWL138" s="81"/>
      <c r="UWM138" s="81"/>
      <c r="UWN138" s="81"/>
      <c r="UWO138" s="81"/>
      <c r="UWP138" s="81"/>
      <c r="UWQ138" s="81"/>
      <c r="UWR138" s="81"/>
      <c r="UWS138" s="81"/>
      <c r="UWT138" s="81"/>
      <c r="UWU138" s="81"/>
      <c r="UWV138" s="81"/>
      <c r="UWW138" s="81"/>
      <c r="UWX138" s="81"/>
      <c r="UWY138" s="81"/>
      <c r="UWZ138" s="81"/>
      <c r="UXA138" s="81"/>
      <c r="UXB138" s="81"/>
      <c r="UXC138" s="81"/>
      <c r="UXD138" s="81"/>
      <c r="UXE138" s="81"/>
      <c r="UXF138" s="81"/>
      <c r="UXG138" s="81"/>
      <c r="UXH138" s="81"/>
      <c r="UXI138" s="81"/>
      <c r="UXJ138" s="81"/>
      <c r="UXK138" s="81"/>
      <c r="UXL138" s="81"/>
      <c r="UXM138" s="81"/>
      <c r="UXN138" s="81"/>
      <c r="UXO138" s="81"/>
      <c r="UXP138" s="81"/>
      <c r="UXQ138" s="81"/>
      <c r="UXR138" s="81"/>
      <c r="UXS138" s="81"/>
      <c r="UXT138" s="81"/>
      <c r="UXU138" s="81"/>
      <c r="UXV138" s="81"/>
      <c r="UXW138" s="81"/>
      <c r="UXX138" s="81"/>
      <c r="UXY138" s="81"/>
      <c r="UXZ138" s="81"/>
      <c r="UYA138" s="81"/>
      <c r="UYB138" s="81"/>
      <c r="UYC138" s="81"/>
      <c r="UYD138" s="81"/>
      <c r="UYE138" s="81"/>
      <c r="UYF138" s="81"/>
      <c r="UYG138" s="81"/>
      <c r="UYH138" s="81"/>
      <c r="UYI138" s="81"/>
      <c r="UYJ138" s="81"/>
      <c r="UYK138" s="81"/>
      <c r="UYL138" s="81"/>
      <c r="UYM138" s="81"/>
      <c r="UYN138" s="81"/>
      <c r="UYO138" s="81"/>
      <c r="UYP138" s="81"/>
      <c r="UYQ138" s="81"/>
      <c r="UYR138" s="81"/>
      <c r="UYS138" s="81"/>
      <c r="UYT138" s="81"/>
      <c r="UYU138" s="81"/>
      <c r="UYV138" s="81"/>
      <c r="UYW138" s="81"/>
      <c r="UYX138" s="81"/>
      <c r="UYY138" s="81"/>
      <c r="UYZ138" s="81"/>
      <c r="UZA138" s="81"/>
      <c r="UZB138" s="81"/>
      <c r="UZC138" s="81"/>
      <c r="UZD138" s="81"/>
      <c r="UZE138" s="81"/>
      <c r="UZF138" s="81"/>
      <c r="UZG138" s="81"/>
      <c r="UZH138" s="81"/>
      <c r="UZI138" s="81"/>
      <c r="UZJ138" s="81"/>
      <c r="UZK138" s="81"/>
      <c r="UZL138" s="81"/>
      <c r="UZM138" s="81"/>
      <c r="UZN138" s="81"/>
      <c r="UZO138" s="81"/>
      <c r="UZP138" s="81"/>
      <c r="UZQ138" s="81"/>
      <c r="UZR138" s="81"/>
      <c r="UZS138" s="81"/>
      <c r="UZT138" s="81"/>
      <c r="UZU138" s="81"/>
      <c r="UZV138" s="81"/>
      <c r="UZW138" s="81"/>
      <c r="UZX138" s="81"/>
      <c r="UZY138" s="81"/>
      <c r="UZZ138" s="81"/>
      <c r="VAA138" s="81"/>
      <c r="VAB138" s="81"/>
      <c r="VAC138" s="81"/>
      <c r="VAD138" s="81"/>
      <c r="VAE138" s="81"/>
      <c r="VAF138" s="81"/>
      <c r="VAG138" s="81"/>
      <c r="VAH138" s="81"/>
      <c r="VAI138" s="81"/>
      <c r="VAJ138" s="81"/>
      <c r="VAK138" s="81"/>
      <c r="VAL138" s="81"/>
      <c r="VAM138" s="81"/>
      <c r="VAN138" s="81"/>
      <c r="VAO138" s="81"/>
      <c r="VAP138" s="81"/>
      <c r="VAQ138" s="81"/>
      <c r="VAR138" s="81"/>
      <c r="VAS138" s="81"/>
      <c r="VAT138" s="81"/>
      <c r="VAU138" s="81"/>
      <c r="VAV138" s="81"/>
      <c r="VAW138" s="81"/>
      <c r="VAX138" s="81"/>
      <c r="VAY138" s="81"/>
      <c r="VAZ138" s="81"/>
      <c r="VBA138" s="81"/>
      <c r="VBB138" s="81"/>
      <c r="VBC138" s="81"/>
      <c r="VBD138" s="81"/>
      <c r="VBE138" s="81"/>
      <c r="VBF138" s="81"/>
      <c r="VBG138" s="81"/>
      <c r="VBH138" s="81"/>
      <c r="VBI138" s="81"/>
      <c r="VBJ138" s="81"/>
      <c r="VBK138" s="81"/>
      <c r="VBL138" s="81"/>
      <c r="VBM138" s="81"/>
      <c r="VBN138" s="81"/>
      <c r="VBO138" s="81"/>
      <c r="VBP138" s="81"/>
      <c r="VBQ138" s="81"/>
      <c r="VBR138" s="81"/>
      <c r="VBS138" s="81"/>
      <c r="VBT138" s="81"/>
      <c r="VBU138" s="81"/>
      <c r="VBV138" s="81"/>
      <c r="VBW138" s="81"/>
      <c r="VBX138" s="81"/>
      <c r="VBY138" s="81"/>
      <c r="VBZ138" s="81"/>
      <c r="VCA138" s="81"/>
      <c r="VCB138" s="81"/>
      <c r="VCC138" s="81"/>
      <c r="VCD138" s="81"/>
      <c r="VCE138" s="81"/>
      <c r="VCF138" s="81"/>
      <c r="VCG138" s="81"/>
      <c r="VCH138" s="81"/>
      <c r="VCI138" s="81"/>
      <c r="VCJ138" s="81"/>
      <c r="VCK138" s="81"/>
      <c r="VCL138" s="81"/>
      <c r="VCM138" s="81"/>
      <c r="VCN138" s="81"/>
      <c r="VCO138" s="81"/>
      <c r="VCP138" s="81"/>
      <c r="VCQ138" s="81"/>
      <c r="VCR138" s="81"/>
      <c r="VCS138" s="81"/>
      <c r="VCT138" s="81"/>
      <c r="VCU138" s="81"/>
      <c r="VCV138" s="81"/>
      <c r="VCW138" s="81"/>
      <c r="VCX138" s="81"/>
      <c r="VCY138" s="81"/>
      <c r="VCZ138" s="81"/>
      <c r="VDA138" s="81"/>
      <c r="VDB138" s="81"/>
      <c r="VDC138" s="81"/>
      <c r="VDD138" s="81"/>
      <c r="VDE138" s="81"/>
      <c r="VDF138" s="81"/>
      <c r="VDG138" s="81"/>
      <c r="VDH138" s="81"/>
      <c r="VDI138" s="81"/>
      <c r="VDJ138" s="81"/>
      <c r="VDK138" s="81"/>
      <c r="VDL138" s="81"/>
      <c r="VDM138" s="81"/>
      <c r="VDN138" s="81"/>
      <c r="VDO138" s="81"/>
      <c r="VDP138" s="81"/>
      <c r="VDQ138" s="81"/>
      <c r="VDR138" s="81"/>
      <c r="VDS138" s="81"/>
      <c r="VDT138" s="81"/>
      <c r="VDU138" s="81"/>
      <c r="VDV138" s="81"/>
      <c r="VDW138" s="81"/>
      <c r="VDX138" s="81"/>
      <c r="VDY138" s="81"/>
      <c r="VDZ138" s="81"/>
      <c r="VEA138" s="81"/>
      <c r="VEB138" s="81"/>
      <c r="VEC138" s="81"/>
      <c r="VED138" s="81"/>
      <c r="VEE138" s="81"/>
      <c r="VEF138" s="81"/>
      <c r="VEG138" s="81"/>
      <c r="VEH138" s="81"/>
      <c r="VEI138" s="81"/>
      <c r="VEJ138" s="81"/>
      <c r="VEK138" s="81"/>
      <c r="VEL138" s="81"/>
      <c r="VEM138" s="81"/>
      <c r="VEN138" s="81"/>
      <c r="VEO138" s="81"/>
      <c r="VEP138" s="81"/>
      <c r="VEQ138" s="81"/>
      <c r="VER138" s="81"/>
      <c r="VES138" s="81"/>
      <c r="VET138" s="81"/>
      <c r="VEU138" s="81"/>
      <c r="VEV138" s="81"/>
      <c r="VEW138" s="81"/>
      <c r="VEX138" s="81"/>
      <c r="VEY138" s="81"/>
      <c r="VEZ138" s="81"/>
      <c r="VFA138" s="81"/>
      <c r="VFB138" s="81"/>
      <c r="VFC138" s="81"/>
      <c r="VFD138" s="81"/>
      <c r="VFE138" s="81"/>
      <c r="VFF138" s="81"/>
      <c r="VFG138" s="81"/>
      <c r="VFH138" s="81"/>
      <c r="VFI138" s="81"/>
      <c r="VFJ138" s="81"/>
      <c r="VFK138" s="81"/>
      <c r="VFL138" s="81"/>
      <c r="VFM138" s="81"/>
      <c r="VFN138" s="81"/>
      <c r="VFO138" s="81"/>
      <c r="VFP138" s="81"/>
      <c r="VFQ138" s="81"/>
      <c r="VFR138" s="81"/>
      <c r="VFS138" s="81"/>
      <c r="VFT138" s="81"/>
      <c r="VFU138" s="81"/>
      <c r="VFV138" s="81"/>
      <c r="VFW138" s="81"/>
      <c r="VFX138" s="81"/>
      <c r="VFY138" s="81"/>
      <c r="VFZ138" s="81"/>
      <c r="VGA138" s="81"/>
      <c r="VGB138" s="81"/>
      <c r="VGC138" s="81"/>
      <c r="VGD138" s="81"/>
      <c r="VGE138" s="81"/>
      <c r="VGF138" s="81"/>
      <c r="VGG138" s="81"/>
      <c r="VGH138" s="81"/>
      <c r="VGI138" s="81"/>
      <c r="VGJ138" s="81"/>
      <c r="VGK138" s="81"/>
      <c r="VGL138" s="81"/>
      <c r="VGM138" s="81"/>
      <c r="VGN138" s="81"/>
      <c r="VGO138" s="81"/>
      <c r="VGP138" s="81"/>
      <c r="VGQ138" s="81"/>
      <c r="VGR138" s="81"/>
      <c r="VGS138" s="81"/>
      <c r="VGT138" s="81"/>
      <c r="VGU138" s="81"/>
      <c r="VGV138" s="81"/>
      <c r="VGW138" s="81"/>
      <c r="VGX138" s="81"/>
      <c r="VGY138" s="81"/>
      <c r="VGZ138" s="81"/>
      <c r="VHA138" s="81"/>
      <c r="VHB138" s="81"/>
      <c r="VHC138" s="81"/>
      <c r="VHD138" s="81"/>
      <c r="VHE138" s="81"/>
      <c r="VHF138" s="81"/>
      <c r="VHG138" s="81"/>
      <c r="VHH138" s="81"/>
      <c r="VHI138" s="81"/>
      <c r="VHJ138" s="81"/>
      <c r="VHK138" s="81"/>
      <c r="VHL138" s="81"/>
      <c r="VHM138" s="81"/>
      <c r="VHN138" s="81"/>
      <c r="VHO138" s="81"/>
      <c r="VHP138" s="81"/>
      <c r="VHQ138" s="81"/>
      <c r="VHR138" s="81"/>
      <c r="VHS138" s="81"/>
      <c r="VHT138" s="81"/>
      <c r="VHU138" s="81"/>
      <c r="VHV138" s="81"/>
      <c r="VHW138" s="81"/>
      <c r="VHX138" s="81"/>
      <c r="VHY138" s="81"/>
      <c r="VHZ138" s="81"/>
      <c r="VIA138" s="81"/>
      <c r="VIB138" s="81"/>
      <c r="VIC138" s="81"/>
      <c r="VID138" s="81"/>
      <c r="VIE138" s="81"/>
      <c r="VIF138" s="81"/>
      <c r="VIG138" s="81"/>
      <c r="VIH138" s="81"/>
      <c r="VII138" s="81"/>
      <c r="VIJ138" s="81"/>
      <c r="VIK138" s="81"/>
      <c r="VIL138" s="81"/>
      <c r="VIM138" s="81"/>
      <c r="VIN138" s="81"/>
      <c r="VIO138" s="81"/>
      <c r="VIP138" s="81"/>
      <c r="VIQ138" s="81"/>
      <c r="VIR138" s="81"/>
      <c r="VIS138" s="81"/>
      <c r="VIT138" s="81"/>
      <c r="VIU138" s="81"/>
      <c r="VIV138" s="81"/>
      <c r="VIW138" s="81"/>
      <c r="VIX138" s="81"/>
      <c r="VIY138" s="81"/>
      <c r="VIZ138" s="81"/>
      <c r="VJA138" s="81"/>
      <c r="VJB138" s="81"/>
      <c r="VJC138" s="81"/>
      <c r="VJD138" s="81"/>
      <c r="VJE138" s="81"/>
      <c r="VJF138" s="81"/>
      <c r="VJG138" s="81"/>
      <c r="VJH138" s="81"/>
      <c r="VJI138" s="81"/>
      <c r="VJJ138" s="81"/>
      <c r="VJK138" s="81"/>
      <c r="VJL138" s="81"/>
      <c r="VJM138" s="81"/>
      <c r="VJN138" s="81"/>
      <c r="VJO138" s="81"/>
      <c r="VJP138" s="81"/>
      <c r="VJQ138" s="81"/>
      <c r="VJR138" s="81"/>
      <c r="VJS138" s="81"/>
      <c r="VJT138" s="81"/>
      <c r="VJU138" s="81"/>
      <c r="VJV138" s="81"/>
      <c r="VJW138" s="81"/>
      <c r="VJX138" s="81"/>
      <c r="VJY138" s="81"/>
      <c r="VJZ138" s="81"/>
      <c r="VKA138" s="81"/>
      <c r="VKB138" s="81"/>
      <c r="VKC138" s="81"/>
      <c r="VKD138" s="81"/>
      <c r="VKE138" s="81"/>
      <c r="VKF138" s="81"/>
      <c r="VKG138" s="81"/>
      <c r="VKH138" s="81"/>
      <c r="VKI138" s="81"/>
      <c r="VKJ138" s="81"/>
      <c r="VKK138" s="81"/>
      <c r="VKL138" s="81"/>
      <c r="VKM138" s="81"/>
      <c r="VKN138" s="81"/>
      <c r="VKO138" s="81"/>
      <c r="VKP138" s="81"/>
      <c r="VKQ138" s="81"/>
      <c r="VKR138" s="81"/>
      <c r="VKS138" s="81"/>
      <c r="VKT138" s="81"/>
      <c r="VKU138" s="81"/>
      <c r="VKV138" s="81"/>
      <c r="VKW138" s="81"/>
      <c r="VKX138" s="81"/>
      <c r="VKY138" s="81"/>
      <c r="VKZ138" s="81"/>
      <c r="VLA138" s="81"/>
      <c r="VLB138" s="81"/>
      <c r="VLC138" s="81"/>
      <c r="VLD138" s="81"/>
      <c r="VLE138" s="81"/>
      <c r="VLF138" s="81"/>
      <c r="VLG138" s="81"/>
      <c r="VLH138" s="81"/>
      <c r="VLI138" s="81"/>
      <c r="VLJ138" s="81"/>
      <c r="VLK138" s="81"/>
      <c r="VLL138" s="81"/>
      <c r="VLM138" s="81"/>
      <c r="VLN138" s="81"/>
      <c r="VLO138" s="81"/>
      <c r="VLP138" s="81"/>
      <c r="VLQ138" s="81"/>
      <c r="VLR138" s="81"/>
      <c r="VLS138" s="81"/>
      <c r="VLT138" s="81"/>
      <c r="VLU138" s="81"/>
      <c r="VLV138" s="81"/>
      <c r="VLW138" s="81"/>
      <c r="VLX138" s="81"/>
      <c r="VLY138" s="81"/>
      <c r="VLZ138" s="81"/>
      <c r="VMA138" s="81"/>
      <c r="VMB138" s="81"/>
      <c r="VMC138" s="81"/>
      <c r="VMD138" s="81"/>
      <c r="VME138" s="81"/>
      <c r="VMF138" s="81"/>
      <c r="VMG138" s="81"/>
      <c r="VMH138" s="81"/>
      <c r="VMI138" s="81"/>
      <c r="VMJ138" s="81"/>
      <c r="VMK138" s="81"/>
      <c r="VML138" s="81"/>
      <c r="VMM138" s="81"/>
      <c r="VMN138" s="81"/>
      <c r="VMO138" s="81"/>
      <c r="VMP138" s="81"/>
      <c r="VMQ138" s="81"/>
      <c r="VMR138" s="81"/>
      <c r="VMS138" s="81"/>
      <c r="VMT138" s="81"/>
      <c r="VMU138" s="81"/>
      <c r="VMV138" s="81"/>
      <c r="VMW138" s="81"/>
      <c r="VMX138" s="81"/>
      <c r="VMY138" s="81"/>
      <c r="VMZ138" s="81"/>
      <c r="VNA138" s="81"/>
      <c r="VNB138" s="81"/>
      <c r="VNC138" s="81"/>
      <c r="VND138" s="81"/>
      <c r="VNE138" s="81"/>
      <c r="VNF138" s="81"/>
      <c r="VNG138" s="81"/>
      <c r="VNH138" s="81"/>
      <c r="VNI138" s="81"/>
      <c r="VNJ138" s="81"/>
      <c r="VNK138" s="81"/>
      <c r="VNL138" s="81"/>
      <c r="VNM138" s="81"/>
      <c r="VNN138" s="81"/>
      <c r="VNO138" s="81"/>
      <c r="VNP138" s="81"/>
      <c r="VNQ138" s="81"/>
      <c r="VNR138" s="81"/>
      <c r="VNS138" s="81"/>
      <c r="VNT138" s="81"/>
      <c r="VNU138" s="81"/>
      <c r="VNV138" s="81"/>
      <c r="VNW138" s="81"/>
      <c r="VNX138" s="81"/>
      <c r="VNY138" s="81"/>
      <c r="VNZ138" s="81"/>
      <c r="VOA138" s="81"/>
      <c r="VOB138" s="81"/>
      <c r="VOC138" s="81"/>
      <c r="VOD138" s="81"/>
      <c r="VOE138" s="81"/>
      <c r="VOF138" s="81"/>
      <c r="VOG138" s="81"/>
      <c r="VOH138" s="81"/>
      <c r="VOI138" s="81"/>
      <c r="VOJ138" s="81"/>
      <c r="VOK138" s="81"/>
      <c r="VOL138" s="81"/>
      <c r="VOM138" s="81"/>
      <c r="VON138" s="81"/>
      <c r="VOO138" s="81"/>
      <c r="VOP138" s="81"/>
      <c r="VOQ138" s="81"/>
      <c r="VOR138" s="81"/>
      <c r="VOS138" s="81"/>
      <c r="VOT138" s="81"/>
      <c r="VOU138" s="81"/>
      <c r="VOV138" s="81"/>
      <c r="VOW138" s="81"/>
      <c r="VOX138" s="81"/>
      <c r="VOY138" s="81"/>
      <c r="VOZ138" s="81"/>
      <c r="VPA138" s="81"/>
      <c r="VPB138" s="81"/>
      <c r="VPC138" s="81"/>
      <c r="VPD138" s="81"/>
      <c r="VPE138" s="81"/>
      <c r="VPF138" s="81"/>
      <c r="VPG138" s="81"/>
      <c r="VPH138" s="81"/>
      <c r="VPI138" s="81"/>
      <c r="VPJ138" s="81"/>
      <c r="VPK138" s="81"/>
      <c r="VPL138" s="81"/>
      <c r="VPM138" s="81"/>
      <c r="VPN138" s="81"/>
      <c r="VPO138" s="81"/>
      <c r="VPP138" s="81"/>
      <c r="VPQ138" s="81"/>
      <c r="VPR138" s="81"/>
      <c r="VPS138" s="81"/>
      <c r="VPT138" s="81"/>
      <c r="VPU138" s="81"/>
      <c r="VPV138" s="81"/>
      <c r="VPW138" s="81"/>
      <c r="VPX138" s="81"/>
      <c r="VPY138" s="81"/>
      <c r="VPZ138" s="81"/>
      <c r="VQA138" s="81"/>
      <c r="VQB138" s="81"/>
      <c r="VQC138" s="81"/>
      <c r="VQD138" s="81"/>
      <c r="VQE138" s="81"/>
      <c r="VQF138" s="81"/>
      <c r="VQG138" s="81"/>
      <c r="VQH138" s="81"/>
      <c r="VQI138" s="81"/>
      <c r="VQJ138" s="81"/>
      <c r="VQK138" s="81"/>
      <c r="VQL138" s="81"/>
      <c r="VQM138" s="81"/>
      <c r="VQN138" s="81"/>
      <c r="VQO138" s="81"/>
      <c r="VQP138" s="81"/>
      <c r="VQQ138" s="81"/>
      <c r="VQR138" s="81"/>
      <c r="VQS138" s="81"/>
      <c r="VQT138" s="81"/>
      <c r="VQU138" s="81"/>
      <c r="VQV138" s="81"/>
      <c r="VQW138" s="81"/>
      <c r="VQX138" s="81"/>
      <c r="VQY138" s="81"/>
      <c r="VQZ138" s="81"/>
      <c r="VRA138" s="81"/>
      <c r="VRB138" s="81"/>
      <c r="VRC138" s="81"/>
      <c r="VRD138" s="81"/>
      <c r="VRE138" s="81"/>
      <c r="VRF138" s="81"/>
      <c r="VRG138" s="81"/>
      <c r="VRH138" s="81"/>
      <c r="VRI138" s="81"/>
      <c r="VRJ138" s="81"/>
      <c r="VRK138" s="81"/>
      <c r="VRL138" s="81"/>
      <c r="VRM138" s="81"/>
      <c r="VRN138" s="81"/>
      <c r="VRO138" s="81"/>
      <c r="VRP138" s="81"/>
      <c r="VRQ138" s="81"/>
      <c r="VRR138" s="81"/>
      <c r="VRS138" s="81"/>
      <c r="VRT138" s="81"/>
      <c r="VRU138" s="81"/>
      <c r="VRV138" s="81"/>
      <c r="VRW138" s="81"/>
      <c r="VRX138" s="81"/>
      <c r="VRY138" s="81"/>
      <c r="VRZ138" s="81"/>
      <c r="VSA138" s="81"/>
      <c r="VSB138" s="81"/>
      <c r="VSC138" s="81"/>
      <c r="VSD138" s="81"/>
      <c r="VSE138" s="81"/>
      <c r="VSF138" s="81"/>
      <c r="VSG138" s="81"/>
      <c r="VSH138" s="81"/>
      <c r="VSI138" s="81"/>
      <c r="VSJ138" s="81"/>
      <c r="VSK138" s="81"/>
      <c r="VSL138" s="81"/>
      <c r="VSM138" s="81"/>
      <c r="VSN138" s="81"/>
      <c r="VSO138" s="81"/>
      <c r="VSP138" s="81"/>
      <c r="VSQ138" s="81"/>
      <c r="VSR138" s="81"/>
      <c r="VSS138" s="81"/>
      <c r="VST138" s="81"/>
      <c r="VSU138" s="81"/>
      <c r="VSV138" s="81"/>
      <c r="VSW138" s="81"/>
      <c r="VSX138" s="81"/>
      <c r="VSY138" s="81"/>
      <c r="VSZ138" s="81"/>
      <c r="VTA138" s="81"/>
      <c r="VTB138" s="81"/>
      <c r="VTC138" s="81"/>
      <c r="VTD138" s="81"/>
      <c r="VTE138" s="81"/>
      <c r="VTF138" s="81"/>
      <c r="VTG138" s="81"/>
      <c r="VTH138" s="81"/>
      <c r="VTI138" s="81"/>
      <c r="VTJ138" s="81"/>
      <c r="VTK138" s="81"/>
      <c r="VTL138" s="81"/>
      <c r="VTM138" s="81"/>
      <c r="VTN138" s="81"/>
      <c r="VTO138" s="81"/>
      <c r="VTP138" s="81"/>
      <c r="VTQ138" s="81"/>
      <c r="VTR138" s="81"/>
      <c r="VTS138" s="81"/>
      <c r="VTT138" s="81"/>
      <c r="VTU138" s="81"/>
      <c r="VTV138" s="81"/>
      <c r="VTW138" s="81"/>
      <c r="VTX138" s="81"/>
      <c r="VTY138" s="81"/>
      <c r="VTZ138" s="81"/>
      <c r="VUA138" s="81"/>
      <c r="VUB138" s="81"/>
      <c r="VUC138" s="81"/>
      <c r="VUD138" s="81"/>
      <c r="VUE138" s="81"/>
      <c r="VUF138" s="81"/>
      <c r="VUG138" s="81"/>
      <c r="VUH138" s="81"/>
      <c r="VUI138" s="81"/>
      <c r="VUJ138" s="81"/>
      <c r="VUK138" s="81"/>
      <c r="VUL138" s="81"/>
      <c r="VUM138" s="81"/>
      <c r="VUN138" s="81"/>
      <c r="VUO138" s="81"/>
      <c r="VUP138" s="81"/>
      <c r="VUQ138" s="81"/>
      <c r="VUR138" s="81"/>
      <c r="VUS138" s="81"/>
      <c r="VUT138" s="81"/>
      <c r="VUU138" s="81"/>
      <c r="VUV138" s="81"/>
      <c r="VUW138" s="81"/>
      <c r="VUX138" s="81"/>
      <c r="VUY138" s="81"/>
      <c r="VUZ138" s="81"/>
      <c r="VVA138" s="81"/>
      <c r="VVB138" s="81"/>
      <c r="VVC138" s="81"/>
      <c r="VVD138" s="81"/>
      <c r="VVE138" s="81"/>
      <c r="VVF138" s="81"/>
      <c r="VVG138" s="81"/>
      <c r="VVH138" s="81"/>
      <c r="VVI138" s="81"/>
      <c r="VVJ138" s="81"/>
      <c r="VVK138" s="81"/>
      <c r="VVL138" s="81"/>
      <c r="VVM138" s="81"/>
      <c r="VVN138" s="81"/>
      <c r="VVO138" s="81"/>
      <c r="VVP138" s="81"/>
      <c r="VVQ138" s="81"/>
      <c r="VVR138" s="81"/>
      <c r="VVS138" s="81"/>
      <c r="VVT138" s="81"/>
      <c r="VVU138" s="81"/>
      <c r="VVV138" s="81"/>
      <c r="VVW138" s="81"/>
      <c r="VVX138" s="81"/>
      <c r="VVY138" s="81"/>
      <c r="VVZ138" s="81"/>
      <c r="VWA138" s="81"/>
      <c r="VWB138" s="81"/>
      <c r="VWC138" s="81"/>
      <c r="VWD138" s="81"/>
      <c r="VWE138" s="81"/>
      <c r="VWF138" s="81"/>
      <c r="VWG138" s="81"/>
      <c r="VWH138" s="81"/>
      <c r="VWI138" s="81"/>
      <c r="VWJ138" s="81"/>
      <c r="VWK138" s="81"/>
      <c r="VWL138" s="81"/>
      <c r="VWM138" s="81"/>
      <c r="VWN138" s="81"/>
      <c r="VWO138" s="81"/>
      <c r="VWP138" s="81"/>
      <c r="VWQ138" s="81"/>
      <c r="VWR138" s="81"/>
      <c r="VWS138" s="81"/>
      <c r="VWT138" s="81"/>
      <c r="VWU138" s="81"/>
      <c r="VWV138" s="81"/>
      <c r="VWW138" s="81"/>
      <c r="VWX138" s="81"/>
      <c r="VWY138" s="81"/>
      <c r="VWZ138" s="81"/>
      <c r="VXA138" s="81"/>
      <c r="VXB138" s="81"/>
      <c r="VXC138" s="81"/>
      <c r="VXD138" s="81"/>
      <c r="VXE138" s="81"/>
      <c r="VXF138" s="81"/>
      <c r="VXG138" s="81"/>
      <c r="VXH138" s="81"/>
      <c r="VXI138" s="81"/>
      <c r="VXJ138" s="81"/>
      <c r="VXK138" s="81"/>
      <c r="VXL138" s="81"/>
      <c r="VXM138" s="81"/>
      <c r="VXN138" s="81"/>
      <c r="VXO138" s="81"/>
      <c r="VXP138" s="81"/>
      <c r="VXQ138" s="81"/>
      <c r="VXR138" s="81"/>
      <c r="VXS138" s="81"/>
      <c r="VXT138" s="81"/>
      <c r="VXU138" s="81"/>
      <c r="VXV138" s="81"/>
      <c r="VXW138" s="81"/>
      <c r="VXX138" s="81"/>
      <c r="VXY138" s="81"/>
      <c r="VXZ138" s="81"/>
      <c r="VYA138" s="81"/>
      <c r="VYB138" s="81"/>
      <c r="VYC138" s="81"/>
      <c r="VYD138" s="81"/>
      <c r="VYE138" s="81"/>
      <c r="VYF138" s="81"/>
      <c r="VYG138" s="81"/>
      <c r="VYH138" s="81"/>
      <c r="VYI138" s="81"/>
      <c r="VYJ138" s="81"/>
      <c r="VYK138" s="81"/>
      <c r="VYL138" s="81"/>
      <c r="VYM138" s="81"/>
      <c r="VYN138" s="81"/>
      <c r="VYO138" s="81"/>
      <c r="VYP138" s="81"/>
      <c r="VYQ138" s="81"/>
      <c r="VYR138" s="81"/>
      <c r="VYS138" s="81"/>
      <c r="VYT138" s="81"/>
      <c r="VYU138" s="81"/>
      <c r="VYV138" s="81"/>
      <c r="VYW138" s="81"/>
      <c r="VYX138" s="81"/>
      <c r="VYY138" s="81"/>
      <c r="VYZ138" s="81"/>
      <c r="VZA138" s="81"/>
      <c r="VZB138" s="81"/>
      <c r="VZC138" s="81"/>
      <c r="VZD138" s="81"/>
      <c r="VZE138" s="81"/>
      <c r="VZF138" s="81"/>
      <c r="VZG138" s="81"/>
      <c r="VZH138" s="81"/>
      <c r="VZI138" s="81"/>
      <c r="VZJ138" s="81"/>
      <c r="VZK138" s="81"/>
      <c r="VZL138" s="81"/>
      <c r="VZM138" s="81"/>
      <c r="VZN138" s="81"/>
      <c r="VZO138" s="81"/>
      <c r="VZP138" s="81"/>
      <c r="VZQ138" s="81"/>
      <c r="VZR138" s="81"/>
      <c r="VZS138" s="81"/>
      <c r="VZT138" s="81"/>
      <c r="VZU138" s="81"/>
      <c r="VZV138" s="81"/>
      <c r="VZW138" s="81"/>
      <c r="VZX138" s="81"/>
      <c r="VZY138" s="81"/>
      <c r="VZZ138" s="81"/>
      <c r="WAA138" s="81"/>
      <c r="WAB138" s="81"/>
      <c r="WAC138" s="81"/>
      <c r="WAD138" s="81"/>
      <c r="WAE138" s="81"/>
      <c r="WAF138" s="81"/>
      <c r="WAG138" s="81"/>
      <c r="WAH138" s="81"/>
      <c r="WAI138" s="81"/>
      <c r="WAJ138" s="81"/>
      <c r="WAK138" s="81"/>
      <c r="WAL138" s="81"/>
      <c r="WAM138" s="81"/>
      <c r="WAN138" s="81"/>
      <c r="WAO138" s="81"/>
      <c r="WAP138" s="81"/>
      <c r="WAQ138" s="81"/>
      <c r="WAR138" s="81"/>
      <c r="WAS138" s="81"/>
      <c r="WAT138" s="81"/>
      <c r="WAU138" s="81"/>
      <c r="WAV138" s="81"/>
      <c r="WAW138" s="81"/>
      <c r="WAX138" s="81"/>
      <c r="WAY138" s="81"/>
      <c r="WAZ138" s="81"/>
      <c r="WBA138" s="81"/>
      <c r="WBB138" s="81"/>
      <c r="WBC138" s="81"/>
      <c r="WBD138" s="81"/>
      <c r="WBE138" s="81"/>
      <c r="WBF138" s="81"/>
      <c r="WBG138" s="81"/>
      <c r="WBH138" s="81"/>
      <c r="WBI138" s="81"/>
      <c r="WBJ138" s="81"/>
      <c r="WBK138" s="81"/>
      <c r="WBL138" s="81"/>
      <c r="WBM138" s="81"/>
      <c r="WBN138" s="81"/>
      <c r="WBO138" s="81"/>
      <c r="WBP138" s="81"/>
      <c r="WBQ138" s="81"/>
      <c r="WBR138" s="81"/>
      <c r="WBS138" s="81"/>
      <c r="WBT138" s="81"/>
      <c r="WBU138" s="81"/>
      <c r="WBV138" s="81"/>
      <c r="WBW138" s="81"/>
      <c r="WBX138" s="81"/>
      <c r="WBY138" s="81"/>
      <c r="WBZ138" s="81"/>
      <c r="WCA138" s="81"/>
      <c r="WCB138" s="81"/>
      <c r="WCC138" s="81"/>
      <c r="WCD138" s="81"/>
      <c r="WCE138" s="81"/>
      <c r="WCF138" s="81"/>
      <c r="WCG138" s="81"/>
      <c r="WCH138" s="81"/>
      <c r="WCI138" s="81"/>
      <c r="WCJ138" s="81"/>
      <c r="WCK138" s="81"/>
      <c r="WCL138" s="81"/>
      <c r="WCM138" s="81"/>
      <c r="WCN138" s="81"/>
      <c r="WCO138" s="81"/>
      <c r="WCP138" s="81"/>
      <c r="WCQ138" s="81"/>
      <c r="WCR138" s="81"/>
      <c r="WCS138" s="81"/>
      <c r="WCT138" s="81"/>
      <c r="WCU138" s="81"/>
      <c r="WCV138" s="81"/>
      <c r="WCW138" s="81"/>
      <c r="WCX138" s="81"/>
      <c r="WCY138" s="81"/>
      <c r="WCZ138" s="81"/>
      <c r="WDA138" s="81"/>
      <c r="WDB138" s="81"/>
      <c r="WDC138" s="81"/>
      <c r="WDD138" s="81"/>
      <c r="WDE138" s="81"/>
      <c r="WDF138" s="81"/>
      <c r="WDG138" s="81"/>
      <c r="WDH138" s="81"/>
      <c r="WDI138" s="81"/>
      <c r="WDJ138" s="81"/>
      <c r="WDK138" s="81"/>
      <c r="WDL138" s="81"/>
      <c r="WDM138" s="81"/>
      <c r="WDN138" s="81"/>
      <c r="WDO138" s="81"/>
      <c r="WDP138" s="81"/>
      <c r="WDQ138" s="81"/>
      <c r="WDR138" s="81"/>
      <c r="WDS138" s="81"/>
      <c r="WDT138" s="81"/>
      <c r="WDU138" s="81"/>
      <c r="WDV138" s="81"/>
      <c r="WDW138" s="81"/>
      <c r="WDX138" s="81"/>
      <c r="WDY138" s="81"/>
      <c r="WDZ138" s="81"/>
      <c r="WEA138" s="81"/>
      <c r="WEB138" s="81"/>
      <c r="WEC138" s="81"/>
      <c r="WED138" s="81"/>
      <c r="WEE138" s="81"/>
      <c r="WEF138" s="81"/>
      <c r="WEG138" s="81"/>
      <c r="WEH138" s="81"/>
      <c r="WEI138" s="81"/>
      <c r="WEJ138" s="81"/>
      <c r="WEK138" s="81"/>
      <c r="WEL138" s="81"/>
      <c r="WEM138" s="81"/>
      <c r="WEN138" s="81"/>
      <c r="WEO138" s="81"/>
      <c r="WEP138" s="81"/>
      <c r="WEQ138" s="81"/>
      <c r="WER138" s="81"/>
      <c r="WES138" s="81"/>
      <c r="WET138" s="81"/>
      <c r="WEU138" s="81"/>
      <c r="WEV138" s="81"/>
      <c r="WEW138" s="81"/>
      <c r="WEX138" s="81"/>
      <c r="WEY138" s="81"/>
      <c r="WEZ138" s="81"/>
      <c r="WFA138" s="81"/>
      <c r="WFB138" s="81"/>
      <c r="WFC138" s="81"/>
      <c r="WFD138" s="81"/>
      <c r="WFE138" s="81"/>
      <c r="WFF138" s="81"/>
      <c r="WFG138" s="81"/>
      <c r="WFH138" s="81"/>
      <c r="WFI138" s="81"/>
      <c r="WFJ138" s="81"/>
      <c r="WFK138" s="81"/>
      <c r="WFL138" s="81"/>
      <c r="WFM138" s="81"/>
      <c r="WFN138" s="81"/>
      <c r="WFO138" s="81"/>
      <c r="WFP138" s="81"/>
      <c r="WFQ138" s="81"/>
      <c r="WFR138" s="81"/>
      <c r="WFS138" s="81"/>
      <c r="WFT138" s="81"/>
      <c r="WFU138" s="81"/>
      <c r="WFV138" s="81"/>
      <c r="WFW138" s="81"/>
      <c r="WFX138" s="81"/>
      <c r="WFY138" s="81"/>
      <c r="WFZ138" s="81"/>
      <c r="WGA138" s="81"/>
      <c r="WGB138" s="81"/>
      <c r="WGC138" s="81"/>
      <c r="WGD138" s="81"/>
      <c r="WGE138" s="81"/>
      <c r="WGF138" s="81"/>
      <c r="WGG138" s="81"/>
      <c r="WGH138" s="81"/>
      <c r="WGI138" s="81"/>
      <c r="WGJ138" s="81"/>
      <c r="WGK138" s="81"/>
      <c r="WGL138" s="81"/>
      <c r="WGM138" s="81"/>
      <c r="WGN138" s="81"/>
      <c r="WGO138" s="81"/>
      <c r="WGP138" s="81"/>
      <c r="WGQ138" s="81"/>
      <c r="WGR138" s="81"/>
      <c r="WGS138" s="81"/>
      <c r="WGT138" s="81"/>
      <c r="WGU138" s="81"/>
      <c r="WGV138" s="81"/>
      <c r="WGW138" s="81"/>
      <c r="WGX138" s="81"/>
      <c r="WGY138" s="81"/>
      <c r="WGZ138" s="81"/>
      <c r="WHA138" s="81"/>
      <c r="WHB138" s="81"/>
      <c r="WHC138" s="81"/>
      <c r="WHD138" s="81"/>
      <c r="WHE138" s="81"/>
      <c r="WHF138" s="81"/>
      <c r="WHG138" s="81"/>
      <c r="WHH138" s="81"/>
      <c r="WHI138" s="81"/>
      <c r="WHJ138" s="81"/>
      <c r="WHK138" s="81"/>
      <c r="WHL138" s="81"/>
      <c r="WHM138" s="81"/>
      <c r="WHN138" s="81"/>
      <c r="WHO138" s="81"/>
      <c r="WHP138" s="81"/>
      <c r="WHQ138" s="81"/>
      <c r="WHR138" s="81"/>
      <c r="WHS138" s="81"/>
      <c r="WHT138" s="81"/>
      <c r="WHU138" s="81"/>
      <c r="WHV138" s="81"/>
      <c r="WHW138" s="81"/>
      <c r="WHX138" s="81"/>
      <c r="WHY138" s="81"/>
      <c r="WHZ138" s="81"/>
      <c r="WIA138" s="81"/>
      <c r="WIB138" s="81"/>
      <c r="WIC138" s="81"/>
      <c r="WID138" s="81"/>
      <c r="WIE138" s="81"/>
      <c r="WIF138" s="81"/>
      <c r="WIG138" s="81"/>
      <c r="WIH138" s="81"/>
      <c r="WII138" s="81"/>
      <c r="WIJ138" s="81"/>
      <c r="WIK138" s="81"/>
      <c r="WIL138" s="81"/>
      <c r="WIM138" s="81"/>
      <c r="WIN138" s="81"/>
      <c r="WIO138" s="81"/>
      <c r="WIP138" s="81"/>
      <c r="WIQ138" s="81"/>
      <c r="WIR138" s="81"/>
      <c r="WIS138" s="81"/>
      <c r="WIT138" s="81"/>
      <c r="WIU138" s="81"/>
      <c r="WIV138" s="81"/>
      <c r="WIW138" s="81"/>
      <c r="WIX138" s="81"/>
      <c r="WIY138" s="81"/>
      <c r="WIZ138" s="81"/>
      <c r="WJA138" s="81"/>
      <c r="WJB138" s="81"/>
      <c r="WJC138" s="81"/>
      <c r="WJD138" s="81"/>
      <c r="WJE138" s="81"/>
      <c r="WJF138" s="81"/>
      <c r="WJG138" s="81"/>
      <c r="WJH138" s="81"/>
      <c r="WJI138" s="81"/>
      <c r="WJJ138" s="81"/>
      <c r="WJK138" s="81"/>
      <c r="WJL138" s="81"/>
      <c r="WJM138" s="81"/>
      <c r="WJN138" s="81"/>
      <c r="WJO138" s="81"/>
      <c r="WJP138" s="81"/>
      <c r="WJQ138" s="81"/>
      <c r="WJR138" s="81"/>
      <c r="WJS138" s="81"/>
      <c r="WJT138" s="81"/>
      <c r="WJU138" s="81"/>
      <c r="WJV138" s="81"/>
      <c r="WJW138" s="81"/>
      <c r="WJX138" s="81"/>
      <c r="WJY138" s="81"/>
      <c r="WJZ138" s="81"/>
      <c r="WKA138" s="81"/>
      <c r="WKB138" s="81"/>
      <c r="WKC138" s="81"/>
      <c r="WKD138" s="81"/>
      <c r="WKE138" s="81"/>
      <c r="WKF138" s="81"/>
      <c r="WKG138" s="81"/>
      <c r="WKH138" s="81"/>
      <c r="WKI138" s="81"/>
      <c r="WKJ138" s="81"/>
      <c r="WKK138" s="81"/>
      <c r="WKL138" s="81"/>
      <c r="WKM138" s="81"/>
      <c r="WKN138" s="81"/>
      <c r="WKO138" s="81"/>
      <c r="WKP138" s="81"/>
      <c r="WKQ138" s="81"/>
      <c r="WKR138" s="81"/>
      <c r="WKS138" s="81"/>
      <c r="WKT138" s="81"/>
      <c r="WKU138" s="81"/>
      <c r="WKV138" s="81"/>
      <c r="WKW138" s="81"/>
      <c r="WKX138" s="81"/>
      <c r="WKY138" s="81"/>
      <c r="WKZ138" s="81"/>
      <c r="WLA138" s="81"/>
      <c r="WLB138" s="81"/>
      <c r="WLC138" s="81"/>
      <c r="WLD138" s="81"/>
      <c r="WLE138" s="81"/>
      <c r="WLF138" s="81"/>
      <c r="WLG138" s="81"/>
      <c r="WLH138" s="81"/>
      <c r="WLI138" s="81"/>
      <c r="WLJ138" s="81"/>
      <c r="WLK138" s="81"/>
      <c r="WLL138" s="81"/>
      <c r="WLM138" s="81"/>
      <c r="WLN138" s="81"/>
      <c r="WLO138" s="81"/>
      <c r="WLP138" s="81"/>
      <c r="WLQ138" s="81"/>
      <c r="WLR138" s="81"/>
      <c r="WLS138" s="81"/>
      <c r="WLT138" s="81"/>
      <c r="WLU138" s="81"/>
      <c r="WLV138" s="81"/>
      <c r="WLW138" s="81"/>
      <c r="WLX138" s="81"/>
      <c r="WLY138" s="81"/>
      <c r="WLZ138" s="81"/>
      <c r="WMA138" s="81"/>
      <c r="WMB138" s="81"/>
      <c r="WMC138" s="81"/>
      <c r="WMD138" s="81"/>
      <c r="WME138" s="81"/>
      <c r="WMF138" s="81"/>
      <c r="WMG138" s="81"/>
      <c r="WMH138" s="81"/>
      <c r="WMI138" s="81"/>
      <c r="WMJ138" s="81"/>
      <c r="WMK138" s="81"/>
      <c r="WML138" s="81"/>
      <c r="WMM138" s="81"/>
      <c r="WMN138" s="81"/>
      <c r="WMO138" s="81"/>
      <c r="WMP138" s="81"/>
      <c r="WMQ138" s="81"/>
      <c r="WMR138" s="81"/>
      <c r="WMS138" s="81"/>
      <c r="WMT138" s="81"/>
      <c r="WMU138" s="81"/>
      <c r="WMV138" s="81"/>
      <c r="WMW138" s="81"/>
      <c r="WMX138" s="81"/>
      <c r="WMY138" s="81"/>
      <c r="WMZ138" s="81"/>
      <c r="WNA138" s="81"/>
      <c r="WNB138" s="81"/>
      <c r="WNC138" s="81"/>
      <c r="WND138" s="81"/>
      <c r="WNE138" s="81"/>
      <c r="WNF138" s="81"/>
      <c r="WNG138" s="81"/>
      <c r="WNH138" s="81"/>
      <c r="WNI138" s="81"/>
      <c r="WNJ138" s="81"/>
      <c r="WNK138" s="81"/>
      <c r="WNL138" s="81"/>
      <c r="WNM138" s="81"/>
      <c r="WNN138" s="81"/>
      <c r="WNO138" s="81"/>
      <c r="WNP138" s="81"/>
      <c r="WNQ138" s="81"/>
      <c r="WNR138" s="81"/>
      <c r="WNS138" s="81"/>
      <c r="WNT138" s="81"/>
      <c r="WNU138" s="81"/>
      <c r="WNV138" s="81"/>
      <c r="WNW138" s="81"/>
      <c r="WNX138" s="81"/>
      <c r="WNY138" s="81"/>
      <c r="WNZ138" s="81"/>
      <c r="WOA138" s="81"/>
      <c r="WOB138" s="81"/>
      <c r="WOC138" s="81"/>
      <c r="WOD138" s="81"/>
      <c r="WOE138" s="81"/>
      <c r="WOF138" s="81"/>
      <c r="WOG138" s="81"/>
      <c r="WOH138" s="81"/>
      <c r="WOI138" s="81"/>
      <c r="WOJ138" s="81"/>
      <c r="WOK138" s="81"/>
      <c r="WOL138" s="81"/>
      <c r="WOM138" s="81"/>
      <c r="WON138" s="81"/>
      <c r="WOO138" s="81"/>
      <c r="WOP138" s="81"/>
      <c r="WOQ138" s="81"/>
      <c r="WOR138" s="81"/>
      <c r="WOS138" s="81"/>
      <c r="WOT138" s="81"/>
      <c r="WOU138" s="81"/>
      <c r="WOV138" s="81"/>
      <c r="WOW138" s="81"/>
      <c r="WOX138" s="81"/>
      <c r="WOY138" s="81"/>
      <c r="WOZ138" s="81"/>
      <c r="WPA138" s="81"/>
      <c r="WPB138" s="81"/>
      <c r="WPC138" s="81"/>
      <c r="WPD138" s="81"/>
      <c r="WPE138" s="81"/>
      <c r="WPF138" s="81"/>
      <c r="WPG138" s="81"/>
      <c r="WPH138" s="81"/>
      <c r="WPI138" s="81"/>
      <c r="WPJ138" s="81"/>
      <c r="WPK138" s="81"/>
      <c r="WPL138" s="81"/>
      <c r="WPM138" s="81"/>
      <c r="WPN138" s="81"/>
      <c r="WPO138" s="81"/>
      <c r="WPP138" s="81"/>
      <c r="WPQ138" s="81"/>
      <c r="WPR138" s="81"/>
      <c r="WPS138" s="81"/>
      <c r="WPT138" s="81"/>
      <c r="WPU138" s="81"/>
      <c r="WPV138" s="81"/>
      <c r="WPW138" s="81"/>
      <c r="WPX138" s="81"/>
      <c r="WPY138" s="81"/>
      <c r="WPZ138" s="81"/>
      <c r="WQA138" s="81"/>
      <c r="WQB138" s="81"/>
      <c r="WQC138" s="81"/>
      <c r="WQD138" s="81"/>
      <c r="WQE138" s="81"/>
      <c r="WQF138" s="81"/>
      <c r="WQG138" s="81"/>
      <c r="WQH138" s="81"/>
      <c r="WQI138" s="81"/>
      <c r="WQJ138" s="81"/>
      <c r="WQK138" s="81"/>
      <c r="WQL138" s="81"/>
      <c r="WQM138" s="81"/>
      <c r="WQN138" s="81"/>
      <c r="WQO138" s="81"/>
      <c r="WQP138" s="81"/>
      <c r="WQQ138" s="81"/>
      <c r="WQR138" s="81"/>
      <c r="WQS138" s="81"/>
      <c r="WQT138" s="81"/>
      <c r="WQU138" s="81"/>
      <c r="WQV138" s="81"/>
      <c r="WQW138" s="81"/>
      <c r="WQX138" s="81"/>
      <c r="WQY138" s="81"/>
      <c r="WQZ138" s="81"/>
      <c r="WRA138" s="81"/>
      <c r="WRB138" s="81"/>
      <c r="WRC138" s="81"/>
      <c r="WRD138" s="81"/>
      <c r="WRE138" s="81"/>
      <c r="WRF138" s="81"/>
      <c r="WRG138" s="81"/>
      <c r="WRH138" s="81"/>
      <c r="WRI138" s="81"/>
      <c r="WRJ138" s="81"/>
      <c r="WRK138" s="81"/>
      <c r="WRL138" s="81"/>
      <c r="WRM138" s="81"/>
      <c r="WRN138" s="81"/>
      <c r="WRO138" s="81"/>
      <c r="WRP138" s="81"/>
      <c r="WRQ138" s="81"/>
      <c r="WRR138" s="81"/>
      <c r="WRS138" s="81"/>
      <c r="WRT138" s="81"/>
      <c r="WRU138" s="81"/>
      <c r="WRV138" s="81"/>
      <c r="WRW138" s="81"/>
      <c r="WRX138" s="81"/>
      <c r="WRY138" s="81"/>
      <c r="WRZ138" s="81"/>
      <c r="WSA138" s="81"/>
      <c r="WSB138" s="81"/>
      <c r="WSC138" s="81"/>
      <c r="WSD138" s="81"/>
      <c r="WSE138" s="81"/>
      <c r="WSF138" s="81"/>
      <c r="WSG138" s="81"/>
      <c r="WSH138" s="81"/>
      <c r="WSI138" s="81"/>
      <c r="WSJ138" s="81"/>
      <c r="WSK138" s="81"/>
      <c r="WSL138" s="81"/>
      <c r="WSM138" s="81"/>
      <c r="WSN138" s="81"/>
      <c r="WSO138" s="81"/>
      <c r="WSP138" s="81"/>
      <c r="WSQ138" s="81"/>
      <c r="WSR138" s="81"/>
      <c r="WSS138" s="81"/>
      <c r="WST138" s="81"/>
      <c r="WSU138" s="81"/>
      <c r="WSV138" s="81"/>
      <c r="WSW138" s="81"/>
      <c r="WSX138" s="81"/>
      <c r="WSY138" s="81"/>
      <c r="WSZ138" s="81"/>
      <c r="WTA138" s="81"/>
      <c r="WTB138" s="81"/>
      <c r="WTC138" s="81"/>
      <c r="WTD138" s="81"/>
      <c r="WTE138" s="81"/>
      <c r="WTF138" s="81"/>
      <c r="WTG138" s="81"/>
      <c r="WTH138" s="81"/>
      <c r="WTI138" s="81"/>
      <c r="WTJ138" s="81"/>
      <c r="WTK138" s="81"/>
      <c r="WTL138" s="81"/>
      <c r="WTM138" s="81"/>
      <c r="WTN138" s="81"/>
      <c r="WTO138" s="81"/>
      <c r="WTP138" s="81"/>
      <c r="WTQ138" s="81"/>
      <c r="WTR138" s="81"/>
      <c r="WTS138" s="81"/>
      <c r="WTT138" s="81"/>
      <c r="WTU138" s="81"/>
      <c r="WTV138" s="81"/>
      <c r="WTW138" s="81"/>
      <c r="WTX138" s="81"/>
      <c r="WTY138" s="81"/>
      <c r="WTZ138" s="81"/>
      <c r="WUA138" s="81"/>
      <c r="WUB138" s="81"/>
      <c r="WUC138" s="81"/>
      <c r="WUD138" s="81"/>
      <c r="WUE138" s="81"/>
      <c r="WUF138" s="81"/>
      <c r="WUG138" s="81"/>
      <c r="WUH138" s="81"/>
      <c r="WUI138" s="81"/>
      <c r="WUJ138" s="81"/>
      <c r="WUK138" s="81"/>
      <c r="WUL138" s="81"/>
      <c r="WUM138" s="81"/>
      <c r="WUN138" s="81"/>
      <c r="WUO138" s="81"/>
      <c r="WUP138" s="81"/>
      <c r="WUQ138" s="81"/>
      <c r="WUR138" s="81"/>
      <c r="WUS138" s="81"/>
      <c r="WUT138" s="81"/>
      <c r="WUU138" s="81"/>
      <c r="WUV138" s="81"/>
      <c r="WUW138" s="81"/>
      <c r="WUX138" s="81"/>
      <c r="WUY138" s="81"/>
      <c r="WUZ138" s="81"/>
      <c r="WVA138" s="81"/>
      <c r="WVB138" s="81"/>
      <c r="WVC138" s="81"/>
      <c r="WVD138" s="81"/>
      <c r="WVE138" s="81"/>
      <c r="WVF138" s="81"/>
      <c r="WVG138" s="81"/>
      <c r="WVH138" s="81"/>
      <c r="WVI138" s="81"/>
      <c r="WVJ138" s="81"/>
      <c r="WVK138" s="81"/>
      <c r="WVL138" s="81"/>
      <c r="WVM138" s="81"/>
      <c r="WVN138" s="81"/>
      <c r="WVO138" s="81"/>
      <c r="WVP138" s="81"/>
      <c r="WVQ138" s="81"/>
      <c r="WVR138" s="81"/>
      <c r="WVS138" s="81"/>
      <c r="WVT138" s="81"/>
      <c r="WVU138" s="81"/>
      <c r="WVV138" s="81"/>
      <c r="WVW138" s="81"/>
      <c r="WVX138" s="81"/>
      <c r="WVY138" s="81"/>
      <c r="WVZ138" s="81"/>
      <c r="WWA138" s="81"/>
      <c r="WWB138" s="81"/>
      <c r="WWC138" s="81"/>
      <c r="WWD138" s="81"/>
      <c r="WWE138" s="81"/>
      <c r="WWF138" s="81"/>
      <c r="WWG138" s="81"/>
      <c r="WWH138" s="81"/>
      <c r="WWI138" s="81"/>
      <c r="WWJ138" s="81"/>
      <c r="WWK138" s="81"/>
      <c r="WWL138" s="81"/>
      <c r="WWM138" s="81"/>
      <c r="WWN138" s="81"/>
      <c r="WWO138" s="81"/>
      <c r="WWP138" s="81"/>
      <c r="WWQ138" s="81"/>
      <c r="WWR138" s="81"/>
      <c r="WWS138" s="81"/>
      <c r="WWT138" s="81"/>
      <c r="WWU138" s="81"/>
      <c r="WWV138" s="81"/>
      <c r="WWW138" s="81"/>
      <c r="WWX138" s="81"/>
      <c r="WWY138" s="81"/>
      <c r="WWZ138" s="81"/>
      <c r="WXA138" s="81"/>
      <c r="WXB138" s="81"/>
      <c r="WXC138" s="81"/>
      <c r="WXD138" s="81"/>
      <c r="WXE138" s="81"/>
      <c r="WXF138" s="81"/>
      <c r="WXG138" s="81"/>
      <c r="WXH138" s="81"/>
      <c r="WXI138" s="81"/>
      <c r="WXJ138" s="81"/>
      <c r="WXK138" s="81"/>
      <c r="WXL138" s="81"/>
      <c r="WXM138" s="81"/>
      <c r="WXN138" s="81"/>
      <c r="WXO138" s="81"/>
      <c r="WXP138" s="81"/>
      <c r="WXQ138" s="81"/>
      <c r="WXR138" s="81"/>
      <c r="WXS138" s="81"/>
      <c r="WXT138" s="81"/>
      <c r="WXU138" s="81"/>
      <c r="WXV138" s="81"/>
      <c r="WXW138" s="81"/>
      <c r="WXX138" s="81"/>
      <c r="WXY138" s="81"/>
      <c r="WXZ138" s="81"/>
      <c r="WYA138" s="81"/>
      <c r="WYB138" s="81"/>
      <c r="WYC138" s="81"/>
      <c r="WYD138" s="81"/>
      <c r="WYE138" s="81"/>
      <c r="WYF138" s="81"/>
      <c r="WYG138" s="81"/>
      <c r="WYH138" s="81"/>
      <c r="WYI138" s="81"/>
      <c r="WYJ138" s="81"/>
      <c r="WYK138" s="81"/>
      <c r="WYL138" s="81"/>
      <c r="WYM138" s="81"/>
      <c r="WYN138" s="81"/>
      <c r="WYO138" s="81"/>
      <c r="WYP138" s="81"/>
      <c r="WYQ138" s="81"/>
      <c r="WYR138" s="81"/>
      <c r="WYS138" s="81"/>
      <c r="WYT138" s="81"/>
      <c r="WYU138" s="81"/>
      <c r="WYV138" s="81"/>
      <c r="WYW138" s="81"/>
      <c r="WYX138" s="81"/>
      <c r="WYY138" s="81"/>
      <c r="WYZ138" s="81"/>
      <c r="WZA138" s="81"/>
      <c r="WZB138" s="81"/>
      <c r="WZC138" s="81"/>
      <c r="WZD138" s="81"/>
      <c r="WZE138" s="81"/>
      <c r="WZF138" s="81"/>
      <c r="WZG138" s="81"/>
      <c r="WZH138" s="81"/>
      <c r="WZI138" s="81"/>
      <c r="WZJ138" s="81"/>
      <c r="WZK138" s="81"/>
      <c r="WZL138" s="81"/>
      <c r="WZM138" s="81"/>
      <c r="WZN138" s="81"/>
      <c r="WZO138" s="81"/>
      <c r="WZP138" s="81"/>
      <c r="WZQ138" s="81"/>
      <c r="WZR138" s="81"/>
      <c r="WZS138" s="81"/>
      <c r="WZT138" s="81"/>
      <c r="WZU138" s="81"/>
      <c r="WZV138" s="81"/>
      <c r="WZW138" s="81"/>
      <c r="WZX138" s="81"/>
      <c r="WZY138" s="81"/>
      <c r="WZZ138" s="81"/>
      <c r="XAA138" s="81"/>
      <c r="XAB138" s="81"/>
      <c r="XAC138" s="81"/>
      <c r="XAD138" s="81"/>
      <c r="XAE138" s="81"/>
      <c r="XAF138" s="81"/>
      <c r="XAG138" s="81"/>
      <c r="XAH138" s="81"/>
      <c r="XAI138" s="81"/>
      <c r="XAJ138" s="81"/>
      <c r="XAK138" s="81"/>
      <c r="XAL138" s="81"/>
      <c r="XAM138" s="81"/>
      <c r="XAN138" s="81"/>
      <c r="XAO138" s="81"/>
      <c r="XAP138" s="81"/>
      <c r="XAQ138" s="81"/>
      <c r="XAR138" s="81"/>
      <c r="XAS138" s="81"/>
      <c r="XAT138" s="81"/>
      <c r="XAU138" s="81"/>
      <c r="XAV138" s="81"/>
      <c r="XAW138" s="81"/>
      <c r="XAX138" s="81"/>
      <c r="XAY138" s="81"/>
      <c r="XAZ138" s="81"/>
      <c r="XBA138" s="81"/>
      <c r="XBB138" s="81"/>
      <c r="XBC138" s="81"/>
      <c r="XBD138" s="81"/>
      <c r="XBE138" s="81"/>
      <c r="XBF138" s="81"/>
      <c r="XBG138" s="81"/>
      <c r="XBH138" s="81"/>
      <c r="XBI138" s="81"/>
      <c r="XBJ138" s="81"/>
      <c r="XBK138" s="81"/>
      <c r="XBL138" s="81"/>
      <c r="XBM138" s="81"/>
      <c r="XBN138" s="81"/>
      <c r="XBO138" s="81"/>
      <c r="XBP138" s="81"/>
      <c r="XBQ138" s="81"/>
      <c r="XBR138" s="81"/>
      <c r="XBS138" s="81"/>
      <c r="XBT138" s="81"/>
      <c r="XBU138" s="81"/>
      <c r="XBV138" s="81"/>
      <c r="XBW138" s="81"/>
      <c r="XBX138" s="81"/>
      <c r="XBY138" s="81"/>
      <c r="XBZ138" s="81"/>
      <c r="XCA138" s="81"/>
      <c r="XCB138" s="81"/>
      <c r="XCC138" s="81"/>
      <c r="XCD138" s="81"/>
      <c r="XCE138" s="81"/>
      <c r="XCF138" s="81"/>
      <c r="XCG138" s="81"/>
      <c r="XCH138" s="81"/>
      <c r="XCI138" s="81"/>
      <c r="XCJ138" s="81"/>
      <c r="XCK138" s="81"/>
      <c r="XCL138" s="81"/>
      <c r="XCM138" s="81"/>
      <c r="XCN138" s="81"/>
      <c r="XCO138" s="81"/>
      <c r="XCP138" s="81"/>
      <c r="XCQ138" s="81"/>
      <c r="XCR138" s="81"/>
      <c r="XCS138" s="81"/>
      <c r="XCT138" s="81"/>
      <c r="XCU138" s="81"/>
      <c r="XCV138" s="81"/>
      <c r="XCW138" s="81"/>
      <c r="XCX138" s="81"/>
      <c r="XCY138" s="81"/>
      <c r="XCZ138" s="81"/>
      <c r="XDA138" s="81"/>
      <c r="XDB138" s="81"/>
      <c r="XDC138" s="81"/>
      <c r="XDD138" s="81"/>
      <c r="XDE138" s="81"/>
      <c r="XDF138" s="81"/>
      <c r="XDG138" s="81"/>
      <c r="XDH138" s="81"/>
      <c r="XDI138" s="81"/>
      <c r="XDJ138" s="81"/>
      <c r="XDK138" s="81"/>
      <c r="XDL138" s="81"/>
      <c r="XDM138" s="81"/>
      <c r="XDN138" s="81"/>
      <c r="XDO138" s="81"/>
      <c r="XDP138" s="81"/>
      <c r="XDQ138" s="81"/>
      <c r="XDR138" s="81"/>
      <c r="XDS138" s="81"/>
      <c r="XDT138" s="81"/>
      <c r="XDU138" s="81"/>
      <c r="XDV138" s="81"/>
      <c r="XDW138" s="81"/>
      <c r="XDX138" s="81"/>
      <c r="XDY138" s="81"/>
      <c r="XDZ138" s="81"/>
      <c r="XEA138" s="81"/>
      <c r="XEB138" s="81"/>
      <c r="XEC138" s="81"/>
      <c r="XED138" s="81"/>
      <c r="XEE138" s="81"/>
      <c r="XEF138" s="81"/>
      <c r="XEG138" s="81"/>
      <c r="XEH138" s="81"/>
      <c r="XEI138" s="81"/>
      <c r="XEJ138" s="81"/>
      <c r="XEK138" s="81"/>
      <c r="XEL138" s="81"/>
      <c r="XEM138" s="81"/>
      <c r="XEN138" s="81"/>
      <c r="XEO138" s="81"/>
      <c r="XEP138" s="81"/>
      <c r="XEQ138" s="81"/>
      <c r="XER138" s="81"/>
      <c r="XES138" s="81"/>
      <c r="XET138" s="81"/>
      <c r="XEU138" s="81"/>
      <c r="XEV138" s="81"/>
      <c r="XEW138" s="81"/>
      <c r="XEX138" s="81"/>
      <c r="XEY138" s="81"/>
      <c r="XEZ138" s="81"/>
      <c r="XFA138" s="81"/>
      <c r="XFB138" s="81"/>
      <c r="XFC138" s="81"/>
      <c r="XFD138" s="81"/>
    </row>
    <row r="139" spans="1:16384" ht="13.5" thickBo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24"/>
      <c r="AI139" s="24"/>
      <c r="AJ139" s="24"/>
      <c r="AK139" s="24"/>
      <c r="AL139" s="248"/>
      <c r="AM139" s="24"/>
      <c r="AN139" s="24"/>
      <c r="AO139" s="534"/>
      <c r="AP139" s="134"/>
    </row>
    <row r="140" spans="1:16384">
      <c r="A140" s="24"/>
      <c r="B140" s="235" t="s">
        <v>90</v>
      </c>
      <c r="C140" s="215"/>
      <c r="D140" s="215"/>
      <c r="E140" s="215"/>
      <c r="F140" s="215"/>
      <c r="G140" s="215"/>
      <c r="H140" s="215"/>
      <c r="I140" s="215"/>
      <c r="J140" s="215"/>
      <c r="K140" s="215"/>
      <c r="L140" s="215"/>
      <c r="M140" s="215"/>
      <c r="N140" s="215"/>
      <c r="O140" s="215"/>
      <c r="P140" s="59"/>
      <c r="Q140" s="236"/>
      <c r="R140" s="236"/>
      <c r="S140" s="236"/>
      <c r="T140" s="236"/>
      <c r="U140" s="236"/>
      <c r="V140" s="236"/>
      <c r="W140" s="236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24"/>
      <c r="AI140" s="24"/>
      <c r="AJ140" s="24"/>
      <c r="AK140" s="24"/>
      <c r="AL140" s="248"/>
      <c r="AM140" s="24"/>
      <c r="AN140" s="24"/>
      <c r="AO140" s="534"/>
      <c r="AP140" s="134"/>
    </row>
    <row r="141" spans="1:16384" ht="13.5" thickBot="1">
      <c r="A141" s="24"/>
      <c r="B141" s="282" t="s">
        <v>79</v>
      </c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24"/>
      <c r="AI141" s="24"/>
      <c r="AJ141" s="24"/>
      <c r="AK141" s="24"/>
      <c r="AL141" s="248"/>
      <c r="AM141" s="122"/>
      <c r="AN141" s="122"/>
      <c r="AO141" s="122"/>
      <c r="AP141" s="122"/>
    </row>
    <row r="142" spans="1:16384">
      <c r="A142" s="24"/>
      <c r="B142" s="172" t="s">
        <v>57</v>
      </c>
      <c r="C142" s="207"/>
      <c r="D142" s="173">
        <f t="shared" ref="D142:AM142" si="182">+(1/(1-D$137))*(D121*D$135+D93-D107)</f>
        <v>9972.1914796004494</v>
      </c>
      <c r="E142" s="173">
        <f t="shared" si="182"/>
        <v>16953.926753013406</v>
      </c>
      <c r="F142" s="173">
        <f t="shared" si="182"/>
        <v>26997.335465117987</v>
      </c>
      <c r="G142" s="173">
        <f t="shared" si="182"/>
        <v>14779.15042211024</v>
      </c>
      <c r="H142" s="173">
        <f t="shared" si="182"/>
        <v>16637.956261507763</v>
      </c>
      <c r="I142" s="173">
        <f t="shared" si="182"/>
        <v>18149.603933665814</v>
      </c>
      <c r="J142" s="173">
        <f t="shared" si="182"/>
        <v>16375.628318969291</v>
      </c>
      <c r="K142" s="173">
        <f t="shared" si="182"/>
        <v>20336.672113735131</v>
      </c>
      <c r="L142" s="173">
        <f t="shared" si="182"/>
        <v>25403.706914213111</v>
      </c>
      <c r="M142" s="173">
        <f t="shared" si="182"/>
        <v>20292.032651065259</v>
      </c>
      <c r="N142" s="173">
        <f t="shared" si="182"/>
        <v>13461.402507238183</v>
      </c>
      <c r="O142" s="173">
        <f t="shared" si="182"/>
        <v>13390.146056191468</v>
      </c>
      <c r="P142" s="173">
        <f t="shared" si="182"/>
        <v>11362.559229958637</v>
      </c>
      <c r="Q142" s="173">
        <f t="shared" si="182"/>
        <v>7348.6262870935998</v>
      </c>
      <c r="R142" s="173">
        <f t="shared" si="182"/>
        <v>7204.3175560588661</v>
      </c>
      <c r="S142" s="173">
        <f t="shared" si="182"/>
        <v>6933.7336636846449</v>
      </c>
      <c r="T142" s="173">
        <f t="shared" si="182"/>
        <v>6744.7421760127418</v>
      </c>
      <c r="U142" s="173">
        <f t="shared" si="182"/>
        <v>13734.519589748164</v>
      </c>
      <c r="V142" s="173">
        <f t="shared" si="182"/>
        <v>10906.547503319327</v>
      </c>
      <c r="W142" s="173">
        <f t="shared" si="182"/>
        <v>-2602.7111263077195</v>
      </c>
      <c r="X142" s="173">
        <f t="shared" si="182"/>
        <v>-2597.3317691298716</v>
      </c>
      <c r="Y142" s="173">
        <f t="shared" si="182"/>
        <v>-11771.366435685048</v>
      </c>
      <c r="Z142" s="173">
        <f t="shared" si="182"/>
        <v>9673.5702060950753</v>
      </c>
      <c r="AA142" s="173">
        <f t="shared" si="182"/>
        <v>-3045.2349358579895</v>
      </c>
      <c r="AB142" s="173">
        <f t="shared" si="182"/>
        <v>-3430.4826673974999</v>
      </c>
      <c r="AC142" s="173">
        <f t="shared" si="182"/>
        <v>-6126.0356491433104</v>
      </c>
      <c r="AD142" s="173">
        <f t="shared" si="182"/>
        <v>-1366.9249699268978</v>
      </c>
      <c r="AE142" s="173">
        <f t="shared" si="182"/>
        <v>3280.596703011397</v>
      </c>
      <c r="AF142" s="173">
        <f t="shared" si="182"/>
        <v>1859.876070079614</v>
      </c>
      <c r="AG142" s="173">
        <f t="shared" si="182"/>
        <v>8234.7310516797006</v>
      </c>
      <c r="AH142" s="173">
        <f t="shared" si="182"/>
        <v>3991.1114963607756</v>
      </c>
      <c r="AI142" s="173">
        <f t="shared" si="182"/>
        <v>13809.609189122955</v>
      </c>
      <c r="AJ142" s="173">
        <f t="shared" si="182"/>
        <v>4856.4356305239326</v>
      </c>
      <c r="AK142" s="173">
        <f t="shared" si="182"/>
        <v>5913.7053455134583</v>
      </c>
      <c r="AL142" s="173">
        <f t="shared" si="182"/>
        <v>-1694.9260309780443</v>
      </c>
      <c r="AM142" s="173">
        <f t="shared" si="182"/>
        <v>1049.9710878725991</v>
      </c>
      <c r="AN142" s="173">
        <f t="shared" ref="AN142:AO151" si="183">+(1/(1-AN$137))*(AN121*AN$135+AN93-AN107)</f>
        <v>3107.9965660087219</v>
      </c>
      <c r="AO142" s="173">
        <f>+(1/(1-AO$137))*(AO121*AO$135+AO93-AO107)</f>
        <v>2533.6058586910153</v>
      </c>
      <c r="AP142" s="175">
        <f>+(1/(1-AP$137))*(AP121*AP$135+AP93-AP107)</f>
        <v>2430.1444313124098</v>
      </c>
    </row>
    <row r="143" spans="1:16384">
      <c r="A143" s="24"/>
      <c r="B143" s="176" t="s">
        <v>58</v>
      </c>
      <c r="C143" s="31"/>
      <c r="D143" s="177">
        <f t="shared" ref="D143:AM143" si="184">+(1/(1-D$137))*(D122*D$135+D94-D108)</f>
        <v>33362.421259306633</v>
      </c>
      <c r="E143" s="177">
        <f t="shared" si="184"/>
        <v>58953.739058300715</v>
      </c>
      <c r="F143" s="177">
        <f t="shared" si="184"/>
        <v>94614.712134650152</v>
      </c>
      <c r="G143" s="177">
        <f t="shared" si="184"/>
        <v>74124.20985291632</v>
      </c>
      <c r="H143" s="177">
        <f t="shared" si="184"/>
        <v>93375.539569788161</v>
      </c>
      <c r="I143" s="177">
        <f t="shared" si="184"/>
        <v>111139.46308557989</v>
      </c>
      <c r="J143" s="177">
        <f t="shared" si="184"/>
        <v>108108.34458908421</v>
      </c>
      <c r="K143" s="177">
        <f t="shared" si="184"/>
        <v>117936.07268998936</v>
      </c>
      <c r="L143" s="177">
        <f t="shared" si="184"/>
        <v>102777.45325936904</v>
      </c>
      <c r="M143" s="177">
        <f t="shared" si="184"/>
        <v>117676.41205431333</v>
      </c>
      <c r="N143" s="177">
        <f t="shared" si="184"/>
        <v>92098.434755387527</v>
      </c>
      <c r="O143" s="177">
        <f t="shared" si="184"/>
        <v>92103.957723411309</v>
      </c>
      <c r="P143" s="177">
        <f t="shared" si="184"/>
        <v>79479.647358221991</v>
      </c>
      <c r="Q143" s="177">
        <f t="shared" si="184"/>
        <v>67928.989755288654</v>
      </c>
      <c r="R143" s="177">
        <f t="shared" si="184"/>
        <v>67837.267631834184</v>
      </c>
      <c r="S143" s="177">
        <f t="shared" si="184"/>
        <v>61346.37841797369</v>
      </c>
      <c r="T143" s="177">
        <f t="shared" si="184"/>
        <v>59676.313083646899</v>
      </c>
      <c r="U143" s="177">
        <f t="shared" si="184"/>
        <v>81274.322465543242</v>
      </c>
      <c r="V143" s="177">
        <f t="shared" si="184"/>
        <v>33795.81268777098</v>
      </c>
      <c r="W143" s="177">
        <f t="shared" si="184"/>
        <v>7098.3070500646518</v>
      </c>
      <c r="X143" s="177">
        <f t="shared" si="184"/>
        <v>7439.5805901119065</v>
      </c>
      <c r="Y143" s="177">
        <f t="shared" si="184"/>
        <v>-7694.6141206897628</v>
      </c>
      <c r="Z143" s="177">
        <f t="shared" si="184"/>
        <v>51008.927524925602</v>
      </c>
      <c r="AA143" s="177">
        <f t="shared" si="184"/>
        <v>15272.903592132014</v>
      </c>
      <c r="AB143" s="177">
        <f t="shared" si="184"/>
        <v>12613.521029091158</v>
      </c>
      <c r="AC143" s="177">
        <f t="shared" si="184"/>
        <v>9822.5897830689519</v>
      </c>
      <c r="AD143" s="177">
        <f t="shared" si="184"/>
        <v>15695.876249634419</v>
      </c>
      <c r="AE143" s="177">
        <f t="shared" si="184"/>
        <v>21767.04212326977</v>
      </c>
      <c r="AF143" s="177">
        <f t="shared" si="184"/>
        <v>20613.3785076686</v>
      </c>
      <c r="AG143" s="177">
        <f t="shared" si="184"/>
        <v>37815.292219855779</v>
      </c>
      <c r="AH143" s="177">
        <f t="shared" si="184"/>
        <v>27857.890855665752</v>
      </c>
      <c r="AI143" s="177">
        <f t="shared" si="184"/>
        <v>36961.311307191732</v>
      </c>
      <c r="AJ143" s="177">
        <f t="shared" si="184"/>
        <v>20867.514592502383</v>
      </c>
      <c r="AK143" s="177">
        <f t="shared" si="184"/>
        <v>23412.725016835862</v>
      </c>
      <c r="AL143" s="177">
        <f t="shared" si="184"/>
        <v>6657.6784310603925</v>
      </c>
      <c r="AM143" s="177">
        <f t="shared" si="184"/>
        <v>4128.7759827596137</v>
      </c>
      <c r="AN143" s="177">
        <f t="shared" si="183"/>
        <v>8555.6052736376314</v>
      </c>
      <c r="AO143" s="177">
        <f>+(1/(1-AO$137))*(AO122*AO$135+AO94-AO108)</f>
        <v>7407.6898460645261</v>
      </c>
      <c r="AP143" s="311">
        <f>+(1/(1-AP$137))*(AP122*AP$135+AP94-AP108)</f>
        <v>5648.9717882524446</v>
      </c>
    </row>
    <row r="144" spans="1:16384">
      <c r="A144" s="24"/>
      <c r="B144" s="176" t="s">
        <v>59</v>
      </c>
      <c r="C144" s="31"/>
      <c r="D144" s="177">
        <f t="shared" ref="D144:D151" si="185">+(1/(1-D$137))*(D123*D$135+D95-D109)</f>
        <v>0</v>
      </c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>
        <f t="shared" ref="AF144:AM151" si="186">+(1/(1-AF$137))*(AF123*AF$135+AF95-AF109)</f>
        <v>0</v>
      </c>
      <c r="AG144" s="177">
        <f t="shared" si="186"/>
        <v>0</v>
      </c>
      <c r="AH144" s="177">
        <f t="shared" si="186"/>
        <v>0</v>
      </c>
      <c r="AI144" s="177">
        <f t="shared" si="186"/>
        <v>0</v>
      </c>
      <c r="AJ144" s="177">
        <f t="shared" si="186"/>
        <v>0</v>
      </c>
      <c r="AK144" s="177">
        <f t="shared" si="186"/>
        <v>0</v>
      </c>
      <c r="AL144" s="177">
        <f t="shared" si="186"/>
        <v>0</v>
      </c>
      <c r="AM144" s="177">
        <f t="shared" si="186"/>
        <v>0</v>
      </c>
      <c r="AN144" s="177">
        <f t="shared" si="183"/>
        <v>0</v>
      </c>
      <c r="AO144" s="177">
        <f t="shared" si="183"/>
        <v>0</v>
      </c>
      <c r="AP144" s="311">
        <f t="shared" ref="AP144" si="187">+(1/(1-AP$137))*(AP123*AP$135+AP95-AP109)</f>
        <v>0</v>
      </c>
    </row>
    <row r="145" spans="1:42">
      <c r="A145" s="24"/>
      <c r="B145" s="181" t="s">
        <v>60</v>
      </c>
      <c r="C145" s="31"/>
      <c r="D145" s="177">
        <f t="shared" si="185"/>
        <v>226790.68789910219</v>
      </c>
      <c r="E145" s="177">
        <f t="shared" ref="E145:AE145" si="188">+(1/(1-E$137))*(E124*E$135+E96-E110)</f>
        <v>426883.38959960989</v>
      </c>
      <c r="F145" s="177">
        <f t="shared" si="188"/>
        <v>598770.43701738678</v>
      </c>
      <c r="G145" s="177">
        <f t="shared" si="188"/>
        <v>509020.7475483882</v>
      </c>
      <c r="H145" s="177">
        <f t="shared" si="188"/>
        <v>619524.69636284828</v>
      </c>
      <c r="I145" s="177">
        <f t="shared" si="188"/>
        <v>702195.50302229717</v>
      </c>
      <c r="J145" s="177">
        <f t="shared" si="188"/>
        <v>428136.24816873053</v>
      </c>
      <c r="K145" s="177">
        <f t="shared" si="188"/>
        <v>371509.96692950831</v>
      </c>
      <c r="L145" s="177">
        <f t="shared" si="188"/>
        <v>265462.72990210436</v>
      </c>
      <c r="M145" s="177">
        <f t="shared" si="188"/>
        <v>370692.01096427557</v>
      </c>
      <c r="N145" s="177">
        <f t="shared" si="188"/>
        <v>320061.86150553654</v>
      </c>
      <c r="O145" s="177">
        <f t="shared" si="188"/>
        <v>319827.09842619818</v>
      </c>
      <c r="P145" s="177">
        <f t="shared" si="188"/>
        <v>311864.48286172486</v>
      </c>
      <c r="Q145" s="177">
        <f t="shared" si="188"/>
        <v>321232.31340188131</v>
      </c>
      <c r="R145" s="177">
        <f t="shared" si="188"/>
        <v>317492.99842116056</v>
      </c>
      <c r="S145" s="177">
        <f t="shared" si="188"/>
        <v>293188.69396633457</v>
      </c>
      <c r="T145" s="177">
        <f t="shared" si="188"/>
        <v>285347.711735786</v>
      </c>
      <c r="U145" s="177">
        <f t="shared" si="188"/>
        <v>310706.48322418588</v>
      </c>
      <c r="V145" s="177">
        <f t="shared" si="188"/>
        <v>231050.71136580512</v>
      </c>
      <c r="W145" s="177">
        <f t="shared" si="188"/>
        <v>164748.22346425746</v>
      </c>
      <c r="X145" s="177">
        <f t="shared" si="188"/>
        <v>185607.06907228683</v>
      </c>
      <c r="Y145" s="177">
        <f t="shared" si="188"/>
        <v>105420.71256007836</v>
      </c>
      <c r="Z145" s="177">
        <f t="shared" si="188"/>
        <v>113548.22364154366</v>
      </c>
      <c r="AA145" s="177">
        <f t="shared" si="188"/>
        <v>64552.047764293602</v>
      </c>
      <c r="AB145" s="177">
        <f t="shared" si="188"/>
        <v>42595.210410527288</v>
      </c>
      <c r="AC145" s="177">
        <f t="shared" si="188"/>
        <v>30691.230937494409</v>
      </c>
      <c r="AD145" s="177">
        <f t="shared" si="188"/>
        <v>25179.586015322217</v>
      </c>
      <c r="AE145" s="177">
        <f t="shared" si="188"/>
        <v>25888.924996160116</v>
      </c>
      <c r="AF145" s="177">
        <f t="shared" si="186"/>
        <v>35102.64096852277</v>
      </c>
      <c r="AG145" s="177">
        <f t="shared" si="186"/>
        <v>43265.876770933384</v>
      </c>
      <c r="AH145" s="177">
        <f t="shared" si="186"/>
        <v>37229.116344352959</v>
      </c>
      <c r="AI145" s="177">
        <f t="shared" si="186"/>
        <v>37823.6888893219</v>
      </c>
      <c r="AJ145" s="177">
        <f t="shared" si="186"/>
        <v>28707.436557712677</v>
      </c>
      <c r="AK145" s="177">
        <f t="shared" si="186"/>
        <v>29014.196371953094</v>
      </c>
      <c r="AL145" s="177">
        <f t="shared" si="186"/>
        <v>20830.774898901032</v>
      </c>
      <c r="AM145" s="177">
        <f t="shared" si="186"/>
        <v>17100.93125011072</v>
      </c>
      <c r="AN145" s="177">
        <f t="shared" si="183"/>
        <v>21924.923068712968</v>
      </c>
      <c r="AO145" s="177">
        <f t="shared" si="183"/>
        <v>22847.220697261695</v>
      </c>
      <c r="AP145" s="311">
        <f t="shared" ref="AP145" si="189">+(1/(1-AP$137))*(AP124*AP$135+AP96-AP110)</f>
        <v>19193.576872086422</v>
      </c>
    </row>
    <row r="146" spans="1:42">
      <c r="A146" s="24"/>
      <c r="B146" s="181" t="s">
        <v>61</v>
      </c>
      <c r="C146" s="31"/>
      <c r="D146" s="177">
        <f t="shared" si="185"/>
        <v>71135.350921651901</v>
      </c>
      <c r="E146" s="177">
        <f t="shared" ref="E146:AE146" si="190">+(1/(1-E$137))*(E125*E$135+E97-E111)</f>
        <v>125171.22252788248</v>
      </c>
      <c r="F146" s="177">
        <f t="shared" si="190"/>
        <v>199773.8593810125</v>
      </c>
      <c r="G146" s="177">
        <f t="shared" si="190"/>
        <v>200503.37912743693</v>
      </c>
      <c r="H146" s="177">
        <f t="shared" si="190"/>
        <v>269405.03544297518</v>
      </c>
      <c r="I146" s="177">
        <f t="shared" si="190"/>
        <v>314467.35535933683</v>
      </c>
      <c r="J146" s="177">
        <f t="shared" si="190"/>
        <v>317794.63401197153</v>
      </c>
      <c r="K146" s="177">
        <f t="shared" si="190"/>
        <v>304476.27193036472</v>
      </c>
      <c r="L146" s="177">
        <f t="shared" si="190"/>
        <v>199191.3123677457</v>
      </c>
      <c r="M146" s="177">
        <f t="shared" si="190"/>
        <v>303805.90449727641</v>
      </c>
      <c r="N146" s="177">
        <f t="shared" si="190"/>
        <v>256004.21448696477</v>
      </c>
      <c r="O146" s="177">
        <f t="shared" si="190"/>
        <v>258721.90598748345</v>
      </c>
      <c r="P146" s="177">
        <f t="shared" si="190"/>
        <v>242254.68020707057</v>
      </c>
      <c r="Q146" s="177">
        <f t="shared" si="190"/>
        <v>235450.14432371524</v>
      </c>
      <c r="R146" s="177">
        <f t="shared" si="190"/>
        <v>232931.8365993078</v>
      </c>
      <c r="S146" s="177">
        <f t="shared" si="190"/>
        <v>176849.79249960041</v>
      </c>
      <c r="T146" s="177">
        <f t="shared" si="190"/>
        <v>172538.96107900815</v>
      </c>
      <c r="U146" s="177">
        <f t="shared" si="190"/>
        <v>178922.74835684267</v>
      </c>
      <c r="V146" s="177">
        <f t="shared" si="190"/>
        <v>11717.121033380685</v>
      </c>
      <c r="W146" s="177">
        <f t="shared" si="190"/>
        <v>7924.5391553787049</v>
      </c>
      <c r="X146" s="177">
        <f t="shared" si="190"/>
        <v>9228.0645926934012</v>
      </c>
      <c r="Y146" s="177">
        <f t="shared" si="190"/>
        <v>5522.1149172556734</v>
      </c>
      <c r="Z146" s="177">
        <f t="shared" si="190"/>
        <v>10356.449938319953</v>
      </c>
      <c r="AA146" s="177">
        <f t="shared" si="190"/>
        <v>10624.784946602305</v>
      </c>
      <c r="AB146" s="177">
        <f t="shared" si="190"/>
        <v>10664.197013042711</v>
      </c>
      <c r="AC146" s="177">
        <f t="shared" si="190"/>
        <v>10353.639562751185</v>
      </c>
      <c r="AD146" s="177">
        <f t="shared" si="190"/>
        <v>9793.2504070917475</v>
      </c>
      <c r="AE146" s="177">
        <f t="shared" si="190"/>
        <v>9889.3903515622333</v>
      </c>
      <c r="AF146" s="177">
        <f t="shared" si="186"/>
        <v>11027.637063792548</v>
      </c>
      <c r="AG146" s="177">
        <f t="shared" si="186"/>
        <v>16318.59383001519</v>
      </c>
      <c r="AH146" s="177">
        <f t="shared" si="186"/>
        <v>17860.454841974657</v>
      </c>
      <c r="AI146" s="177">
        <f t="shared" si="186"/>
        <v>18476.601282460553</v>
      </c>
      <c r="AJ146" s="177">
        <f t="shared" si="186"/>
        <v>16703.384965732148</v>
      </c>
      <c r="AK146" s="177">
        <f t="shared" si="186"/>
        <v>17300.011393052097</v>
      </c>
      <c r="AL146" s="177">
        <f t="shared" si="186"/>
        <v>12903.031643334503</v>
      </c>
      <c r="AM146" s="177">
        <f t="shared" si="186"/>
        <v>14293.555772615558</v>
      </c>
      <c r="AN146" s="177">
        <f t="shared" si="183"/>
        <v>19519.064022578408</v>
      </c>
      <c r="AO146" s="177">
        <f t="shared" si="183"/>
        <v>19607.103679247743</v>
      </c>
      <c r="AP146" s="311">
        <f t="shared" ref="AP146" si="191">+(1/(1-AP$137))*(AP125*AP$135+AP97-AP111)</f>
        <v>13707.320643538402</v>
      </c>
    </row>
    <row r="147" spans="1:42">
      <c r="A147" s="24"/>
      <c r="B147" s="181" t="s">
        <v>62</v>
      </c>
      <c r="C147" s="31"/>
      <c r="D147" s="177">
        <f t="shared" si="185"/>
        <v>243096.79973203453</v>
      </c>
      <c r="E147" s="177">
        <f t="shared" ref="E147:AE147" si="192">+(1/(1-E$137))*(E126*E$135+E98-E112)</f>
        <v>397279.88554931729</v>
      </c>
      <c r="F147" s="177">
        <f t="shared" si="192"/>
        <v>605634.78330649587</v>
      </c>
      <c r="G147" s="177">
        <f t="shared" si="192"/>
        <v>560915.4952705336</v>
      </c>
      <c r="H147" s="177">
        <f t="shared" si="192"/>
        <v>632458.73813437147</v>
      </c>
      <c r="I147" s="177">
        <f t="shared" si="192"/>
        <v>656439.28214043006</v>
      </c>
      <c r="J147" s="177">
        <f t="shared" si="192"/>
        <v>646533.3193328639</v>
      </c>
      <c r="K147" s="177">
        <f t="shared" si="192"/>
        <v>614607.90162891161</v>
      </c>
      <c r="L147" s="177">
        <f t="shared" si="192"/>
        <v>405791.44455954462</v>
      </c>
      <c r="M147" s="177">
        <f t="shared" si="192"/>
        <v>613254.71532392106</v>
      </c>
      <c r="N147" s="177">
        <f t="shared" si="192"/>
        <v>479498.30566379876</v>
      </c>
      <c r="O147" s="177">
        <f t="shared" si="192"/>
        <v>503647.46244917129</v>
      </c>
      <c r="P147" s="177">
        <f t="shared" si="192"/>
        <v>452940.68638424063</v>
      </c>
      <c r="Q147" s="177">
        <f t="shared" si="192"/>
        <v>423287.60379534337</v>
      </c>
      <c r="R147" s="177">
        <f t="shared" si="192"/>
        <v>385644.04404196382</v>
      </c>
      <c r="S147" s="177">
        <f t="shared" si="192"/>
        <v>351133.32902622584</v>
      </c>
      <c r="T147" s="177">
        <f t="shared" si="192"/>
        <v>341563.8482220833</v>
      </c>
      <c r="U147" s="177">
        <f t="shared" si="192"/>
        <v>390005.05442525964</v>
      </c>
      <c r="V147" s="177">
        <f t="shared" si="192"/>
        <v>16558.808835180222</v>
      </c>
      <c r="W147" s="177">
        <f t="shared" si="192"/>
        <v>5503.0568199835907</v>
      </c>
      <c r="X147" s="177">
        <f t="shared" si="192"/>
        <v>6176.0211885538529</v>
      </c>
      <c r="Y147" s="177">
        <f t="shared" si="192"/>
        <v>15021.576836253455</v>
      </c>
      <c r="Z147" s="177">
        <f t="shared" si="192"/>
        <v>5010.8876715675888</v>
      </c>
      <c r="AA147" s="177">
        <f t="shared" si="192"/>
        <v>1747.1067818112449</v>
      </c>
      <c r="AB147" s="177">
        <f t="shared" si="192"/>
        <v>3667.5691990512569</v>
      </c>
      <c r="AC147" s="177">
        <f t="shared" si="192"/>
        <v>2943.6484192616858</v>
      </c>
      <c r="AD147" s="177">
        <f t="shared" si="192"/>
        <v>2101.5196377285552</v>
      </c>
      <c r="AE147" s="177">
        <f t="shared" si="192"/>
        <v>2036.6421625541866</v>
      </c>
      <c r="AF147" s="177">
        <f t="shared" si="186"/>
        <v>24.528230554915094</v>
      </c>
      <c r="AG147" s="177">
        <f t="shared" si="186"/>
        <v>21.70300730424519</v>
      </c>
      <c r="AH147" s="177">
        <f t="shared" si="186"/>
        <v>0</v>
      </c>
      <c r="AI147" s="177">
        <f t="shared" si="186"/>
        <v>4.5390890322881292</v>
      </c>
      <c r="AJ147" s="177">
        <f t="shared" si="186"/>
        <v>11.141552856350916</v>
      </c>
      <c r="AK147" s="177">
        <f t="shared" si="186"/>
        <v>4.9517626378399298</v>
      </c>
      <c r="AL147" s="177">
        <f t="shared" si="186"/>
        <v>0.4960578127261252</v>
      </c>
      <c r="AM147" s="177">
        <f t="shared" si="186"/>
        <v>-1.0487094509730077</v>
      </c>
      <c r="AN147" s="177">
        <f t="shared" si="183"/>
        <v>3.7592463804877934</v>
      </c>
      <c r="AO147" s="177">
        <f t="shared" si="183"/>
        <v>1.3480723641298766</v>
      </c>
      <c r="AP147" s="311">
        <f t="shared" ref="AP147" si="193">+(1/(1-AP$137))*(AP126*AP$135+AP98-AP112)</f>
        <v>0.35627861143492412</v>
      </c>
    </row>
    <row r="148" spans="1:42">
      <c r="A148" s="24"/>
      <c r="B148" s="181" t="s">
        <v>63</v>
      </c>
      <c r="C148" s="31"/>
      <c r="D148" s="177">
        <f t="shared" si="185"/>
        <v>79536.550349671656</v>
      </c>
      <c r="E148" s="177">
        <f t="shared" ref="E148:AE148" si="194">+(1/(1-E$137))*(E127*E$135+E99-E113)</f>
        <v>127789.11633640398</v>
      </c>
      <c r="F148" s="177">
        <f t="shared" si="194"/>
        <v>166301.60175505199</v>
      </c>
      <c r="G148" s="177">
        <f t="shared" si="194"/>
        <v>169349.44664564912</v>
      </c>
      <c r="H148" s="177">
        <f t="shared" si="194"/>
        <v>247193.11750106027</v>
      </c>
      <c r="I148" s="177">
        <f t="shared" si="194"/>
        <v>298240.28936666768</v>
      </c>
      <c r="J148" s="177">
        <f t="shared" si="194"/>
        <v>275767.58829382359</v>
      </c>
      <c r="K148" s="177">
        <f t="shared" si="194"/>
        <v>277447.52945946902</v>
      </c>
      <c r="L148" s="177">
        <f t="shared" si="194"/>
        <v>145793.21689152558</v>
      </c>
      <c r="M148" s="177">
        <f t="shared" si="194"/>
        <v>298048.29608996399</v>
      </c>
      <c r="N148" s="177">
        <f t="shared" si="194"/>
        <v>265292.68378349021</v>
      </c>
      <c r="O148" s="177">
        <f t="shared" si="194"/>
        <v>264608.74448449397</v>
      </c>
      <c r="P148" s="177">
        <f t="shared" si="194"/>
        <v>248386.17721153953</v>
      </c>
      <c r="Q148" s="177">
        <f t="shared" si="194"/>
        <v>267572.17874695547</v>
      </c>
      <c r="R148" s="177">
        <f t="shared" si="194"/>
        <v>281618.13070540497</v>
      </c>
      <c r="S148" s="177">
        <f t="shared" si="194"/>
        <v>248987.28684399184</v>
      </c>
      <c r="T148" s="177">
        <f t="shared" si="194"/>
        <v>242232.65941043466</v>
      </c>
      <c r="U148" s="177">
        <f t="shared" si="194"/>
        <v>275251.49387279968</v>
      </c>
      <c r="V148" s="177">
        <f t="shared" si="194"/>
        <v>441740.15949161397</v>
      </c>
      <c r="W148" s="177">
        <f t="shared" si="194"/>
        <v>276052.68736834126</v>
      </c>
      <c r="X148" s="177">
        <f t="shared" si="194"/>
        <v>288232.78169152973</v>
      </c>
      <c r="Y148" s="177">
        <f t="shared" si="194"/>
        <v>321556.3556154049</v>
      </c>
      <c r="Z148" s="177">
        <f t="shared" si="194"/>
        <v>293357.67124541459</v>
      </c>
      <c r="AA148" s="177">
        <f t="shared" si="194"/>
        <v>242848.65580004893</v>
      </c>
      <c r="AB148" s="177">
        <f t="shared" si="194"/>
        <v>278323.54647250724</v>
      </c>
      <c r="AC148" s="177">
        <f t="shared" si="194"/>
        <v>269703.44133362692</v>
      </c>
      <c r="AD148" s="177">
        <f t="shared" si="194"/>
        <v>257584.9440096099</v>
      </c>
      <c r="AE148" s="177">
        <f t="shared" si="194"/>
        <v>258910.13537305724</v>
      </c>
      <c r="AF148" s="177">
        <f t="shared" si="186"/>
        <v>269706.32570413238</v>
      </c>
      <c r="AG148" s="177">
        <f t="shared" si="186"/>
        <v>367171.74860312825</v>
      </c>
      <c r="AH148" s="177">
        <f t="shared" si="186"/>
        <v>301643.24051516555</v>
      </c>
      <c r="AI148" s="177">
        <f t="shared" si="186"/>
        <v>287667.85813571489</v>
      </c>
      <c r="AJ148" s="177">
        <f t="shared" si="186"/>
        <v>298777.32969003043</v>
      </c>
      <c r="AK148" s="177">
        <f t="shared" si="186"/>
        <v>294316.0947470814</v>
      </c>
      <c r="AL148" s="177">
        <f t="shared" si="186"/>
        <v>160271.57919386044</v>
      </c>
      <c r="AM148" s="177">
        <f t="shared" si="186"/>
        <v>115285.11849981986</v>
      </c>
      <c r="AN148" s="177">
        <f t="shared" si="183"/>
        <v>293167.17371331842</v>
      </c>
      <c r="AO148" s="177">
        <f t="shared" si="183"/>
        <v>232147.745915509</v>
      </c>
      <c r="AP148" s="311">
        <f t="shared" ref="AP148" si="195">+(1/(1-AP$137))*(AP127*AP$135+AP99-AP113)</f>
        <v>174707.35517211875</v>
      </c>
    </row>
    <row r="149" spans="1:42">
      <c r="A149" s="24"/>
      <c r="B149" s="176" t="s">
        <v>64</v>
      </c>
      <c r="C149" s="31"/>
      <c r="D149" s="177">
        <f t="shared" si="185"/>
        <v>4915.5359624766697</v>
      </c>
      <c r="E149" s="177">
        <f t="shared" ref="E149:AE149" si="196">+(1/(1-E$137))*(E128*E$135+E100-E114)</f>
        <v>6018.5970086372336</v>
      </c>
      <c r="F149" s="177">
        <f t="shared" si="196"/>
        <v>6651.481139317717</v>
      </c>
      <c r="G149" s="177">
        <f t="shared" si="196"/>
        <v>11826.699054109609</v>
      </c>
      <c r="H149" s="177">
        <f t="shared" si="196"/>
        <v>21158.651281789091</v>
      </c>
      <c r="I149" s="177">
        <f t="shared" si="196"/>
        <v>24689.783621206465</v>
      </c>
      <c r="J149" s="177">
        <f t="shared" si="196"/>
        <v>24657.843504420107</v>
      </c>
      <c r="K149" s="177">
        <f t="shared" si="196"/>
        <v>24851.617770653364</v>
      </c>
      <c r="L149" s="177">
        <f t="shared" si="196"/>
        <v>4286.5391394158787</v>
      </c>
      <c r="M149" s="177">
        <f t="shared" si="196"/>
        <v>24702.857897722039</v>
      </c>
      <c r="N149" s="177">
        <f t="shared" si="196"/>
        <v>8597.9202101970368</v>
      </c>
      <c r="O149" s="177">
        <f t="shared" si="196"/>
        <v>16480.504687635712</v>
      </c>
      <c r="P149" s="177">
        <f t="shared" si="196"/>
        <v>13155.313878734922</v>
      </c>
      <c r="Q149" s="177">
        <f t="shared" si="196"/>
        <v>18834.170719889531</v>
      </c>
      <c r="R149" s="177">
        <f t="shared" si="196"/>
        <v>17999.497180472285</v>
      </c>
      <c r="S149" s="177">
        <f t="shared" si="196"/>
        <v>23257.09861118051</v>
      </c>
      <c r="T149" s="177">
        <f t="shared" si="196"/>
        <v>22628.677467314996</v>
      </c>
      <c r="U149" s="177">
        <f t="shared" si="196"/>
        <v>20009.120857503331</v>
      </c>
      <c r="V149" s="177">
        <f t="shared" si="196"/>
        <v>12423.803562667184</v>
      </c>
      <c r="W149" s="177">
        <f t="shared" si="196"/>
        <v>7356.7135231779521</v>
      </c>
      <c r="X149" s="177">
        <f t="shared" si="196"/>
        <v>9286.9156091728128</v>
      </c>
      <c r="Y149" s="177">
        <f t="shared" si="196"/>
        <v>4583.025082761309</v>
      </c>
      <c r="Z149" s="177">
        <f t="shared" si="196"/>
        <v>1001.5591645416712</v>
      </c>
      <c r="AA149" s="177">
        <f t="shared" si="196"/>
        <v>955.81231513493174</v>
      </c>
      <c r="AB149" s="177">
        <f t="shared" si="196"/>
        <v>1018.2476255843599</v>
      </c>
      <c r="AC149" s="177">
        <f t="shared" si="196"/>
        <v>1116.668958650389</v>
      </c>
      <c r="AD149" s="177">
        <f t="shared" si="196"/>
        <v>1476.6526373317492</v>
      </c>
      <c r="AE149" s="177">
        <f t="shared" si="196"/>
        <v>1958.2616740117178</v>
      </c>
      <c r="AF149" s="177">
        <f t="shared" si="186"/>
        <v>3385.7552312317121</v>
      </c>
      <c r="AG149" s="177">
        <f t="shared" si="186"/>
        <v>3962.9890055650294</v>
      </c>
      <c r="AH149" s="177">
        <f t="shared" si="186"/>
        <v>3160.1025803600642</v>
      </c>
      <c r="AI149" s="177">
        <f t="shared" si="186"/>
        <v>1988.8893284656324</v>
      </c>
      <c r="AJ149" s="177">
        <f t="shared" si="186"/>
        <v>1371.163165648923</v>
      </c>
      <c r="AK149" s="177">
        <f t="shared" si="186"/>
        <v>1215.5546399158827</v>
      </c>
      <c r="AL149" s="177">
        <f t="shared" si="186"/>
        <v>879.49423639211579</v>
      </c>
      <c r="AM149" s="177">
        <f t="shared" si="186"/>
        <v>601.25407029420035</v>
      </c>
      <c r="AN149" s="177">
        <f t="shared" si="183"/>
        <v>418.36461574003499</v>
      </c>
      <c r="AO149" s="177">
        <f t="shared" si="183"/>
        <v>268.36861807552162</v>
      </c>
      <c r="AP149" s="311">
        <f t="shared" ref="AP149" si="197">+(1/(1-AP$137))*(AP128*AP$135+AP100-AP114)</f>
        <v>171.18930729288201</v>
      </c>
    </row>
    <row r="150" spans="1:42">
      <c r="A150" s="24"/>
      <c r="B150" s="176" t="s">
        <v>65</v>
      </c>
      <c r="C150" s="31"/>
      <c r="D150" s="177">
        <f t="shared" si="185"/>
        <v>9439.6680853898051</v>
      </c>
      <c r="E150" s="177">
        <f t="shared" ref="E150:AE150" si="198">+(1/(1-E$137))*(E129*E$135+E101-E115)</f>
        <v>7740.3882091840251</v>
      </c>
      <c r="F150" s="177">
        <f t="shared" si="198"/>
        <v>5349.495172516491</v>
      </c>
      <c r="G150" s="177">
        <f t="shared" si="198"/>
        <v>3122.8039249514172</v>
      </c>
      <c r="H150" s="177">
        <f t="shared" si="198"/>
        <v>2885.2016381159347</v>
      </c>
      <c r="I150" s="177">
        <f t="shared" si="198"/>
        <v>2958.3884815742522</v>
      </c>
      <c r="J150" s="177">
        <f t="shared" si="198"/>
        <v>3083.4243455873252</v>
      </c>
      <c r="K150" s="177">
        <f t="shared" si="198"/>
        <v>3642.193781672026</v>
      </c>
      <c r="L150" s="177">
        <f t="shared" si="198"/>
        <v>935.48363171329436</v>
      </c>
      <c r="M150" s="177">
        <f t="shared" si="198"/>
        <v>3633.5954957347617</v>
      </c>
      <c r="N150" s="177">
        <f t="shared" si="198"/>
        <v>2796.1363055414636</v>
      </c>
      <c r="O150" s="177">
        <f t="shared" si="198"/>
        <v>3118.6090608232366</v>
      </c>
      <c r="P150" s="177">
        <f t="shared" si="198"/>
        <v>2146.2868588334941</v>
      </c>
      <c r="Q150" s="177">
        <f t="shared" si="198"/>
        <v>1170.2239026922282</v>
      </c>
      <c r="R150" s="177">
        <f t="shared" si="198"/>
        <v>850.49943560230463</v>
      </c>
      <c r="S150" s="177">
        <f t="shared" si="198"/>
        <v>3123.389657356699</v>
      </c>
      <c r="T150" s="177">
        <f t="shared" si="198"/>
        <v>3035.1852731192366</v>
      </c>
      <c r="U150" s="177">
        <f t="shared" si="198"/>
        <v>3971.7755999612682</v>
      </c>
      <c r="V150" s="177">
        <f t="shared" si="198"/>
        <v>100.3050466447302</v>
      </c>
      <c r="W150" s="177">
        <f t="shared" si="198"/>
        <v>16.552356279092663</v>
      </c>
      <c r="X150" s="177">
        <f t="shared" si="198"/>
        <v>50.730575075334343</v>
      </c>
      <c r="Y150" s="177">
        <f t="shared" si="198"/>
        <v>13.093313261412803</v>
      </c>
      <c r="Z150" s="177">
        <f t="shared" si="198"/>
        <v>5.5386826142199448</v>
      </c>
      <c r="AA150" s="177">
        <f t="shared" si="198"/>
        <v>0</v>
      </c>
      <c r="AB150" s="177">
        <f t="shared" si="198"/>
        <v>0</v>
      </c>
      <c r="AC150" s="177">
        <f t="shared" si="198"/>
        <v>0</v>
      </c>
      <c r="AD150" s="177">
        <f t="shared" si="198"/>
        <v>0</v>
      </c>
      <c r="AE150" s="177">
        <f t="shared" si="198"/>
        <v>0</v>
      </c>
      <c r="AF150" s="177">
        <f t="shared" si="186"/>
        <v>0</v>
      </c>
      <c r="AG150" s="177">
        <f t="shared" si="186"/>
        <v>0</v>
      </c>
      <c r="AH150" s="177">
        <f t="shared" si="186"/>
        <v>28.86598858659373</v>
      </c>
      <c r="AI150" s="177">
        <f t="shared" si="186"/>
        <v>45.71550540257789</v>
      </c>
      <c r="AJ150" s="177">
        <f t="shared" si="186"/>
        <v>16.950835456598881</v>
      </c>
      <c r="AK150" s="177">
        <f t="shared" si="186"/>
        <v>0</v>
      </c>
      <c r="AL150" s="177">
        <f t="shared" si="186"/>
        <v>0</v>
      </c>
      <c r="AM150" s="177">
        <f t="shared" si="186"/>
        <v>0</v>
      </c>
      <c r="AN150" s="177">
        <f t="shared" si="183"/>
        <v>0</v>
      </c>
      <c r="AO150" s="177">
        <f t="shared" si="183"/>
        <v>0</v>
      </c>
      <c r="AP150" s="311">
        <f t="shared" ref="AP150" si="199">+(1/(1-AP$137))*(AP129*AP$135+AP101-AP115)</f>
        <v>0</v>
      </c>
    </row>
    <row r="151" spans="1:42" ht="13.5" thickBot="1">
      <c r="A151" s="24"/>
      <c r="B151" s="176" t="s">
        <v>63</v>
      </c>
      <c r="C151" s="31"/>
      <c r="D151" s="177">
        <f t="shared" si="185"/>
        <v>43878.548276623842</v>
      </c>
      <c r="E151" s="177">
        <f t="shared" ref="E151:AE151" si="200">+(1/(1-E$137))*(E130*E$135+E102-E116)</f>
        <v>51486.155063697232</v>
      </c>
      <c r="F151" s="177">
        <f t="shared" si="200"/>
        <v>38956.4142054529</v>
      </c>
      <c r="G151" s="177">
        <f t="shared" si="200"/>
        <v>39299.684677752841</v>
      </c>
      <c r="H151" s="177">
        <f t="shared" si="200"/>
        <v>66797.527821152398</v>
      </c>
      <c r="I151" s="177">
        <f t="shared" si="200"/>
        <v>114358.48933312278</v>
      </c>
      <c r="J151" s="177">
        <f t="shared" si="200"/>
        <v>138448.71063367918</v>
      </c>
      <c r="K151" s="177">
        <f t="shared" si="200"/>
        <v>135890.248854765</v>
      </c>
      <c r="L151" s="177">
        <f t="shared" si="200"/>
        <v>51751.283741565021</v>
      </c>
      <c r="M151" s="177">
        <f t="shared" si="200"/>
        <v>134876.93828740178</v>
      </c>
      <c r="N151" s="177">
        <f t="shared" si="200"/>
        <v>76228.922388935942</v>
      </c>
      <c r="O151" s="177">
        <f t="shared" si="200"/>
        <v>100736.85746857333</v>
      </c>
      <c r="P151" s="177">
        <f t="shared" si="200"/>
        <v>65700.423188235261</v>
      </c>
      <c r="Q151" s="177">
        <f t="shared" si="200"/>
        <v>53842.912197830366</v>
      </c>
      <c r="R151" s="177">
        <f t="shared" si="200"/>
        <v>61378.793368209524</v>
      </c>
      <c r="S151" s="177">
        <f t="shared" si="200"/>
        <v>60595.951071939468</v>
      </c>
      <c r="T151" s="177">
        <f t="shared" si="200"/>
        <v>60056.135493695445</v>
      </c>
      <c r="U151" s="177">
        <f t="shared" si="200"/>
        <v>55568.202247003152</v>
      </c>
      <c r="V151" s="177">
        <f t="shared" si="200"/>
        <v>4113.9628963344967</v>
      </c>
      <c r="W151" s="177">
        <f t="shared" si="200"/>
        <v>2201.1011895925826</v>
      </c>
      <c r="X151" s="177">
        <f t="shared" si="200"/>
        <v>2933.9517779328053</v>
      </c>
      <c r="Y151" s="177">
        <f t="shared" si="200"/>
        <v>4234.2016283352705</v>
      </c>
      <c r="Z151" s="177">
        <f t="shared" si="200"/>
        <v>9122.5003980883321</v>
      </c>
      <c r="AA151" s="177">
        <f t="shared" si="200"/>
        <v>6633.3141940243031</v>
      </c>
      <c r="AB151" s="177">
        <f t="shared" si="200"/>
        <v>4196.4881346492639</v>
      </c>
      <c r="AC151" s="177">
        <f t="shared" si="200"/>
        <v>3513.2208748887665</v>
      </c>
      <c r="AD151" s="177">
        <f t="shared" si="200"/>
        <v>2584.4705214876244</v>
      </c>
      <c r="AE151" s="177">
        <f t="shared" si="200"/>
        <v>2024.0992878299573</v>
      </c>
      <c r="AF151" s="177">
        <f t="shared" si="186"/>
        <v>2918.668079508403</v>
      </c>
      <c r="AG151" s="177">
        <f t="shared" si="186"/>
        <v>3527.3276898485715</v>
      </c>
      <c r="AH151" s="177">
        <f t="shared" si="186"/>
        <v>3354.1999289892688</v>
      </c>
      <c r="AI151" s="177">
        <f t="shared" si="186"/>
        <v>3258.6918458607715</v>
      </c>
      <c r="AJ151" s="177">
        <f t="shared" si="186"/>
        <v>2265.6319619503215</v>
      </c>
      <c r="AK151" s="177">
        <f t="shared" si="186"/>
        <v>2514.3234142454376</v>
      </c>
      <c r="AL151" s="177">
        <f t="shared" si="186"/>
        <v>1778.2635510264597</v>
      </c>
      <c r="AM151" s="177">
        <f t="shared" si="186"/>
        <v>655.43960881264115</v>
      </c>
      <c r="AN151" s="177">
        <f t="shared" si="183"/>
        <v>333.24217830539709</v>
      </c>
      <c r="AO151" s="177">
        <f t="shared" si="183"/>
        <v>187.01634954130552</v>
      </c>
      <c r="AP151" s="311">
        <f t="shared" ref="AP151" si="201">+(1/(1-AP$137))*(AP130*AP$135+AP102-AP116)</f>
        <v>129.55601312437523</v>
      </c>
    </row>
    <row r="152" spans="1:42" ht="13.5" thickBot="1">
      <c r="A152" s="24"/>
      <c r="B152" s="188" t="s">
        <v>67</v>
      </c>
      <c r="C152" s="312"/>
      <c r="D152" s="313">
        <f t="shared" ref="D152:I152" si="202">SUM(D142:D151)</f>
        <v>722127.75396585756</v>
      </c>
      <c r="E152" s="313">
        <f t="shared" si="202"/>
        <v>1218276.4201060459</v>
      </c>
      <c r="F152" s="313">
        <f t="shared" si="202"/>
        <v>1743050.1195770022</v>
      </c>
      <c r="G152" s="313">
        <f t="shared" si="202"/>
        <v>1582941.6165238484</v>
      </c>
      <c r="H152" s="313">
        <f t="shared" si="202"/>
        <v>1969436.4640136086</v>
      </c>
      <c r="I152" s="313">
        <f t="shared" si="202"/>
        <v>2242638.1583438809</v>
      </c>
      <c r="J152" s="313">
        <f>SUM(J142:J151)</f>
        <v>1958905.7411991297</v>
      </c>
      <c r="K152" s="313">
        <f>SUM(K142:K151)</f>
        <v>1870698.4751590686</v>
      </c>
      <c r="L152" s="313">
        <f t="shared" ref="L152:Q152" si="203">SUM(L142:L151)</f>
        <v>1201393.1704071965</v>
      </c>
      <c r="M152" s="313">
        <f t="shared" si="203"/>
        <v>1886982.7632616742</v>
      </c>
      <c r="N152" s="313">
        <f t="shared" si="203"/>
        <v>1514039.8816070906</v>
      </c>
      <c r="O152" s="313">
        <f t="shared" si="203"/>
        <v>1572635.286343982</v>
      </c>
      <c r="P152" s="313">
        <f t="shared" si="203"/>
        <v>1427290.2571785599</v>
      </c>
      <c r="Q152" s="313">
        <f t="shared" si="203"/>
        <v>1396667.1631306899</v>
      </c>
      <c r="R152" s="313">
        <f t="shared" ref="R152:W152" si="204">SUM(R142:R151)</f>
        <v>1372957.3849400145</v>
      </c>
      <c r="S152" s="313">
        <f t="shared" si="204"/>
        <v>1225415.6537582877</v>
      </c>
      <c r="T152" s="313">
        <f t="shared" si="204"/>
        <v>1193824.2339411015</v>
      </c>
      <c r="U152" s="313">
        <f t="shared" si="204"/>
        <v>1329443.7206388467</v>
      </c>
      <c r="V152" s="313">
        <f t="shared" si="204"/>
        <v>762407.2324227168</v>
      </c>
      <c r="W152" s="313">
        <f t="shared" si="204"/>
        <v>468298.46980076755</v>
      </c>
      <c r="X152" s="313">
        <f t="shared" ref="X152:AE152" si="205">SUM(X142:X151)</f>
        <v>506357.78332822683</v>
      </c>
      <c r="Y152" s="313">
        <f t="shared" si="205"/>
        <v>436885.09939697559</v>
      </c>
      <c r="Z152" s="313">
        <f t="shared" si="205"/>
        <v>493085.32847311063</v>
      </c>
      <c r="AA152" s="313">
        <f t="shared" si="205"/>
        <v>339589.3904581893</v>
      </c>
      <c r="AB152" s="313">
        <f t="shared" si="205"/>
        <v>349648.29721705581</v>
      </c>
      <c r="AC152" s="313">
        <f t="shared" si="205"/>
        <v>322018.40422059898</v>
      </c>
      <c r="AD152" s="313">
        <f t="shared" si="205"/>
        <v>313049.37450827932</v>
      </c>
      <c r="AE152" s="313">
        <f t="shared" si="205"/>
        <v>325755.09267145663</v>
      </c>
      <c r="AF152" s="313">
        <f t="shared" ref="AF152:AO152" si="206">SUM(AF142:AF151)</f>
        <v>344638.80985549092</v>
      </c>
      <c r="AG152" s="313">
        <f t="shared" si="206"/>
        <v>480318.2621783301</v>
      </c>
      <c r="AH152" s="313">
        <f t="shared" si="206"/>
        <v>395124.98255145567</v>
      </c>
      <c r="AI152" s="313">
        <f t="shared" si="206"/>
        <v>400036.90457257337</v>
      </c>
      <c r="AJ152" s="313">
        <f t="shared" si="206"/>
        <v>373576.98895241378</v>
      </c>
      <c r="AK152" s="313">
        <f t="shared" si="206"/>
        <v>373691.5626912351</v>
      </c>
      <c r="AL152" s="313">
        <f t="shared" si="206"/>
        <v>201626.39198140963</v>
      </c>
      <c r="AM152" s="313">
        <f t="shared" si="206"/>
        <v>153113.99756283424</v>
      </c>
      <c r="AN152" s="313">
        <f t="shared" si="206"/>
        <v>347030.12868468207</v>
      </c>
      <c r="AO152" s="313">
        <f t="shared" si="206"/>
        <v>285000.09903675492</v>
      </c>
      <c r="AP152" s="314">
        <f t="shared" ref="AP152" si="207">SUM(AP142:AP151)</f>
        <v>215988.47050633715</v>
      </c>
    </row>
    <row r="153" spans="1:42" ht="13.5" thickBot="1">
      <c r="A153" s="24"/>
      <c r="B153" s="247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24"/>
      <c r="AI153" s="24"/>
      <c r="AJ153" s="24"/>
      <c r="AK153" s="24"/>
      <c r="AL153" s="248"/>
      <c r="AM153" s="122"/>
      <c r="AN153" s="122"/>
      <c r="AO153" s="122"/>
      <c r="AP153" s="122"/>
    </row>
    <row r="154" spans="1:42">
      <c r="A154" s="24"/>
      <c r="B154" s="235" t="s">
        <v>91</v>
      </c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24"/>
      <c r="AI154" s="24"/>
      <c r="AJ154" s="24"/>
      <c r="AK154" s="24"/>
      <c r="AL154" s="248"/>
      <c r="AM154" s="122"/>
      <c r="AN154" s="122"/>
      <c r="AO154" s="122"/>
      <c r="AP154" s="122"/>
    </row>
    <row r="155" spans="1:42" ht="13.5" thickBot="1">
      <c r="A155" s="24"/>
      <c r="B155" s="282" t="s">
        <v>79</v>
      </c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24"/>
      <c r="AI155" s="24"/>
      <c r="AJ155" s="24"/>
      <c r="AK155" s="24"/>
      <c r="AL155" s="248"/>
      <c r="AM155" s="122"/>
      <c r="AN155" s="122"/>
      <c r="AO155" s="122"/>
      <c r="AP155" s="122"/>
    </row>
    <row r="156" spans="1:42">
      <c r="A156" s="24"/>
      <c r="B156" s="172" t="s">
        <v>57</v>
      </c>
      <c r="C156" s="207"/>
      <c r="D156" s="238">
        <f t="shared" ref="D156:K157" si="208">+D66</f>
        <v>90639.98529411765</v>
      </c>
      <c r="E156" s="238">
        <f t="shared" si="208"/>
        <v>94888.416444707342</v>
      </c>
      <c r="F156" s="238">
        <f t="shared" si="208"/>
        <v>97606.511111495085</v>
      </c>
      <c r="G156" s="238">
        <f t="shared" si="208"/>
        <v>100779.97755323624</v>
      </c>
      <c r="H156" s="238">
        <f t="shared" si="208"/>
        <v>105167.38705552049</v>
      </c>
      <c r="I156" s="238">
        <f t="shared" si="208"/>
        <v>107118.8926300163</v>
      </c>
      <c r="J156" s="238">
        <f t="shared" si="208"/>
        <v>96567.231780648304</v>
      </c>
      <c r="K156" s="238">
        <f t="shared" si="208"/>
        <v>102852.82648710435</v>
      </c>
      <c r="L156" s="238"/>
      <c r="M156" s="238">
        <f t="shared" ref="M156:AM156" si="209">+M66</f>
        <v>102853.51543824266</v>
      </c>
      <c r="N156" s="238">
        <f t="shared" si="209"/>
        <v>102875.74743040434</v>
      </c>
      <c r="O156" s="238">
        <f t="shared" si="209"/>
        <v>102864.6314343235</v>
      </c>
      <c r="P156" s="238">
        <f t="shared" si="209"/>
        <v>100879.5046556758</v>
      </c>
      <c r="Q156" s="238">
        <f t="shared" si="209"/>
        <v>95995.399784573863</v>
      </c>
      <c r="R156" s="238">
        <f t="shared" si="209"/>
        <v>93107.537688200464</v>
      </c>
      <c r="S156" s="238">
        <f t="shared" si="209"/>
        <v>93055.570848398915</v>
      </c>
      <c r="T156" s="238">
        <f t="shared" si="209"/>
        <v>93055.570848398915</v>
      </c>
      <c r="U156" s="238">
        <f t="shared" si="209"/>
        <v>89884.496828077798</v>
      </c>
      <c r="V156" s="238">
        <f t="shared" si="209"/>
        <v>34860.92129222957</v>
      </c>
      <c r="W156" s="238">
        <f t="shared" si="209"/>
        <v>34829.399723293085</v>
      </c>
      <c r="X156" s="238">
        <f t="shared" si="209"/>
        <v>34845.160507761328</v>
      </c>
      <c r="Y156" s="238">
        <f t="shared" si="209"/>
        <v>34539.286982741469</v>
      </c>
      <c r="Z156" s="238">
        <f t="shared" si="209"/>
        <v>32631.61922644014</v>
      </c>
      <c r="AA156" s="238">
        <f t="shared" si="209"/>
        <v>27689.631425065716</v>
      </c>
      <c r="AB156" s="238">
        <f t="shared" si="209"/>
        <v>24174.217683356801</v>
      </c>
      <c r="AC156" s="238">
        <f t="shared" si="209"/>
        <v>22957.560161930865</v>
      </c>
      <c r="AD156" s="238">
        <f t="shared" si="209"/>
        <v>21894.322682974325</v>
      </c>
      <c r="AE156" s="238">
        <f t="shared" si="209"/>
        <v>21752.686955269921</v>
      </c>
      <c r="AF156" s="238">
        <f t="shared" si="209"/>
        <v>11723.552389010214</v>
      </c>
      <c r="AG156" s="238">
        <f t="shared" si="209"/>
        <v>11577.039157170533</v>
      </c>
      <c r="AH156" s="238">
        <f t="shared" si="209"/>
        <v>12906.82285745306</v>
      </c>
      <c r="AI156" s="238">
        <f t="shared" si="209"/>
        <v>13322.567369682172</v>
      </c>
      <c r="AJ156" s="238">
        <f t="shared" si="209"/>
        <v>11456.181598191692</v>
      </c>
      <c r="AK156" s="238">
        <f t="shared" si="209"/>
        <v>13484.367139658028</v>
      </c>
      <c r="AL156" s="238">
        <f t="shared" si="209"/>
        <v>12225.40226213938</v>
      </c>
      <c r="AM156" s="238">
        <f t="shared" si="209"/>
        <v>7395.6716192529711</v>
      </c>
      <c r="AN156" s="238">
        <f t="shared" ref="AN156:AO165" si="210">+AN66</f>
        <v>5787.7721034857132</v>
      </c>
      <c r="AO156" s="238">
        <f t="shared" si="210"/>
        <v>4295.9248551000646</v>
      </c>
      <c r="AP156" s="266">
        <f t="shared" ref="AP156" si="211">+AP66</f>
        <v>3651.1929045368097</v>
      </c>
    </row>
    <row r="157" spans="1:42">
      <c r="A157" s="24"/>
      <c r="B157" s="176" t="s">
        <v>58</v>
      </c>
      <c r="C157" s="31"/>
      <c r="D157" s="58">
        <f t="shared" si="208"/>
        <v>152789.6213235294</v>
      </c>
      <c r="E157" s="58">
        <f t="shared" si="208"/>
        <v>204190.86466636509</v>
      </c>
      <c r="F157" s="58">
        <f t="shared" si="208"/>
        <v>248252.15002888377</v>
      </c>
      <c r="G157" s="58">
        <f t="shared" si="208"/>
        <v>296776.03835428029</v>
      </c>
      <c r="H157" s="58">
        <f t="shared" si="208"/>
        <v>355311.30022055114</v>
      </c>
      <c r="I157" s="58">
        <f t="shared" si="208"/>
        <v>401982.11445358692</v>
      </c>
      <c r="J157" s="58">
        <f t="shared" si="208"/>
        <v>390688.42134882841</v>
      </c>
      <c r="K157" s="58">
        <f t="shared" si="208"/>
        <v>397387.70552812517</v>
      </c>
      <c r="L157" s="58"/>
      <c r="M157" s="58">
        <f t="shared" ref="M157:AM157" si="212">+M67</f>
        <v>397387.70552812517</v>
      </c>
      <c r="N157" s="58">
        <f t="shared" si="212"/>
        <v>393240.4252929436</v>
      </c>
      <c r="O157" s="58">
        <f t="shared" si="212"/>
        <v>395314.06541053439</v>
      </c>
      <c r="P157" s="58">
        <f t="shared" si="212"/>
        <v>363539.02761907445</v>
      </c>
      <c r="Q157" s="58">
        <f t="shared" si="212"/>
        <v>329579.12166184571</v>
      </c>
      <c r="R157" s="58">
        <f t="shared" si="212"/>
        <v>325627.15693247388</v>
      </c>
      <c r="S157" s="58">
        <f t="shared" si="212"/>
        <v>318151.4538641299</v>
      </c>
      <c r="T157" s="58">
        <f t="shared" si="212"/>
        <v>318162.33795867104</v>
      </c>
      <c r="U157" s="58">
        <f t="shared" si="212"/>
        <v>299932.19974800904</v>
      </c>
      <c r="V157" s="58">
        <f t="shared" si="212"/>
        <v>102995.51746231831</v>
      </c>
      <c r="W157" s="58">
        <f t="shared" si="212"/>
        <v>93509.180209406535</v>
      </c>
      <c r="X157" s="58">
        <f t="shared" si="212"/>
        <v>98252.348835862416</v>
      </c>
      <c r="Y157" s="58">
        <f t="shared" si="212"/>
        <v>95156.255446982279</v>
      </c>
      <c r="Z157" s="58">
        <f t="shared" si="212"/>
        <v>95634.462368815904</v>
      </c>
      <c r="AA157" s="58">
        <f t="shared" si="212"/>
        <v>86576.200590765715</v>
      </c>
      <c r="AB157" s="58">
        <f t="shared" si="212"/>
        <v>68985.129469585547</v>
      </c>
      <c r="AC157" s="58">
        <f t="shared" si="212"/>
        <v>56861.04325980501</v>
      </c>
      <c r="AD157" s="58">
        <f t="shared" si="212"/>
        <v>54085.197735163063</v>
      </c>
      <c r="AE157" s="58">
        <f t="shared" si="212"/>
        <v>55452.179914545639</v>
      </c>
      <c r="AF157" s="58">
        <f t="shared" si="212"/>
        <v>49921.030290080562</v>
      </c>
      <c r="AG157" s="58">
        <f t="shared" si="212"/>
        <v>49310.634078363932</v>
      </c>
      <c r="AH157" s="58">
        <f t="shared" si="212"/>
        <v>49385.80775695006</v>
      </c>
      <c r="AI157" s="58">
        <f t="shared" si="212"/>
        <v>46352.447876179598</v>
      </c>
      <c r="AJ157" s="58">
        <f t="shared" si="212"/>
        <v>39550.915219787872</v>
      </c>
      <c r="AK157" s="58">
        <f t="shared" si="212"/>
        <v>40246.817419762912</v>
      </c>
      <c r="AL157" s="58">
        <f t="shared" si="212"/>
        <v>32363.059736653395</v>
      </c>
      <c r="AM157" s="58">
        <f t="shared" si="212"/>
        <v>18887.072089755609</v>
      </c>
      <c r="AN157" s="58">
        <f t="shared" si="210"/>
        <v>14513.788398262594</v>
      </c>
      <c r="AO157" s="58">
        <f t="shared" si="210"/>
        <v>9960.9470006213724</v>
      </c>
      <c r="AP157" s="270">
        <f t="shared" ref="AP157" si="213">+AP67</f>
        <v>7555.3073533418992</v>
      </c>
    </row>
    <row r="158" spans="1:42">
      <c r="A158" s="24"/>
      <c r="B158" s="176" t="s">
        <v>59</v>
      </c>
      <c r="C158" s="31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>
        <f t="shared" ref="AF158:AM165" si="214">+AF68</f>
        <v>0</v>
      </c>
      <c r="AG158" s="58">
        <f t="shared" si="214"/>
        <v>0</v>
      </c>
      <c r="AH158" s="58">
        <f t="shared" si="214"/>
        <v>0</v>
      </c>
      <c r="AI158" s="58">
        <f t="shared" si="214"/>
        <v>0</v>
      </c>
      <c r="AJ158" s="58">
        <f t="shared" si="214"/>
        <v>0</v>
      </c>
      <c r="AK158" s="58">
        <f t="shared" si="214"/>
        <v>0</v>
      </c>
      <c r="AL158" s="58">
        <f t="shared" si="214"/>
        <v>0</v>
      </c>
      <c r="AM158" s="58">
        <f t="shared" si="214"/>
        <v>0</v>
      </c>
      <c r="AN158" s="58">
        <f t="shared" si="210"/>
        <v>0</v>
      </c>
      <c r="AO158" s="58">
        <f t="shared" si="210"/>
        <v>0</v>
      </c>
      <c r="AP158" s="270">
        <f t="shared" ref="AP158" si="215">+AP68</f>
        <v>0</v>
      </c>
    </row>
    <row r="159" spans="1:42">
      <c r="A159" s="24"/>
      <c r="B159" s="181" t="s">
        <v>60</v>
      </c>
      <c r="C159" s="31"/>
      <c r="D159" s="58">
        <f t="shared" ref="D159:K165" si="216">+D69</f>
        <v>617000.38950995612</v>
      </c>
      <c r="E159" s="58">
        <f t="shared" si="216"/>
        <v>969550.62442565151</v>
      </c>
      <c r="F159" s="58">
        <f t="shared" si="216"/>
        <v>1140306.0820753952</v>
      </c>
      <c r="G159" s="58">
        <f t="shared" si="216"/>
        <v>1299212.2939195456</v>
      </c>
      <c r="H159" s="58">
        <f t="shared" si="216"/>
        <v>1522692.2444120734</v>
      </c>
      <c r="I159" s="58">
        <f t="shared" si="216"/>
        <v>1656454.084868612</v>
      </c>
      <c r="J159" s="58">
        <f t="shared" si="216"/>
        <v>1009104.7363342723</v>
      </c>
      <c r="K159" s="58">
        <f t="shared" si="216"/>
        <v>857580.88577569323</v>
      </c>
      <c r="L159" s="58"/>
      <c r="M159" s="58">
        <f t="shared" ref="M159:AE159" si="217">+M69</f>
        <v>857580.88577569323</v>
      </c>
      <c r="N159" s="58">
        <f t="shared" si="217"/>
        <v>849972.58602568076</v>
      </c>
      <c r="O159" s="58">
        <f t="shared" si="217"/>
        <v>853776.73590068705</v>
      </c>
      <c r="P159" s="58">
        <f t="shared" si="217"/>
        <v>855325.31603323878</v>
      </c>
      <c r="Q159" s="58">
        <f t="shared" si="217"/>
        <v>835343.54318833468</v>
      </c>
      <c r="R159" s="58">
        <f t="shared" si="217"/>
        <v>816822.66751314769</v>
      </c>
      <c r="S159" s="58">
        <f t="shared" si="217"/>
        <v>824088.26676140667</v>
      </c>
      <c r="T159" s="58">
        <f t="shared" si="217"/>
        <v>824522.87462191726</v>
      </c>
      <c r="U159" s="58">
        <f t="shared" si="217"/>
        <v>716341.47210551042</v>
      </c>
      <c r="V159" s="58">
        <f t="shared" si="217"/>
        <v>489958.39990787063</v>
      </c>
      <c r="W159" s="58">
        <f t="shared" si="217"/>
        <v>389192.77860771766</v>
      </c>
      <c r="X159" s="58">
        <f t="shared" si="217"/>
        <v>439575.58925779414</v>
      </c>
      <c r="Y159" s="58">
        <f t="shared" si="217"/>
        <v>326514.46049112699</v>
      </c>
      <c r="Z159" s="58">
        <f t="shared" si="217"/>
        <v>220772.32278532471</v>
      </c>
      <c r="AA159" s="58">
        <f t="shared" si="217"/>
        <v>149511.62260504495</v>
      </c>
      <c r="AB159" s="58">
        <f t="shared" si="217"/>
        <v>105984.95361510037</v>
      </c>
      <c r="AC159" s="58">
        <f t="shared" si="217"/>
        <v>82453.82992844074</v>
      </c>
      <c r="AD159" s="58">
        <f t="shared" si="217"/>
        <v>70643.41011236253</v>
      </c>
      <c r="AE159" s="58">
        <f t="shared" si="217"/>
        <v>65601.901010630449</v>
      </c>
      <c r="AF159" s="58">
        <f t="shared" si="214"/>
        <v>84558.516556746545</v>
      </c>
      <c r="AG159" s="58">
        <f t="shared" si="214"/>
        <v>72973.192755803248</v>
      </c>
      <c r="AH159" s="58">
        <f t="shared" si="214"/>
        <v>65476.624177284029</v>
      </c>
      <c r="AI159" s="58">
        <f t="shared" si="214"/>
        <v>68320.076945651585</v>
      </c>
      <c r="AJ159" s="58">
        <f t="shared" si="214"/>
        <v>62689.470669680421</v>
      </c>
      <c r="AK159" s="58">
        <f t="shared" si="214"/>
        <v>67413.511574230026</v>
      </c>
      <c r="AL159" s="58">
        <f t="shared" si="214"/>
        <v>65188.207490888366</v>
      </c>
      <c r="AM159" s="58">
        <f t="shared" si="214"/>
        <v>50790.125699735851</v>
      </c>
      <c r="AN159" s="58">
        <f t="shared" si="210"/>
        <v>44774.089411033776</v>
      </c>
      <c r="AO159" s="58">
        <f t="shared" si="210"/>
        <v>44997.09405192874</v>
      </c>
      <c r="AP159" s="270">
        <f t="shared" ref="AP159" si="218">+AP69</f>
        <v>45923.158220399491</v>
      </c>
    </row>
    <row r="160" spans="1:42">
      <c r="A160" s="24"/>
      <c r="B160" s="181" t="s">
        <v>61</v>
      </c>
      <c r="C160" s="31"/>
      <c r="D160" s="58">
        <f t="shared" si="216"/>
        <v>195992.38182925229</v>
      </c>
      <c r="E160" s="58">
        <f t="shared" si="216"/>
        <v>287355.71174655569</v>
      </c>
      <c r="F160" s="58">
        <f t="shared" si="216"/>
        <v>383709.46035511419</v>
      </c>
      <c r="G160" s="58">
        <f t="shared" si="216"/>
        <v>517569.42305578082</v>
      </c>
      <c r="H160" s="58">
        <f t="shared" si="216"/>
        <v>669494.3857002547</v>
      </c>
      <c r="I160" s="58">
        <f t="shared" si="216"/>
        <v>749892.83240978955</v>
      </c>
      <c r="J160" s="58">
        <f t="shared" si="216"/>
        <v>757186.88201939664</v>
      </c>
      <c r="K160" s="58">
        <f t="shared" si="216"/>
        <v>709763.66324681183</v>
      </c>
      <c r="L160" s="58"/>
      <c r="M160" s="58">
        <f t="shared" ref="M160:AE160" si="219">+M70</f>
        <v>709763.66324681183</v>
      </c>
      <c r="N160" s="58">
        <f t="shared" si="219"/>
        <v>687910.02957065718</v>
      </c>
      <c r="O160" s="58">
        <f t="shared" si="219"/>
        <v>698836.84640873456</v>
      </c>
      <c r="P160" s="58">
        <f t="shared" si="219"/>
        <v>672752.55586447404</v>
      </c>
      <c r="Q160" s="58">
        <f t="shared" si="219"/>
        <v>621197.97351258516</v>
      </c>
      <c r="R160" s="58">
        <f t="shared" si="219"/>
        <v>608005.70522019779</v>
      </c>
      <c r="S160" s="58">
        <f t="shared" si="219"/>
        <v>504236.52012952371</v>
      </c>
      <c r="T160" s="58">
        <f t="shared" si="219"/>
        <v>505730.0079617179</v>
      </c>
      <c r="U160" s="58">
        <f t="shared" si="219"/>
        <v>417360.25321560429</v>
      </c>
      <c r="V160" s="58">
        <f t="shared" si="219"/>
        <v>24845.216512477604</v>
      </c>
      <c r="W160" s="58">
        <f t="shared" si="219"/>
        <v>18612.542366273043</v>
      </c>
      <c r="X160" s="58">
        <f t="shared" si="219"/>
        <v>21728.879439375323</v>
      </c>
      <c r="Y160" s="58">
        <f t="shared" si="219"/>
        <v>17451.198560570658</v>
      </c>
      <c r="Z160" s="58">
        <f t="shared" si="219"/>
        <v>19936.533785001666</v>
      </c>
      <c r="AA160" s="58">
        <f t="shared" si="219"/>
        <v>25126.378584235361</v>
      </c>
      <c r="AB160" s="58">
        <f t="shared" si="219"/>
        <v>26595.813320592031</v>
      </c>
      <c r="AC160" s="58">
        <f t="shared" si="219"/>
        <v>28021.485038120743</v>
      </c>
      <c r="AD160" s="58">
        <f t="shared" si="219"/>
        <v>28635.085964408503</v>
      </c>
      <c r="AE160" s="58">
        <f t="shared" si="219"/>
        <v>25954.099726804136</v>
      </c>
      <c r="AF160" s="58">
        <f t="shared" si="214"/>
        <v>27512.754306498187</v>
      </c>
      <c r="AG160" s="58">
        <f t="shared" si="214"/>
        <v>28221.155429725815</v>
      </c>
      <c r="AH160" s="58">
        <f t="shared" si="214"/>
        <v>32368.850690194893</v>
      </c>
      <c r="AI160" s="58">
        <f t="shared" si="214"/>
        <v>34457.40078793728</v>
      </c>
      <c r="AJ160" s="58">
        <f t="shared" si="214"/>
        <v>38063.355357240682</v>
      </c>
      <c r="AK160" s="58">
        <f t="shared" si="214"/>
        <v>41664.595540105416</v>
      </c>
      <c r="AL160" s="58">
        <f t="shared" si="214"/>
        <v>43003.02682767318</v>
      </c>
      <c r="AM160" s="58">
        <f t="shared" si="214"/>
        <v>46396.534066458655</v>
      </c>
      <c r="AN160" s="58">
        <f t="shared" si="210"/>
        <v>40216.616815570997</v>
      </c>
      <c r="AO160" s="58">
        <f t="shared" si="210"/>
        <v>39582.930506162578</v>
      </c>
      <c r="AP160" s="270">
        <f t="shared" ref="AP160" si="220">+AP70</f>
        <v>34706.684521894567</v>
      </c>
    </row>
    <row r="161" spans="1:42">
      <c r="A161" s="24"/>
      <c r="B161" s="181" t="s">
        <v>62</v>
      </c>
      <c r="C161" s="31"/>
      <c r="D161" s="58">
        <f t="shared" si="216"/>
        <v>670842.8025088443</v>
      </c>
      <c r="E161" s="58">
        <f t="shared" si="216"/>
        <v>913259.07786222594</v>
      </c>
      <c r="F161" s="58">
        <f t="shared" si="216"/>
        <v>1164493.8057753551</v>
      </c>
      <c r="G161" s="58">
        <f t="shared" si="216"/>
        <v>1449965.5007142932</v>
      </c>
      <c r="H161" s="58">
        <f t="shared" si="216"/>
        <v>1573882.5598600814</v>
      </c>
      <c r="I161" s="58">
        <f t="shared" si="216"/>
        <v>1567495.6277228291</v>
      </c>
      <c r="J161" s="58">
        <f t="shared" si="216"/>
        <v>1542536.946033706</v>
      </c>
      <c r="K161" s="58">
        <f t="shared" si="216"/>
        <v>1434466.5429767293</v>
      </c>
      <c r="L161" s="58"/>
      <c r="M161" s="58">
        <f t="shared" ref="M161:AE161" si="221">+M71</f>
        <v>1434466.5429767293</v>
      </c>
      <c r="N161" s="58">
        <f t="shared" si="221"/>
        <v>1290361.8827129002</v>
      </c>
      <c r="O161" s="58">
        <f t="shared" si="221"/>
        <v>1362414.2128448146</v>
      </c>
      <c r="P161" s="58">
        <f t="shared" si="221"/>
        <v>1259803.4034320097</v>
      </c>
      <c r="Q161" s="58">
        <f t="shared" si="221"/>
        <v>1118804.9056614409</v>
      </c>
      <c r="R161" s="58">
        <f t="shared" si="221"/>
        <v>1008447.2232503132</v>
      </c>
      <c r="S161" s="58">
        <f t="shared" si="221"/>
        <v>1002949.7761247337</v>
      </c>
      <c r="T161" s="58">
        <f t="shared" si="221"/>
        <v>1002953.5786412901</v>
      </c>
      <c r="U161" s="58">
        <f t="shared" si="221"/>
        <v>911068.2755702096</v>
      </c>
      <c r="V161" s="58">
        <f t="shared" si="221"/>
        <v>23394.902925115657</v>
      </c>
      <c r="W161" s="58">
        <f t="shared" si="221"/>
        <v>18712.255403321029</v>
      </c>
      <c r="X161" s="58">
        <f t="shared" si="221"/>
        <v>21053.579164218343</v>
      </c>
      <c r="Y161" s="58">
        <f t="shared" si="221"/>
        <v>21178.372231517998</v>
      </c>
      <c r="Z161" s="58">
        <f t="shared" si="221"/>
        <v>18619.737510935549</v>
      </c>
      <c r="AA161" s="58">
        <f t="shared" si="221"/>
        <v>11425.490191575031</v>
      </c>
      <c r="AB161" s="58">
        <f t="shared" si="221"/>
        <v>8192.1183273676179</v>
      </c>
      <c r="AC161" s="58">
        <f t="shared" si="221"/>
        <v>6890.3495294548884</v>
      </c>
      <c r="AD161" s="58">
        <f t="shared" si="221"/>
        <v>5889.5489941482874</v>
      </c>
      <c r="AE161" s="58">
        <f t="shared" si="221"/>
        <v>5790.9568900745962</v>
      </c>
      <c r="AF161" s="58">
        <f t="shared" si="214"/>
        <v>66.300526523751756</v>
      </c>
      <c r="AG161" s="58">
        <f t="shared" si="214"/>
        <v>33.150263261875878</v>
      </c>
      <c r="AH161" s="58">
        <f t="shared" si="214"/>
        <v>0</v>
      </c>
      <c r="AI161" s="58">
        <f t="shared" si="214"/>
        <v>13.177730003424761</v>
      </c>
      <c r="AJ161" s="58">
        <f t="shared" si="214"/>
        <v>17.686949026462365</v>
      </c>
      <c r="AK161" s="58">
        <f t="shared" si="214"/>
        <v>8.9237660041613491</v>
      </c>
      <c r="AL161" s="58">
        <f t="shared" si="214"/>
        <v>7.0128361773628214</v>
      </c>
      <c r="AM161" s="58">
        <f t="shared" si="214"/>
        <v>4.6966123365719206</v>
      </c>
      <c r="AN161" s="58">
        <f t="shared" si="210"/>
        <v>3.3964200764560974</v>
      </c>
      <c r="AO161" s="58">
        <f t="shared" si="210"/>
        <v>1.7251339545894195</v>
      </c>
      <c r="AP161" s="270">
        <f t="shared" ref="AP161" si="222">+AP71</f>
        <v>0.71558861578757371</v>
      </c>
    </row>
    <row r="162" spans="1:42">
      <c r="A162" s="24"/>
      <c r="B162" s="181" t="s">
        <v>63</v>
      </c>
      <c r="C162" s="31"/>
      <c r="D162" s="58">
        <f t="shared" si="216"/>
        <v>180065.16326583648</v>
      </c>
      <c r="E162" s="58">
        <f t="shared" si="216"/>
        <v>247844.99544979213</v>
      </c>
      <c r="F162" s="58">
        <f t="shared" si="216"/>
        <v>278734.02457898983</v>
      </c>
      <c r="G162" s="58">
        <f t="shared" si="216"/>
        <v>366271.32920611615</v>
      </c>
      <c r="H162" s="58">
        <f t="shared" si="216"/>
        <v>516663.28576581413</v>
      </c>
      <c r="I162" s="58">
        <f t="shared" si="216"/>
        <v>599874.23735985789</v>
      </c>
      <c r="J162" s="58">
        <f t="shared" si="216"/>
        <v>554204.44800255937</v>
      </c>
      <c r="K162" s="58">
        <f t="shared" si="216"/>
        <v>553794.08189831267</v>
      </c>
      <c r="L162" s="58"/>
      <c r="M162" s="58">
        <f t="shared" ref="M162:AE162" si="223">+M72</f>
        <v>596226.58250680193</v>
      </c>
      <c r="N162" s="58">
        <f t="shared" si="223"/>
        <v>593116.945807843</v>
      </c>
      <c r="O162" s="58">
        <f t="shared" si="223"/>
        <v>594671.76415732247</v>
      </c>
      <c r="P162" s="58">
        <f t="shared" si="223"/>
        <v>568192.15910381475</v>
      </c>
      <c r="Q162" s="58">
        <f t="shared" si="223"/>
        <v>565436.04870926682</v>
      </c>
      <c r="R162" s="58">
        <f t="shared" si="223"/>
        <v>588777.06410641561</v>
      </c>
      <c r="S162" s="58">
        <f t="shared" si="223"/>
        <v>570105.10994153633</v>
      </c>
      <c r="T162" s="58">
        <f t="shared" si="223"/>
        <v>570180.36899754149</v>
      </c>
      <c r="U162" s="58">
        <f t="shared" si="223"/>
        <v>534870.14765375177</v>
      </c>
      <c r="V162" s="58">
        <f t="shared" si="223"/>
        <v>722338.59756185685</v>
      </c>
      <c r="W162" s="58">
        <f t="shared" si="223"/>
        <v>660564.81742443889</v>
      </c>
      <c r="X162" s="58">
        <f t="shared" si="223"/>
        <v>691451.70749314781</v>
      </c>
      <c r="Y162" s="58">
        <f t="shared" si="223"/>
        <v>633904.8215767697</v>
      </c>
      <c r="Z162" s="58">
        <f t="shared" si="223"/>
        <v>573634.64512542496</v>
      </c>
      <c r="AA162" s="58">
        <f t="shared" si="223"/>
        <v>530925.38055956236</v>
      </c>
      <c r="AB162" s="58">
        <f t="shared" si="223"/>
        <v>496093.3354080572</v>
      </c>
      <c r="AC162" s="58">
        <f t="shared" si="223"/>
        <v>487895.6473460861</v>
      </c>
      <c r="AD162" s="58">
        <f t="shared" si="223"/>
        <v>502112.80802550347</v>
      </c>
      <c r="AE162" s="58">
        <f t="shared" si="223"/>
        <v>495985.13662512484</v>
      </c>
      <c r="AF162" s="58">
        <f t="shared" si="214"/>
        <v>491163.28888668359</v>
      </c>
      <c r="AG162" s="58">
        <f t="shared" si="214"/>
        <v>482345.28556775011</v>
      </c>
      <c r="AH162" s="58">
        <f t="shared" si="214"/>
        <v>457686.09231806308</v>
      </c>
      <c r="AI162" s="58">
        <f t="shared" si="214"/>
        <v>424442.41494417313</v>
      </c>
      <c r="AJ162" s="58">
        <f t="shared" si="214"/>
        <v>405256.5444476651</v>
      </c>
      <c r="AK162" s="58">
        <f t="shared" si="214"/>
        <v>417954.9692691025</v>
      </c>
      <c r="AL162" s="58">
        <f t="shared" si="214"/>
        <v>398405.68767681834</v>
      </c>
      <c r="AM162" s="58">
        <f t="shared" si="214"/>
        <v>358854.17842978687</v>
      </c>
      <c r="AN162" s="58">
        <f t="shared" si="210"/>
        <v>325016.43551673659</v>
      </c>
      <c r="AO162" s="58">
        <f t="shared" si="210"/>
        <v>272998.86769577488</v>
      </c>
      <c r="AP162" s="270">
        <f t="shared" ref="AP162" si="224">+AP72</f>
        <v>225676.54738272613</v>
      </c>
    </row>
    <row r="163" spans="1:42">
      <c r="A163" s="24"/>
      <c r="B163" s="176" t="s">
        <v>64</v>
      </c>
      <c r="C163" s="31"/>
      <c r="D163" s="58">
        <f t="shared" si="216"/>
        <v>3346.7095588235293</v>
      </c>
      <c r="E163" s="58">
        <f t="shared" si="216"/>
        <v>3860.8489474188873</v>
      </c>
      <c r="F163" s="58">
        <f t="shared" si="216"/>
        <v>4189.6192121542226</v>
      </c>
      <c r="G163" s="58">
        <f t="shared" si="216"/>
        <v>8213.2954894998038</v>
      </c>
      <c r="H163" s="58">
        <f t="shared" si="216"/>
        <v>14393.302250240706</v>
      </c>
      <c r="I163" s="58">
        <f t="shared" si="216"/>
        <v>16329.345821009101</v>
      </c>
      <c r="J163" s="58">
        <f t="shared" si="216"/>
        <v>16294.441595104339</v>
      </c>
      <c r="K163" s="58">
        <f t="shared" si="216"/>
        <v>17257.537063517586</v>
      </c>
      <c r="L163" s="58"/>
      <c r="M163" s="58">
        <f t="shared" ref="M163:AE163" si="225">+M73</f>
        <v>17192.086705378173</v>
      </c>
      <c r="N163" s="58">
        <f t="shared" si="225"/>
        <v>6024.7285939422936</v>
      </c>
      <c r="O163" s="58">
        <f t="shared" si="225"/>
        <v>11608.407649660234</v>
      </c>
      <c r="P163" s="58">
        <f t="shared" si="225"/>
        <v>9122.9821214672465</v>
      </c>
      <c r="Q163" s="58">
        <f t="shared" si="225"/>
        <v>11069.46649380957</v>
      </c>
      <c r="R163" s="58">
        <f t="shared" si="225"/>
        <v>10466.182292663019</v>
      </c>
      <c r="S163" s="58">
        <f t="shared" si="225"/>
        <v>14924.147063924091</v>
      </c>
      <c r="T163" s="58">
        <f t="shared" si="225"/>
        <v>14927.770880532067</v>
      </c>
      <c r="U163" s="58">
        <f t="shared" si="225"/>
        <v>12238.437416524132</v>
      </c>
      <c r="V163" s="58">
        <f t="shared" si="225"/>
        <v>7932.8200485186298</v>
      </c>
      <c r="W163" s="58">
        <f t="shared" si="225"/>
        <v>5181.0583065692654</v>
      </c>
      <c r="X163" s="58">
        <f t="shared" si="225"/>
        <v>6556.9391775439472</v>
      </c>
      <c r="Y163" s="58">
        <f t="shared" si="225"/>
        <v>2923.7980279258227</v>
      </c>
      <c r="Z163" s="58">
        <f t="shared" si="225"/>
        <v>537.67346759643635</v>
      </c>
      <c r="AA163" s="58">
        <f t="shared" si="225"/>
        <v>514.49296206460201</v>
      </c>
      <c r="AB163" s="58">
        <f t="shared" si="225"/>
        <v>567.28854180178826</v>
      </c>
      <c r="AC163" s="58">
        <f t="shared" si="225"/>
        <v>604.62872378627696</v>
      </c>
      <c r="AD163" s="58">
        <f t="shared" si="225"/>
        <v>753.92213361142035</v>
      </c>
      <c r="AE163" s="58">
        <f t="shared" si="225"/>
        <v>1018.5283927723012</v>
      </c>
      <c r="AF163" s="58">
        <f t="shared" si="214"/>
        <v>1674.0681351875223</v>
      </c>
      <c r="AG163" s="58">
        <f t="shared" si="214"/>
        <v>1625.1709567134503</v>
      </c>
      <c r="AH163" s="58">
        <f t="shared" si="214"/>
        <v>1288.3291806729846</v>
      </c>
      <c r="AI163" s="58">
        <f t="shared" si="214"/>
        <v>827.35180855110934</v>
      </c>
      <c r="AJ163" s="58">
        <f t="shared" si="214"/>
        <v>571.75018685030363</v>
      </c>
      <c r="AK163" s="58">
        <f t="shared" si="214"/>
        <v>547.39363128606396</v>
      </c>
      <c r="AL163" s="58">
        <f t="shared" si="214"/>
        <v>441.29349744725812</v>
      </c>
      <c r="AM163" s="58">
        <f t="shared" si="214"/>
        <v>254.0875299449919</v>
      </c>
      <c r="AN163" s="58">
        <f t="shared" si="210"/>
        <v>181.71405445777887</v>
      </c>
      <c r="AO163" s="58">
        <f t="shared" si="210"/>
        <v>104.81759206439385</v>
      </c>
      <c r="AP163" s="270">
        <f t="shared" ref="AP163" si="226">+AP73</f>
        <v>66.318831467364845</v>
      </c>
    </row>
    <row r="164" spans="1:42">
      <c r="A164" s="24"/>
      <c r="B164" s="176" t="s">
        <v>65</v>
      </c>
      <c r="C164" s="31"/>
      <c r="D164" s="58">
        <f t="shared" si="216"/>
        <v>11577.455882352941</v>
      </c>
      <c r="E164" s="58">
        <f t="shared" si="216"/>
        <v>8647.1119359835211</v>
      </c>
      <c r="F164" s="58">
        <f t="shared" si="216"/>
        <v>5589.0078095403214</v>
      </c>
      <c r="G164" s="58">
        <f t="shared" si="216"/>
        <v>3817.5984778648444</v>
      </c>
      <c r="H164" s="58">
        <f t="shared" si="216"/>
        <v>3438.1239391356467</v>
      </c>
      <c r="I164" s="58">
        <f t="shared" si="216"/>
        <v>3414.7420288878075</v>
      </c>
      <c r="J164" s="58">
        <f t="shared" si="216"/>
        <v>3556.058373517043</v>
      </c>
      <c r="K164" s="58">
        <f t="shared" si="216"/>
        <v>4322.4794417545345</v>
      </c>
      <c r="L164" s="58"/>
      <c r="M164" s="58">
        <f t="shared" ref="M164:AE164" si="227">+M74</f>
        <v>4321.7904906162248</v>
      </c>
      <c r="N164" s="58">
        <f t="shared" si="227"/>
        <v>3478.9063773815919</v>
      </c>
      <c r="O164" s="58">
        <f t="shared" si="227"/>
        <v>3900.3484339989081</v>
      </c>
      <c r="P164" s="58">
        <f t="shared" si="227"/>
        <v>2673.7994375524322</v>
      </c>
      <c r="Q164" s="58">
        <f t="shared" si="227"/>
        <v>1271.924170918483</v>
      </c>
      <c r="R164" s="58">
        <f t="shared" si="227"/>
        <v>914.56382636038734</v>
      </c>
      <c r="S164" s="58">
        <f t="shared" si="227"/>
        <v>3697.2899338938555</v>
      </c>
      <c r="T164" s="58">
        <f t="shared" si="227"/>
        <v>3693.5531213417476</v>
      </c>
      <c r="U164" s="58">
        <f t="shared" si="227"/>
        <v>4306.9219488033868</v>
      </c>
      <c r="V164" s="58">
        <f t="shared" si="227"/>
        <v>112.71672111950434</v>
      </c>
      <c r="W164" s="58">
        <f t="shared" si="227"/>
        <v>21.907223283590973</v>
      </c>
      <c r="X164" s="58">
        <f t="shared" si="227"/>
        <v>67.311972201547661</v>
      </c>
      <c r="Y164" s="58">
        <f t="shared" si="227"/>
        <v>15.818850687652276</v>
      </c>
      <c r="Z164" s="58">
        <f t="shared" si="227"/>
        <v>4.8652390458567885</v>
      </c>
      <c r="AA164" s="58">
        <f t="shared" si="227"/>
        <v>0</v>
      </c>
      <c r="AB164" s="58">
        <f t="shared" si="227"/>
        <v>0</v>
      </c>
      <c r="AC164" s="58">
        <f t="shared" si="227"/>
        <v>0</v>
      </c>
      <c r="AD164" s="58">
        <f t="shared" si="227"/>
        <v>0</v>
      </c>
      <c r="AE164" s="58">
        <f t="shared" si="227"/>
        <v>0</v>
      </c>
      <c r="AF164" s="58">
        <f t="shared" si="214"/>
        <v>0</v>
      </c>
      <c r="AG164" s="58">
        <f t="shared" si="214"/>
        <v>0</v>
      </c>
      <c r="AH164" s="58">
        <f t="shared" si="214"/>
        <v>20.530992993598087</v>
      </c>
      <c r="AI164" s="58">
        <f t="shared" si="214"/>
        <v>33.434494910001817</v>
      </c>
      <c r="AJ164" s="58">
        <f t="shared" si="214"/>
        <v>12.903501916403734</v>
      </c>
      <c r="AK164" s="58">
        <f t="shared" si="214"/>
        <v>0</v>
      </c>
      <c r="AL164" s="58">
        <f t="shared" si="214"/>
        <v>0</v>
      </c>
      <c r="AM164" s="58">
        <f t="shared" si="214"/>
        <v>0</v>
      </c>
      <c r="AN164" s="58">
        <f t="shared" si="210"/>
        <v>0</v>
      </c>
      <c r="AO164" s="58">
        <f t="shared" si="210"/>
        <v>0</v>
      </c>
      <c r="AP164" s="270">
        <f t="shared" ref="AP164" si="228">+AP74</f>
        <v>0</v>
      </c>
    </row>
    <row r="165" spans="1:42" ht="13.5" thickBot="1">
      <c r="A165" s="24"/>
      <c r="B165" s="201" t="s">
        <v>63</v>
      </c>
      <c r="C165" s="259"/>
      <c r="D165" s="243">
        <f t="shared" si="216"/>
        <v>67484.115827287125</v>
      </c>
      <c r="E165" s="243">
        <f t="shared" si="216"/>
        <v>70782.081892294736</v>
      </c>
      <c r="F165" s="243">
        <f t="shared" si="216"/>
        <v>48829.586018671078</v>
      </c>
      <c r="G165" s="243">
        <f t="shared" si="216"/>
        <v>59471.679906381083</v>
      </c>
      <c r="H165" s="243">
        <f t="shared" si="216"/>
        <v>98269.535957688378</v>
      </c>
      <c r="I165" s="243">
        <f t="shared" si="216"/>
        <v>162629.91038631316</v>
      </c>
      <c r="J165" s="243">
        <f t="shared" si="216"/>
        <v>196722.40074623789</v>
      </c>
      <c r="K165" s="243">
        <f t="shared" si="216"/>
        <v>196479.90828110461</v>
      </c>
      <c r="L165" s="243"/>
      <c r="M165" s="243">
        <f t="shared" ref="M165:AE165" si="229">+M75</f>
        <v>195445.10367136358</v>
      </c>
      <c r="N165" s="243">
        <f t="shared" si="229"/>
        <v>117966.36780911258</v>
      </c>
      <c r="O165" s="243">
        <f t="shared" si="229"/>
        <v>156705.73574023807</v>
      </c>
      <c r="P165" s="243">
        <f t="shared" si="229"/>
        <v>102474.62689547167</v>
      </c>
      <c r="Q165" s="243">
        <f t="shared" si="229"/>
        <v>74517.894129301436</v>
      </c>
      <c r="R165" s="243">
        <f t="shared" si="229"/>
        <v>84042.335439795876</v>
      </c>
      <c r="S165" s="243">
        <f t="shared" si="229"/>
        <v>91199.83946701391</v>
      </c>
      <c r="T165" s="243">
        <f t="shared" si="229"/>
        <v>92920.096669067701</v>
      </c>
      <c r="U165" s="243">
        <f t="shared" si="229"/>
        <v>74885.364087898735</v>
      </c>
      <c r="V165" s="243">
        <f t="shared" si="229"/>
        <v>5453.3560942048043</v>
      </c>
      <c r="W165" s="243">
        <f t="shared" si="229"/>
        <v>3260.3584406212499</v>
      </c>
      <c r="X165" s="243">
        <f t="shared" si="229"/>
        <v>4356.8572674130273</v>
      </c>
      <c r="Y165" s="243">
        <f t="shared" si="229"/>
        <v>7267.1122969898897</v>
      </c>
      <c r="Z165" s="243">
        <f t="shared" si="229"/>
        <v>11864.721517827904</v>
      </c>
      <c r="AA165" s="243">
        <f t="shared" si="229"/>
        <v>9388.3835225373041</v>
      </c>
      <c r="AB165" s="243">
        <f t="shared" si="229"/>
        <v>6350.0818014365414</v>
      </c>
      <c r="AC165" s="243">
        <f t="shared" si="229"/>
        <v>5696.1699882959238</v>
      </c>
      <c r="AD165" s="243">
        <f t="shared" si="229"/>
        <v>4280.9141622572952</v>
      </c>
      <c r="AE165" s="243">
        <f t="shared" si="229"/>
        <v>3188.0248920264717</v>
      </c>
      <c r="AF165" s="243">
        <f t="shared" si="214"/>
        <v>4370.0837099453292</v>
      </c>
      <c r="AG165" s="243">
        <f t="shared" si="214"/>
        <v>3975.5795166999742</v>
      </c>
      <c r="AH165" s="243">
        <f t="shared" si="214"/>
        <v>3845.0630453206536</v>
      </c>
      <c r="AI165" s="243">
        <f t="shared" si="214"/>
        <v>3874.8124020853347</v>
      </c>
      <c r="AJ165" s="243">
        <f t="shared" si="214"/>
        <v>3028.52456311683</v>
      </c>
      <c r="AK165" s="243">
        <f t="shared" si="214"/>
        <v>3670.952235748543</v>
      </c>
      <c r="AL165" s="243">
        <f t="shared" si="214"/>
        <v>3181.2292459391379</v>
      </c>
      <c r="AM165" s="243">
        <f t="shared" si="214"/>
        <v>1015.0950335651602</v>
      </c>
      <c r="AN165" s="243">
        <f t="shared" si="210"/>
        <v>441.88895946470598</v>
      </c>
      <c r="AO165" s="243">
        <f t="shared" si="210"/>
        <v>248.83789698440367</v>
      </c>
      <c r="AP165" s="275">
        <f t="shared" ref="AP165" si="230">+AP75</f>
        <v>196.92510723248154</v>
      </c>
    </row>
    <row r="166" spans="1:42" ht="13.5" thickBot="1">
      <c r="A166" s="24"/>
      <c r="B166" s="188" t="s">
        <v>67</v>
      </c>
      <c r="C166" s="312"/>
      <c r="D166" s="276">
        <f>SUM(D156:D165)</f>
        <v>1989738.6249999998</v>
      </c>
      <c r="E166" s="276">
        <f t="shared" ref="E166:U166" si="231">SUM(E156:E165)</f>
        <v>2800379.7333709947</v>
      </c>
      <c r="F166" s="276">
        <f t="shared" si="231"/>
        <v>3371710.2469655988</v>
      </c>
      <c r="G166" s="276">
        <f t="shared" si="231"/>
        <v>4102077.1366769979</v>
      </c>
      <c r="H166" s="276">
        <f t="shared" si="231"/>
        <v>4859312.12516136</v>
      </c>
      <c r="I166" s="276">
        <f t="shared" si="231"/>
        <v>5265191.7876809007</v>
      </c>
      <c r="J166" s="276">
        <f t="shared" si="231"/>
        <v>4566861.5662342701</v>
      </c>
      <c r="K166" s="276">
        <f t="shared" si="231"/>
        <v>4273905.6306991531</v>
      </c>
      <c r="L166" s="276"/>
      <c r="M166" s="276">
        <f t="shared" si="231"/>
        <v>4315237.8763397625</v>
      </c>
      <c r="N166" s="276">
        <f t="shared" si="231"/>
        <v>4044947.6196208657</v>
      </c>
      <c r="O166" s="276">
        <f>SUM(O156:O165)</f>
        <v>4180092.7479803134</v>
      </c>
      <c r="P166" s="276">
        <f t="shared" si="231"/>
        <v>3934763.3751627784</v>
      </c>
      <c r="Q166" s="276">
        <f t="shared" si="231"/>
        <v>3653216.2773120767</v>
      </c>
      <c r="R166" s="276">
        <f t="shared" si="231"/>
        <v>3536210.4362695678</v>
      </c>
      <c r="S166" s="276">
        <f>SUM(S156:S165)</f>
        <v>3422407.9741345611</v>
      </c>
      <c r="T166" s="276">
        <f t="shared" si="231"/>
        <v>3426146.1597004784</v>
      </c>
      <c r="U166" s="276">
        <f t="shared" si="231"/>
        <v>3060887.5685743894</v>
      </c>
      <c r="V166" s="276">
        <f>SUM(V156:V165)</f>
        <v>1411892.4485257119</v>
      </c>
      <c r="W166" s="276">
        <f>SUM(W156:W165)</f>
        <v>1223884.2977049241</v>
      </c>
      <c r="X166" s="276">
        <f t="shared" ref="X166:AE166" si="232">SUM(X156:X165)</f>
        <v>1317888.3731153179</v>
      </c>
      <c r="Y166" s="276">
        <f t="shared" si="232"/>
        <v>1138951.1244653126</v>
      </c>
      <c r="Z166" s="276">
        <f t="shared" si="232"/>
        <v>973636.58102641313</v>
      </c>
      <c r="AA166" s="276">
        <f t="shared" si="232"/>
        <v>841157.58044085104</v>
      </c>
      <c r="AB166" s="276">
        <f t="shared" si="232"/>
        <v>736942.93816729786</v>
      </c>
      <c r="AC166" s="276">
        <f t="shared" si="232"/>
        <v>691380.71397592057</v>
      </c>
      <c r="AD166" s="276">
        <f t="shared" si="232"/>
        <v>688295.2098104289</v>
      </c>
      <c r="AE166" s="276">
        <f t="shared" si="232"/>
        <v>674743.51440724835</v>
      </c>
      <c r="AF166" s="276">
        <f t="shared" ref="AF166:AO166" si="233">SUM(AF156:AF165)</f>
        <v>670989.59480067564</v>
      </c>
      <c r="AG166" s="276">
        <f t="shared" si="233"/>
        <v>650061.20772548905</v>
      </c>
      <c r="AH166" s="276">
        <f t="shared" si="233"/>
        <v>622978.12101893243</v>
      </c>
      <c r="AI166" s="276">
        <f t="shared" si="233"/>
        <v>591643.68435917352</v>
      </c>
      <c r="AJ166" s="276">
        <f t="shared" si="233"/>
        <v>560647.33249347575</v>
      </c>
      <c r="AK166" s="276">
        <f t="shared" si="233"/>
        <v>584991.53057589766</v>
      </c>
      <c r="AL166" s="276">
        <f t="shared" si="233"/>
        <v>554814.91957373649</v>
      </c>
      <c r="AM166" s="276">
        <f t="shared" si="233"/>
        <v>483597.46108083671</v>
      </c>
      <c r="AN166" s="276">
        <f t="shared" si="233"/>
        <v>430935.70167908864</v>
      </c>
      <c r="AO166" s="276">
        <f t="shared" si="233"/>
        <v>372191.14473259106</v>
      </c>
      <c r="AP166" s="278">
        <f t="shared" ref="AP166" si="234">SUM(AP156:AP165)</f>
        <v>317776.84991021454</v>
      </c>
    </row>
    <row r="167" spans="1:42">
      <c r="A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122"/>
      <c r="AM167" s="122"/>
    </row>
    <row r="168" spans="1:4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122"/>
      <c r="AM168" s="122"/>
    </row>
    <row r="169" spans="1:42">
      <c r="A169" s="24"/>
      <c r="B169" s="64" t="s">
        <v>204</v>
      </c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122"/>
      <c r="AM169" s="122"/>
    </row>
    <row r="170" spans="1:42">
      <c r="A170" s="24"/>
      <c r="B170" s="24" t="s">
        <v>280</v>
      </c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122"/>
      <c r="AM170" s="122"/>
    </row>
    <row r="171" spans="1:42">
      <c r="A171" s="24"/>
      <c r="B171" s="24" t="s">
        <v>281</v>
      </c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122"/>
      <c r="AM171" s="122"/>
    </row>
    <row r="172" spans="1:42">
      <c r="A172" s="24"/>
      <c r="B172" s="24" t="s">
        <v>276</v>
      </c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122"/>
      <c r="AM172" s="122"/>
    </row>
    <row r="173" spans="1:42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</row>
    <row r="174" spans="1:42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</row>
    <row r="175" spans="1:42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</row>
    <row r="176" spans="1:42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</row>
    <row r="177" spans="1:3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</row>
    <row r="178" spans="1:37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</row>
    <row r="179" spans="1:37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</row>
    <row r="180" spans="1:37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</row>
    <row r="181" spans="1:37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</row>
    <row r="182" spans="1:37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</row>
    <row r="183" spans="1:37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</row>
    <row r="184" spans="1:37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</row>
    <row r="185" spans="1:37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</row>
    <row r="186" spans="1:37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</row>
    <row r="187" spans="1:3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</row>
    <row r="188" spans="1:37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</row>
    <row r="189" spans="1:37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</row>
    <row r="190" spans="1:37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</row>
    <row r="191" spans="1:37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</row>
    <row r="192" spans="1:37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</row>
    <row r="193" spans="1:37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</row>
    <row r="194" spans="1:37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</row>
    <row r="195" spans="1:37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</row>
    <row r="196" spans="1:37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</row>
    <row r="197" spans="1:3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</row>
    <row r="198" spans="1:37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</row>
    <row r="199" spans="1:37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</row>
    <row r="200" spans="1:37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</row>
    <row r="201" spans="1:37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</row>
    <row r="202" spans="1:37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</row>
    <row r="203" spans="1:37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</row>
    <row r="204" spans="1:37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</row>
    <row r="205" spans="1:37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</row>
    <row r="206" spans="1:37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</row>
    <row r="207" spans="1:3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</row>
    <row r="208" spans="1:37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</row>
    <row r="209" spans="1:37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</row>
    <row r="210" spans="1:37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</row>
    <row r="211" spans="1:37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</row>
    <row r="212" spans="1:37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</row>
    <row r="213" spans="1:37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</row>
    <row r="214" spans="1:37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</row>
    <row r="215" spans="1:37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</row>
    <row r="216" spans="1:37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</row>
    <row r="217" spans="1:3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</row>
    <row r="218" spans="1:37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</row>
    <row r="219" spans="1:37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</row>
    <row r="220" spans="1:37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</row>
    <row r="221" spans="1:37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</row>
    <row r="222" spans="1:37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</row>
    <row r="223" spans="1:37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</row>
    <row r="224" spans="1:37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</row>
    <row r="225" spans="1:37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</row>
    <row r="226" spans="1:37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</row>
    <row r="227" spans="1:3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</row>
    <row r="228" spans="1:37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</row>
    <row r="229" spans="1:37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</row>
    <row r="230" spans="1:37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</row>
    <row r="231" spans="1:37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</row>
    <row r="232" spans="1:37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</row>
    <row r="233" spans="1:37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</row>
    <row r="234" spans="1:37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</row>
    <row r="235" spans="1:37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</row>
    <row r="236" spans="1:37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</row>
    <row r="237" spans="1: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</row>
    <row r="238" spans="1:37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</row>
    <row r="239" spans="1:37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</row>
    <row r="240" spans="1:37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</row>
    <row r="241" spans="1:37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</row>
    <row r="242" spans="1:37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</row>
    <row r="243" spans="1:37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</row>
    <row r="244" spans="1:37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</row>
    <row r="245" spans="1:37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</row>
    <row r="246" spans="1:37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</row>
    <row r="247" spans="1:3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</row>
    <row r="248" spans="1:37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</row>
  </sheetData>
  <phoneticPr fontId="0" type="noConversion"/>
  <pageMargins left="0.75" right="0.75" top="1" bottom="1" header="0" footer="0"/>
  <pageSetup paperSize="9" orientation="landscape" horizontalDpi="300" verticalDpi="300" r:id="rId1"/>
  <headerFooter alignWithMargins="0"/>
  <ignoredErrors>
    <ignoredError sqref="J24:T24 Q108:S130 J107:L130 T107:T130 Q107:R107 AF107:AF116 AF121:AF130 W21 W39:W61 W76 W103:W130 X107:X131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70C0"/>
    <pageSetUpPr fitToPage="1"/>
  </sheetPr>
  <dimension ref="B6:AT65496"/>
  <sheetViews>
    <sheetView showGridLines="0" zoomScaleNormal="100" workbookViewId="0">
      <pane xSplit="2" ySplit="9" topLeftCell="AD10" activePane="bottomRight" state="frozen"/>
      <selection pane="topRight" activeCell="C1" sqref="C1"/>
      <selection pane="bottomLeft" activeCell="A10" sqref="A10"/>
      <selection pane="bottomRight" activeCell="AT4" sqref="AT4"/>
    </sheetView>
  </sheetViews>
  <sheetFormatPr baseColWidth="10" defaultRowHeight="12.75"/>
  <cols>
    <col min="1" max="1" width="3.85546875" style="3" customWidth="1"/>
    <col min="2" max="2" width="54.85546875" style="3" customWidth="1"/>
    <col min="3" max="37" width="10.5703125" style="3" customWidth="1"/>
    <col min="38" max="38" width="12.7109375" style="3" customWidth="1"/>
    <col min="39" max="39" width="12.7109375" style="3" bestFit="1" customWidth="1"/>
    <col min="40" max="41" width="11.42578125" style="3"/>
    <col min="42" max="44" width="13.140625" style="3" bestFit="1" customWidth="1"/>
    <col min="45" max="45" width="13.7109375" style="3" bestFit="1" customWidth="1"/>
    <col min="46" max="46" width="14.140625" style="3" bestFit="1" customWidth="1"/>
    <col min="47" max="16384" width="11.42578125" style="3"/>
  </cols>
  <sheetData>
    <row r="6" spans="2:44" ht="13.5" thickBot="1"/>
    <row r="7" spans="2:44" ht="13.5" thickBot="1">
      <c r="C7" s="540">
        <v>1995</v>
      </c>
      <c r="D7" s="541">
        <v>1996</v>
      </c>
      <c r="E7" s="541">
        <v>1997</v>
      </c>
      <c r="F7" s="541">
        <v>1998</v>
      </c>
      <c r="G7" s="541">
        <v>1999</v>
      </c>
      <c r="H7" s="541">
        <v>2000</v>
      </c>
      <c r="I7" s="541">
        <v>2000</v>
      </c>
      <c r="J7" s="542" t="s">
        <v>183</v>
      </c>
      <c r="K7" s="542" t="s">
        <v>182</v>
      </c>
      <c r="L7" s="542">
        <v>2001</v>
      </c>
      <c r="M7" s="542" t="s">
        <v>1</v>
      </c>
      <c r="N7" s="542">
        <v>2002</v>
      </c>
      <c r="O7" s="542">
        <v>2003</v>
      </c>
      <c r="P7" s="542" t="s">
        <v>151</v>
      </c>
      <c r="Q7" s="542" t="s">
        <v>131</v>
      </c>
      <c r="R7" s="542">
        <v>2004</v>
      </c>
      <c r="S7" s="542" t="s">
        <v>2</v>
      </c>
      <c r="T7" s="542">
        <v>2005</v>
      </c>
      <c r="U7" s="542" t="s">
        <v>3</v>
      </c>
      <c r="V7" s="542">
        <v>2006</v>
      </c>
      <c r="W7" s="543" t="s">
        <v>191</v>
      </c>
      <c r="X7" s="544">
        <v>2007</v>
      </c>
      <c r="Y7" s="544" t="s">
        <v>181</v>
      </c>
      <c r="Z7" s="544" t="s">
        <v>180</v>
      </c>
      <c r="AA7" s="544" t="s">
        <v>179</v>
      </c>
      <c r="AB7" s="544" t="s">
        <v>296</v>
      </c>
      <c r="AC7" s="544" t="s">
        <v>186</v>
      </c>
      <c r="AD7" s="544" t="s">
        <v>187</v>
      </c>
      <c r="AE7" s="544" t="s">
        <v>188</v>
      </c>
      <c r="AF7" s="544">
        <v>2013</v>
      </c>
      <c r="AG7" s="544">
        <v>2014</v>
      </c>
      <c r="AH7" s="543" t="s">
        <v>199</v>
      </c>
      <c r="AI7" s="543" t="s">
        <v>200</v>
      </c>
      <c r="AJ7" s="543" t="s">
        <v>201</v>
      </c>
      <c r="AK7" s="545" t="s">
        <v>202</v>
      </c>
      <c r="AL7" s="545" t="s">
        <v>268</v>
      </c>
      <c r="AM7" s="545" t="s">
        <v>269</v>
      </c>
      <c r="AN7" s="545" t="s">
        <v>270</v>
      </c>
      <c r="AO7" s="545" t="s">
        <v>302</v>
      </c>
      <c r="AP7" s="545" t="s">
        <v>303</v>
      </c>
      <c r="AQ7" s="545" t="s">
        <v>304</v>
      </c>
      <c r="AR7" s="546" t="s">
        <v>305</v>
      </c>
    </row>
    <row r="8" spans="2:44" ht="13.5" thickBot="1"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1"/>
      <c r="AK8" s="81"/>
      <c r="AL8" s="81"/>
      <c r="AM8" s="81"/>
      <c r="AO8" s="81"/>
      <c r="AP8" s="81"/>
      <c r="AQ8" s="113"/>
      <c r="AR8" s="113"/>
    </row>
    <row r="9" spans="2:44">
      <c r="B9" s="547" t="s">
        <v>4</v>
      </c>
      <c r="C9" s="548"/>
      <c r="D9" s="548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1"/>
      <c r="AK9" s="81"/>
      <c r="AL9" s="81"/>
      <c r="AM9" s="81"/>
      <c r="AO9" s="81"/>
      <c r="AP9" s="81"/>
      <c r="AQ9" s="113"/>
      <c r="AR9" s="113"/>
    </row>
    <row r="10" spans="2:44" ht="13.5" thickBot="1">
      <c r="B10" s="549" t="s">
        <v>152</v>
      </c>
      <c r="C10" s="548"/>
      <c r="D10" s="548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1"/>
      <c r="AK10" s="81"/>
      <c r="AL10" s="81"/>
      <c r="AM10" s="81"/>
      <c r="AO10" s="81"/>
      <c r="AP10" s="81"/>
      <c r="AQ10" s="113"/>
      <c r="AR10" s="113"/>
    </row>
    <row r="11" spans="2:44">
      <c r="B11" s="550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3"/>
      <c r="AM11" s="553"/>
      <c r="AN11" s="554"/>
      <c r="AO11" s="553"/>
      <c r="AP11" s="553"/>
      <c r="AQ11" s="555"/>
      <c r="AR11" s="556"/>
    </row>
    <row r="12" spans="2:44">
      <c r="B12" s="557" t="s">
        <v>130</v>
      </c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1"/>
      <c r="AO12" s="80"/>
      <c r="AP12" s="80"/>
      <c r="AQ12" s="558"/>
      <c r="AR12" s="559"/>
    </row>
    <row r="13" spans="2:44">
      <c r="B13" s="557" t="s">
        <v>105</v>
      </c>
      <c r="C13" s="560">
        <f>+C101*$C$53</f>
        <v>388785.4421474362</v>
      </c>
      <c r="D13" s="560">
        <f>+D101*$D$53</f>
        <v>327198.62459066755</v>
      </c>
      <c r="E13" s="560">
        <f>+E101*$E$53</f>
        <v>245459.02068306244</v>
      </c>
      <c r="F13" s="560">
        <f>+F101*$F$53</f>
        <v>134507.67669128149</v>
      </c>
      <c r="G13" s="560">
        <f>+G101*$G$53</f>
        <v>20515.36458051077</v>
      </c>
      <c r="H13" s="560">
        <f>+H101*$H$53</f>
        <v>14214.471139690779</v>
      </c>
      <c r="I13" s="560"/>
      <c r="J13" s="560">
        <f>+J101*$J$53</f>
        <v>14212.678936605318</v>
      </c>
      <c r="K13" s="560"/>
      <c r="L13" s="560">
        <f>+L101*$L$53</f>
        <v>13703.584000000001</v>
      </c>
      <c r="M13" s="560">
        <f>+M101*$M$53</f>
        <v>13703.182049999999</v>
      </c>
      <c r="N13" s="560">
        <f>+N101*$N$53</f>
        <v>20416.153589719997</v>
      </c>
      <c r="O13" s="560">
        <f>+O101*$O$53</f>
        <v>20845.059915859998</v>
      </c>
      <c r="P13" s="560">
        <f>+P101*$P$53</f>
        <v>20845.059915859998</v>
      </c>
      <c r="Q13" s="560">
        <f>+Q101*$Q$53</f>
        <v>19285.680637379995</v>
      </c>
      <c r="R13" s="560">
        <f>+R101*$R$53</f>
        <v>19285.680637379995</v>
      </c>
      <c r="S13" s="560">
        <f>+S101*$S$53</f>
        <v>19286.380637379996</v>
      </c>
      <c r="T13" s="560">
        <f>+T101*$T$53</f>
        <v>-18341</v>
      </c>
      <c r="U13" s="560">
        <f>+U101*$U$53</f>
        <v>17494.2055</v>
      </c>
      <c r="V13" s="560">
        <f>+V101*$V$53</f>
        <v>18917.569544075632</v>
      </c>
      <c r="W13" s="560">
        <f>+W101*$W$53</f>
        <v>18918.369544075631</v>
      </c>
      <c r="X13" s="560">
        <f>+X101*$X$53</f>
        <v>6625.846683122405</v>
      </c>
      <c r="Y13" s="560">
        <f>+Y101*$Y$53</f>
        <v>9322</v>
      </c>
      <c r="Z13" s="560">
        <f>+Z101*$Z$53</f>
        <v>9322</v>
      </c>
      <c r="AA13" s="560">
        <f>+AA101*$AA$53</f>
        <v>8464.8283963927752</v>
      </c>
      <c r="AB13" s="560">
        <f>+AB101*$AB$53</f>
        <v>7607.7222548218497</v>
      </c>
      <c r="AC13" s="560">
        <f>+AC101*$AC$53</f>
        <v>2107.7222548218515</v>
      </c>
      <c r="AD13" s="560">
        <f>+AD101*$AD$53</f>
        <v>3266.8307540168803</v>
      </c>
      <c r="AE13" s="560">
        <f>+AE101*$AE$53</f>
        <v>7467.3775796847931</v>
      </c>
      <c r="AF13" s="560">
        <f>+AF101*$AF$53</f>
        <v>5296.1802207602595</v>
      </c>
      <c r="AG13" s="560">
        <f>+AG101*$AG$53</f>
        <v>4507.9248297628828</v>
      </c>
      <c r="AH13" s="560">
        <f t="shared" ref="AH13:AN15" si="0">+AH101*AH$53</f>
        <v>3746.1452688967388</v>
      </c>
      <c r="AI13" s="560">
        <f t="shared" si="0"/>
        <v>1564.5401289347449</v>
      </c>
      <c r="AJ13" s="560">
        <f t="shared" si="0"/>
        <v>561.63631999504582</v>
      </c>
      <c r="AK13" s="560">
        <f t="shared" si="0"/>
        <v>599.35871739826996</v>
      </c>
      <c r="AL13" s="560">
        <f t="shared" si="0"/>
        <v>407.64360000000153</v>
      </c>
      <c r="AM13" s="560">
        <f t="shared" si="0"/>
        <v>1324.4526261249709</v>
      </c>
      <c r="AN13" s="560">
        <f>+AN101*AN$53</f>
        <v>350.81761863118004</v>
      </c>
      <c r="AO13" s="560">
        <f t="shared" ref="AO13:AP15" si="1">+AO101*AO$53</f>
        <v>20.93366</v>
      </c>
      <c r="AP13" s="560">
        <f>+AP101*AP$53</f>
        <v>1.8479102847867199</v>
      </c>
      <c r="AQ13" s="560">
        <f t="shared" ref="AQ13:AR13" si="2">+AQ101*AQ$53</f>
        <v>150.34796429776</v>
      </c>
      <c r="AR13" s="561">
        <f t="shared" si="2"/>
        <v>192.73437636226299</v>
      </c>
    </row>
    <row r="14" spans="2:44">
      <c r="B14" s="557" t="s">
        <v>106</v>
      </c>
      <c r="C14" s="560">
        <f>+C102*$C$53</f>
        <v>178160.90171154594</v>
      </c>
      <c r="D14" s="560">
        <f>+D102*$D$53</f>
        <v>361792.99953466043</v>
      </c>
      <c r="E14" s="560">
        <f>+E102*$E$53</f>
        <v>558782.23002897308</v>
      </c>
      <c r="F14" s="560">
        <f>+F102*$F$53</f>
        <v>713545.48057148675</v>
      </c>
      <c r="G14" s="560">
        <f>+G102*$G$53</f>
        <v>803236.81558180728</v>
      </c>
      <c r="H14" s="560">
        <f>+H102*$H$53</f>
        <v>894680.53730874567</v>
      </c>
      <c r="I14" s="560"/>
      <c r="J14" s="560">
        <f>+J102*$J$53</f>
        <v>894525.5623721882</v>
      </c>
      <c r="K14" s="560"/>
      <c r="L14" s="560">
        <f>+L102*$L$53</f>
        <v>886065</v>
      </c>
      <c r="M14" s="560">
        <f>+M102*$M$53</f>
        <v>886064.76466440002</v>
      </c>
      <c r="N14" s="560">
        <f>+N102*$N$53</f>
        <v>867824.37058391992</v>
      </c>
      <c r="O14" s="560">
        <f>+O102*$O$53</f>
        <v>880462.83528010105</v>
      </c>
      <c r="P14" s="560">
        <f>+P102*$P$53</f>
        <v>880462.83528010105</v>
      </c>
      <c r="Q14" s="560">
        <f>+Q102*$Q$53</f>
        <v>886812.46980655589</v>
      </c>
      <c r="R14" s="560">
        <f t="shared" ref="R14:R21" si="3">+R102*$R$53</f>
        <v>886812.46980655589</v>
      </c>
      <c r="S14" s="560">
        <f t="shared" ref="S14:S21" si="4">+S102*$S$53</f>
        <v>886811.56980655575</v>
      </c>
      <c r="T14" s="560">
        <f>+T102*$T$53</f>
        <v>833373</v>
      </c>
      <c r="U14" s="560">
        <f>+U102*$U$53</f>
        <v>851221.38352705212</v>
      </c>
      <c r="V14" s="560">
        <f>+V102*$V$53</f>
        <v>861069.28022637032</v>
      </c>
      <c r="W14" s="560">
        <f>+W102*$W$53</f>
        <v>861069.28022637032</v>
      </c>
      <c r="X14" s="560">
        <f>+X102*$X$53</f>
        <v>760070.75423351862</v>
      </c>
      <c r="Y14" s="560">
        <f>+Y102*$Y$53</f>
        <v>723108</v>
      </c>
      <c r="Z14" s="560">
        <f>+Z102*$Z$53</f>
        <v>723108</v>
      </c>
      <c r="AA14" s="560">
        <f>+AA102*$AA$53</f>
        <v>700400.73527946544</v>
      </c>
      <c r="AB14" s="560">
        <f>+AB102*$AB$53</f>
        <v>674150.85546630155</v>
      </c>
      <c r="AC14" s="560">
        <f>+AC102*$AC$53</f>
        <v>674150.85546630155</v>
      </c>
      <c r="AD14" s="560">
        <f>+AD102*$AD$53</f>
        <v>602085.95467057312</v>
      </c>
      <c r="AE14" s="560">
        <f>+AE102*$AE$53</f>
        <v>520903.32261542929</v>
      </c>
      <c r="AF14" s="560">
        <f>+AF102*$AF$53</f>
        <v>501612.94733080897</v>
      </c>
      <c r="AG14" s="560">
        <f>+AG102*$AG$53</f>
        <v>457566.20502921601</v>
      </c>
      <c r="AH14" s="560">
        <f t="shared" si="0"/>
        <v>543188.16819911636</v>
      </c>
      <c r="AI14" s="560">
        <f t="shared" si="0"/>
        <v>414730.19515162567</v>
      </c>
      <c r="AJ14" s="560">
        <f t="shared" si="0"/>
        <v>398251.69002233067</v>
      </c>
      <c r="AK14" s="560">
        <f t="shared" si="0"/>
        <v>410173.3354863167</v>
      </c>
      <c r="AL14" s="560">
        <f t="shared" si="0"/>
        <v>432565.82023483503</v>
      </c>
      <c r="AM14" s="560">
        <f t="shared" si="0"/>
        <v>276753.00084272731</v>
      </c>
      <c r="AN14" s="560">
        <f t="shared" si="0"/>
        <v>52094.260569918551</v>
      </c>
      <c r="AO14" s="560">
        <f t="shared" si="1"/>
        <v>143311.72187392501</v>
      </c>
      <c r="AP14" s="560">
        <f t="shared" si="1"/>
        <v>143889.82291037959</v>
      </c>
      <c r="AQ14" s="560">
        <f t="shared" ref="AQ14:AR14" si="5">+AQ102*AQ$53</f>
        <v>128129.30453951367</v>
      </c>
      <c r="AR14" s="561">
        <f t="shared" si="5"/>
        <v>92275.3089438881</v>
      </c>
    </row>
    <row r="15" spans="2:44">
      <c r="B15" s="557" t="s">
        <v>107</v>
      </c>
      <c r="C15" s="560">
        <f>+C103*$C$53</f>
        <v>406217.80666938965</v>
      </c>
      <c r="D15" s="560">
        <f>+D103*$D$53</f>
        <v>530896.0922025505</v>
      </c>
      <c r="E15" s="560">
        <f>+E103*$E$53</f>
        <v>582521.2920734681</v>
      </c>
      <c r="F15" s="560">
        <f>+F103*$F$53</f>
        <v>575858.62113960215</v>
      </c>
      <c r="G15" s="560">
        <f>+G103*$G$53</f>
        <v>709873.80906532449</v>
      </c>
      <c r="H15" s="560">
        <f>+H103*$H$53</f>
        <v>785183.26655610325</v>
      </c>
      <c r="I15" s="560"/>
      <c r="J15" s="560">
        <f>+J103*$J$53</f>
        <v>785037.6</v>
      </c>
      <c r="K15" s="560"/>
      <c r="L15" s="560">
        <f>+L103*$L$53</f>
        <v>669953.51961626229</v>
      </c>
      <c r="M15" s="560">
        <f>+M103*$M$53</f>
        <v>669953.51961626229</v>
      </c>
      <c r="N15" s="560">
        <f>+N103*$N$53</f>
        <v>704771.28617729119</v>
      </c>
      <c r="O15" s="560">
        <f>+O103*$O$53</f>
        <v>684284.09</v>
      </c>
      <c r="P15" s="560">
        <f>+P103*$P$53</f>
        <v>684284.09</v>
      </c>
      <c r="Q15" s="560">
        <f>+Q103*$Q$53</f>
        <v>627051.84239942871</v>
      </c>
      <c r="R15" s="560">
        <f t="shared" si="3"/>
        <v>476448.8423994286</v>
      </c>
      <c r="S15" s="560">
        <f t="shared" si="4"/>
        <v>353746.58375135844</v>
      </c>
      <c r="T15" s="560">
        <f>+T103*$T$53</f>
        <v>359389</v>
      </c>
      <c r="U15" s="560">
        <f>+U103*$U$53</f>
        <v>319087</v>
      </c>
      <c r="V15" s="560">
        <f>+V103*$V$53</f>
        <v>299103.41577440052</v>
      </c>
      <c r="W15" s="560">
        <f>+W103*$W$53</f>
        <v>299103.21577440051</v>
      </c>
      <c r="X15" s="560">
        <f>+X103*$X$53</f>
        <v>287538.25279360608</v>
      </c>
      <c r="Y15" s="560">
        <f>+Y103*$Y$53</f>
        <v>215333.726653644</v>
      </c>
      <c r="Z15" s="560">
        <f>+Z103*$Z$53</f>
        <v>215408.72665364432</v>
      </c>
      <c r="AA15" s="560">
        <f>+AA103*$AA$53</f>
        <v>213494.23817058158</v>
      </c>
      <c r="AB15" s="560">
        <f>+AB103*$AB$53</f>
        <v>152925.01242234634</v>
      </c>
      <c r="AC15" s="560">
        <f>+AC103*$AC$53</f>
        <v>152925.01242234634</v>
      </c>
      <c r="AD15" s="560">
        <f>+AD103*$AD$53</f>
        <v>112980.5372685258</v>
      </c>
      <c r="AE15" s="560">
        <f>+AE103*$AE$53</f>
        <v>99518.865961268355</v>
      </c>
      <c r="AF15" s="560">
        <f>+AF103*$AF$53</f>
        <v>94109.561116171972</v>
      </c>
      <c r="AG15" s="560">
        <f>+AG103*$AG$53</f>
        <v>90355.470963250729</v>
      </c>
      <c r="AH15" s="560">
        <f t="shared" si="0"/>
        <v>48115.52802046368</v>
      </c>
      <c r="AI15" s="560">
        <f t="shared" si="0"/>
        <v>53622.899099879862</v>
      </c>
      <c r="AJ15" s="560">
        <f t="shared" si="0"/>
        <v>61320.678063620071</v>
      </c>
      <c r="AK15" s="560">
        <f t="shared" si="0"/>
        <v>49598.093633626137</v>
      </c>
      <c r="AL15" s="560">
        <f t="shared" si="0"/>
        <v>45771.72916906044</v>
      </c>
      <c r="AM15" s="560">
        <f t="shared" si="0"/>
        <v>31882.307765497204</v>
      </c>
      <c r="AN15" s="560">
        <f t="shared" si="0"/>
        <v>26405.297460334739</v>
      </c>
      <c r="AO15" s="560">
        <f t="shared" si="1"/>
        <v>23377.4825717817</v>
      </c>
      <c r="AP15" s="560">
        <f t="shared" si="1"/>
        <v>14438.348183620477</v>
      </c>
      <c r="AQ15" s="560">
        <f t="shared" ref="AQ15:AR15" si="6">+AQ103*AQ$53</f>
        <v>11107.087534337626</v>
      </c>
      <c r="AR15" s="561">
        <f t="shared" si="6"/>
        <v>8778.3518267048094</v>
      </c>
    </row>
    <row r="16" spans="2:44">
      <c r="B16" s="557" t="s">
        <v>108</v>
      </c>
      <c r="C16" s="560">
        <f>+C104*$C$53</f>
        <v>84377.455442932478</v>
      </c>
      <c r="D16" s="560">
        <f>+D104*$D$53</f>
        <v>91309.539391936371</v>
      </c>
      <c r="E16" s="560">
        <f>+E104*$E$53</f>
        <v>82230.462431727283</v>
      </c>
      <c r="F16" s="560">
        <f>+F104*$F$53</f>
        <v>83321.317962803849</v>
      </c>
      <c r="G16" s="560">
        <f>+G104*$G$53</f>
        <v>83353.29237204892</v>
      </c>
      <c r="H16" s="560">
        <f>+H104*$H$53</f>
        <v>70336.462773227118</v>
      </c>
      <c r="I16" s="560"/>
      <c r="J16" s="560">
        <f>+J104*$J$53</f>
        <v>70334.436999999991</v>
      </c>
      <c r="K16" s="560"/>
      <c r="L16" s="560">
        <f>+L104*$L$53</f>
        <v>75376</v>
      </c>
      <c r="M16" s="560">
        <f>+M104*$M$53</f>
        <v>75376</v>
      </c>
      <c r="N16" s="560">
        <f>+N104*$N$53</f>
        <v>93419.423999999999</v>
      </c>
      <c r="O16" s="560">
        <f>+O104*$O$53</f>
        <v>99423.904325037525</v>
      </c>
      <c r="P16" s="560">
        <f>+P104*$P$53</f>
        <v>99423.904325037525</v>
      </c>
      <c r="Q16" s="560">
        <f>+Q104*$Q$53</f>
        <v>102654.93862320557</v>
      </c>
      <c r="R16" s="560">
        <f t="shared" si="3"/>
        <v>102654.93862320557</v>
      </c>
      <c r="S16" s="560">
        <f t="shared" si="4"/>
        <v>102654.53862320556</v>
      </c>
      <c r="T16" s="560">
        <f>+T104*$T$53</f>
        <v>100260</v>
      </c>
      <c r="U16" s="560">
        <f>+U104*$U$53</f>
        <v>99273.720793465938</v>
      </c>
      <c r="V16" s="560">
        <f>+V104*$V$53</f>
        <v>122054.18925715199</v>
      </c>
      <c r="W16" s="560"/>
      <c r="X16" s="560"/>
      <c r="Y16" s="560"/>
      <c r="Z16" s="560"/>
      <c r="AA16" s="560"/>
      <c r="AB16" s="560"/>
      <c r="AC16" s="560"/>
      <c r="AD16" s="560"/>
      <c r="AE16" s="560"/>
      <c r="AF16" s="560"/>
      <c r="AG16" s="560"/>
      <c r="AH16" s="560"/>
      <c r="AI16" s="560"/>
      <c r="AJ16" s="560"/>
      <c r="AK16" s="560"/>
      <c r="AL16" s="560"/>
      <c r="AM16" s="80"/>
      <c r="AN16" s="1"/>
      <c r="AO16" s="560"/>
      <c r="AP16" s="80"/>
      <c r="AQ16" s="558"/>
      <c r="AR16" s="559"/>
    </row>
    <row r="17" spans="2:44">
      <c r="B17" s="557" t="s">
        <v>11</v>
      </c>
      <c r="C17" s="560"/>
      <c r="D17" s="560"/>
      <c r="E17" s="560"/>
      <c r="F17" s="560"/>
      <c r="G17" s="560"/>
      <c r="H17" s="560"/>
      <c r="I17" s="560"/>
      <c r="J17" s="560"/>
      <c r="K17" s="560"/>
      <c r="L17" s="560"/>
      <c r="M17" s="560"/>
      <c r="N17" s="560"/>
      <c r="O17" s="560"/>
      <c r="P17" s="560"/>
      <c r="Q17" s="560"/>
      <c r="R17" s="560"/>
      <c r="S17" s="560"/>
      <c r="T17" s="560"/>
      <c r="U17" s="560"/>
      <c r="V17" s="560"/>
      <c r="W17" s="56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560"/>
      <c r="AI17" s="560"/>
      <c r="AJ17" s="560"/>
      <c r="AK17" s="560"/>
      <c r="AL17" s="560"/>
      <c r="AM17" s="80"/>
      <c r="AN17" s="1"/>
      <c r="AO17" s="560"/>
      <c r="AP17" s="80"/>
      <c r="AQ17" s="558"/>
      <c r="AR17" s="559"/>
    </row>
    <row r="18" spans="2:44">
      <c r="B18" s="557" t="s">
        <v>109</v>
      </c>
      <c r="C18" s="560">
        <f>+C106*$C$53</f>
        <v>301554.07196455804</v>
      </c>
      <c r="D18" s="560">
        <f>+D106*$D$53</f>
        <v>370036.056569334</v>
      </c>
      <c r="E18" s="560">
        <f>+E106*$E$53</f>
        <v>403007.88930484082</v>
      </c>
      <c r="F18" s="560">
        <f>+F106*$F$53</f>
        <v>359276.08602752426</v>
      </c>
      <c r="G18" s="560">
        <f>+G106*$G$53</f>
        <v>300201.435892999</v>
      </c>
      <c r="H18" s="560">
        <f>+H106*$H$53</f>
        <v>309422.79214853619</v>
      </c>
      <c r="I18" s="560"/>
      <c r="J18" s="560">
        <f>+J106*$J$53</f>
        <v>309369</v>
      </c>
      <c r="K18" s="560"/>
      <c r="L18" s="560">
        <f>+L106*$L$53</f>
        <v>294268.049</v>
      </c>
      <c r="M18" s="560">
        <f>+M106*$M$53</f>
        <v>294268.049</v>
      </c>
      <c r="N18" s="560">
        <f>+N106*$N$53</f>
        <v>249895.50484499996</v>
      </c>
      <c r="O18" s="560">
        <f>+O106*$O$53</f>
        <v>194529.2982484588</v>
      </c>
      <c r="P18" s="560">
        <f>+P106*$P$53</f>
        <v>194529.2982484588</v>
      </c>
      <c r="Q18" s="560">
        <f>+Q106*$Q$53</f>
        <v>209040.88246749231</v>
      </c>
      <c r="R18" s="560">
        <f t="shared" si="3"/>
        <v>209040.88246749231</v>
      </c>
      <c r="S18" s="560">
        <f t="shared" si="4"/>
        <v>349677.88246749237</v>
      </c>
      <c r="T18" s="560">
        <f t="shared" ref="T18:T26" si="7">+T106*$T$53</f>
        <v>305098.12032284157</v>
      </c>
      <c r="U18" s="560">
        <f t="shared" ref="U18:U26" si="8">+U106*$U$53</f>
        <v>307450</v>
      </c>
      <c r="V18" s="560">
        <f t="shared" ref="V18:V26" si="9">+V106*$V$53</f>
        <v>296717</v>
      </c>
      <c r="W18" s="560">
        <f>+W106*$W$53</f>
        <v>340436.42749062844</v>
      </c>
      <c r="X18" s="560">
        <f>+X106*$X$53</f>
        <v>212510.80098894436</v>
      </c>
      <c r="Y18" s="560">
        <f>+Y106*$Y$53</f>
        <v>157689.45906782252</v>
      </c>
      <c r="Z18" s="560">
        <f>+Z106*$Z$53</f>
        <v>157689.45906782252</v>
      </c>
      <c r="AA18" s="560">
        <f>+AA106*$AA$53</f>
        <v>135375.71450986181</v>
      </c>
      <c r="AB18" s="560">
        <f>+AB106*$AB$53</f>
        <v>106942.08736425781</v>
      </c>
      <c r="AC18" s="560">
        <f>+AC106*$AC$53</f>
        <v>106942.08736425781</v>
      </c>
      <c r="AD18" s="560">
        <f>+AD106*$AD$53</f>
        <v>54696.57366404833</v>
      </c>
      <c r="AE18" s="560">
        <f>+AE106*$AE$53</f>
        <v>42810.368903443501</v>
      </c>
      <c r="AF18" s="560">
        <f>+AF106*$AF$53</f>
        <v>43289</v>
      </c>
      <c r="AG18" s="560">
        <f>+AG106*$AG$53</f>
        <v>38686</v>
      </c>
      <c r="AH18" s="560">
        <f t="shared" ref="AH18:AP18" si="10">+AH106*AH$53</f>
        <v>52656.503743760062</v>
      </c>
      <c r="AI18" s="560">
        <f t="shared" si="10"/>
        <v>32766.444897295147</v>
      </c>
      <c r="AJ18" s="560">
        <f t="shared" si="10"/>
        <v>25274.34161203543</v>
      </c>
      <c r="AK18" s="560">
        <f t="shared" si="10"/>
        <v>19468.995556096917</v>
      </c>
      <c r="AL18" s="560">
        <f t="shared" si="10"/>
        <v>14652.208952783187</v>
      </c>
      <c r="AM18" s="560">
        <f t="shared" si="10"/>
        <v>11677.584950297327</v>
      </c>
      <c r="AN18" s="560">
        <f t="shared" si="10"/>
        <v>10390.306343260114</v>
      </c>
      <c r="AO18" s="560">
        <f t="shared" si="10"/>
        <v>4212.4371250000004</v>
      </c>
      <c r="AP18" s="560">
        <f t="shared" si="10"/>
        <v>4629.9501263401926</v>
      </c>
      <c r="AQ18" s="560">
        <f t="shared" ref="AQ18:AR18" si="11">+AQ106*AQ$53</f>
        <v>2716.7022198927102</v>
      </c>
      <c r="AR18" s="561">
        <f t="shared" si="11"/>
        <v>1632.0557549999999</v>
      </c>
    </row>
    <row r="19" spans="2:44">
      <c r="B19" s="557" t="s">
        <v>110</v>
      </c>
      <c r="C19" s="560">
        <f>+C107*$C$53</f>
        <v>543417.28651081456</v>
      </c>
      <c r="D19" s="560">
        <f>+D107*$D$53</f>
        <v>596137.99898327736</v>
      </c>
      <c r="E19" s="560">
        <f>+E107*$E$53</f>
        <v>629995.41497215896</v>
      </c>
      <c r="F19" s="560">
        <f>+F107*$F$53</f>
        <v>522969.34274968796</v>
      </c>
      <c r="G19" s="560">
        <f>+G107*$G$53</f>
        <v>485576.62245417043</v>
      </c>
      <c r="H19" s="560">
        <f>+H107*$H$53</f>
        <v>354919.7016386427</v>
      </c>
      <c r="I19" s="560"/>
      <c r="J19" s="560">
        <f>+J107*$J$53</f>
        <v>354919.73799999995</v>
      </c>
      <c r="K19" s="560"/>
      <c r="L19" s="560">
        <f>+L107*$L$53</f>
        <v>295457.81599999999</v>
      </c>
      <c r="M19" s="560">
        <f>+M107*$M$53</f>
        <v>295457.81599999999</v>
      </c>
      <c r="N19" s="560">
        <f>+N107*$N$53</f>
        <v>154899.89898085376</v>
      </c>
      <c r="O19" s="560">
        <f>+O107*$O$53</f>
        <v>105841.94</v>
      </c>
      <c r="P19" s="560">
        <f>+P107*$P$53</f>
        <v>165683.43</v>
      </c>
      <c r="Q19" s="560">
        <f>+Q107*$Q$53</f>
        <v>109367.81473079615</v>
      </c>
      <c r="R19" s="560">
        <f t="shared" si="3"/>
        <v>109367.81473079615</v>
      </c>
      <c r="S19" s="560">
        <f t="shared" si="4"/>
        <v>109365.24800000001</v>
      </c>
      <c r="T19" s="560">
        <f t="shared" si="7"/>
        <v>122523.49128246109</v>
      </c>
      <c r="U19" s="560">
        <f t="shared" si="8"/>
        <v>114429.44255584641</v>
      </c>
      <c r="V19" s="560">
        <f t="shared" si="9"/>
        <v>127205.1975900605</v>
      </c>
      <c r="W19" s="560">
        <f>+W107*$W$53</f>
        <v>174189.29677977005</v>
      </c>
      <c r="X19" s="560">
        <f>+X107*$X$53</f>
        <v>173165.2888594103</v>
      </c>
      <c r="Y19" s="560">
        <f>+Y107*$Y$53</f>
        <v>155164.2979528259</v>
      </c>
      <c r="Z19" s="560">
        <f>+Z107*$Z$53</f>
        <v>155164.2979528259</v>
      </c>
      <c r="AA19" s="560">
        <f>+AA107*$AA$53</f>
        <v>146195.69832963057</v>
      </c>
      <c r="AB19" s="560">
        <f>+AB107*$AB$53</f>
        <v>117735.91263574219</v>
      </c>
      <c r="AC19" s="560">
        <f>+AC107*$AC$53</f>
        <v>117735.91263574219</v>
      </c>
      <c r="AD19" s="560">
        <f>+AD107*$AD$53</f>
        <v>117363.6121323944</v>
      </c>
      <c r="AE19" s="560">
        <f>+AE107*$AE$53</f>
        <v>102666.63109655649</v>
      </c>
      <c r="AF19" s="560">
        <f>+AF107*$AF$53</f>
        <v>85928</v>
      </c>
      <c r="AG19" s="560">
        <f>+AG107*$AG$53</f>
        <v>74677.000000000015</v>
      </c>
      <c r="AH19" s="560">
        <f t="shared" ref="AH19:AP19" si="12">+AH107*AH$53</f>
        <v>56266.514976636943</v>
      </c>
      <c r="AI19" s="560">
        <f t="shared" si="12"/>
        <v>57480.302238239557</v>
      </c>
      <c r="AJ19" s="560">
        <f t="shared" si="12"/>
        <v>53840.938906888623</v>
      </c>
      <c r="AK19" s="560">
        <f t="shared" si="12"/>
        <v>48711.129950872302</v>
      </c>
      <c r="AL19" s="560">
        <f t="shared" si="12"/>
        <v>46029.259695993722</v>
      </c>
      <c r="AM19" s="560">
        <f t="shared" si="12"/>
        <v>17246.816699155857</v>
      </c>
      <c r="AN19" s="560">
        <f t="shared" si="12"/>
        <v>17952.919023964099</v>
      </c>
      <c r="AO19" s="560">
        <f t="shared" si="12"/>
        <v>26091.771025173301</v>
      </c>
      <c r="AP19" s="560">
        <f t="shared" si="12"/>
        <v>20245.380581095935</v>
      </c>
      <c r="AQ19" s="560">
        <f t="shared" ref="AQ19:AR19" si="13">+AQ107*AQ$53</f>
        <v>16768.398396794604</v>
      </c>
      <c r="AR19" s="561">
        <f t="shared" si="13"/>
        <v>14756.301294745801</v>
      </c>
    </row>
    <row r="20" spans="2:44">
      <c r="B20" s="557" t="s">
        <v>111</v>
      </c>
      <c r="C20" s="560"/>
      <c r="D20" s="560"/>
      <c r="E20" s="560"/>
      <c r="F20" s="560"/>
      <c r="G20" s="560"/>
      <c r="H20" s="560"/>
      <c r="I20" s="560"/>
      <c r="J20" s="560"/>
      <c r="K20" s="560"/>
      <c r="L20" s="560"/>
      <c r="M20" s="560"/>
      <c r="N20" s="560"/>
      <c r="O20" s="560"/>
      <c r="P20" s="560"/>
      <c r="Q20" s="560"/>
      <c r="R20" s="560">
        <f t="shared" si="3"/>
        <v>51102.572987851316</v>
      </c>
      <c r="S20" s="560">
        <f t="shared" si="4"/>
        <v>51102.767547851312</v>
      </c>
      <c r="T20" s="560">
        <f t="shared" si="7"/>
        <v>55592.46255584641</v>
      </c>
      <c r="U20" s="560">
        <f t="shared" si="8"/>
        <v>55592.442555846406</v>
      </c>
      <c r="V20" s="560">
        <f t="shared" si="9"/>
        <v>61258.197590060503</v>
      </c>
      <c r="W20" s="560">
        <f>+W108*$W$53</f>
        <v>61258.197590060503</v>
      </c>
      <c r="X20" s="560">
        <f>+X108*$X$53</f>
        <v>60858.108158215931</v>
      </c>
      <c r="Y20" s="560">
        <f>+Y108*$Y$53</f>
        <v>60412.008290217302</v>
      </c>
      <c r="Z20" s="560">
        <f>+Z108*$Z$53</f>
        <v>60412.008290217302</v>
      </c>
      <c r="AA20" s="560">
        <f>+AA108*$AA$53</f>
        <v>57634.222829963117</v>
      </c>
      <c r="AB20" s="560">
        <f>+AB108*$AB$53</f>
        <v>46540.859011310728</v>
      </c>
      <c r="AC20" s="560">
        <f>+AC108*$AC$53</f>
        <v>46540.859011310728</v>
      </c>
      <c r="AD20" s="560">
        <f>+AD108*$AD$53</f>
        <v>53687.906379351822</v>
      </c>
      <c r="AE20" s="560">
        <f>+AE108*$AE$53</f>
        <v>47375.587395146322</v>
      </c>
      <c r="AF20" s="560">
        <f>+AF108*$AF$53</f>
        <v>36173.787561855177</v>
      </c>
      <c r="AG20" s="560">
        <f>+AG108*$AG$53</f>
        <v>32411.838835110397</v>
      </c>
      <c r="AH20" s="560">
        <f t="shared" ref="AH20:AK21" si="14">+AH108*AH$53</f>
        <v>32411.838835110397</v>
      </c>
      <c r="AI20" s="560">
        <f t="shared" si="14"/>
        <v>38249.100931938177</v>
      </c>
      <c r="AJ20" s="560">
        <f t="shared" si="14"/>
        <v>35611.575776301244</v>
      </c>
      <c r="AK20" s="560">
        <f t="shared" si="14"/>
        <v>35424.171847783269</v>
      </c>
      <c r="AL20" s="560"/>
      <c r="AM20" s="80"/>
      <c r="AN20" s="1"/>
      <c r="AO20" s="560"/>
      <c r="AP20" s="80"/>
      <c r="AQ20" s="558"/>
      <c r="AR20" s="559"/>
    </row>
    <row r="21" spans="2:44">
      <c r="B21" s="557" t="s">
        <v>112</v>
      </c>
      <c r="C21" s="560"/>
      <c r="D21" s="560"/>
      <c r="E21" s="560"/>
      <c r="F21" s="560"/>
      <c r="G21" s="560"/>
      <c r="H21" s="560"/>
      <c r="I21" s="560"/>
      <c r="J21" s="560"/>
      <c r="K21" s="560"/>
      <c r="L21" s="560"/>
      <c r="M21" s="560"/>
      <c r="N21" s="560"/>
      <c r="O21" s="560"/>
      <c r="P21" s="560"/>
      <c r="Q21" s="560"/>
      <c r="R21" s="560">
        <f t="shared" si="3"/>
        <v>58265.241742944832</v>
      </c>
      <c r="S21" s="560">
        <f t="shared" si="4"/>
        <v>58262.527999999998</v>
      </c>
      <c r="T21" s="560">
        <f t="shared" si="7"/>
        <v>66931.028726614677</v>
      </c>
      <c r="U21" s="560">
        <f t="shared" si="8"/>
        <v>58837</v>
      </c>
      <c r="V21" s="560">
        <f t="shared" si="9"/>
        <v>65947</v>
      </c>
      <c r="W21" s="560">
        <f>+W109*$W$53</f>
        <v>112931.09918970954</v>
      </c>
      <c r="X21" s="560">
        <f>+X109*$X$53</f>
        <v>112307.18070119437</v>
      </c>
      <c r="Y21" s="560">
        <f>+Y109*$Y$53</f>
        <v>94752.289662608615</v>
      </c>
      <c r="Z21" s="560">
        <f>+Z109*$Z$53</f>
        <v>94752.289662608615</v>
      </c>
      <c r="AA21" s="560">
        <f>+AA109*$AA$53</f>
        <v>88561.47549966746</v>
      </c>
      <c r="AB21" s="560">
        <f>+AB109*$AB$53</f>
        <v>71195.053624431457</v>
      </c>
      <c r="AC21" s="560">
        <f>+AC109*$AC$53</f>
        <v>71195.053624431457</v>
      </c>
      <c r="AD21" s="560">
        <f>+AD109*$AD$53</f>
        <v>63675.705753042574</v>
      </c>
      <c r="AE21" s="560">
        <f>+AE109*$AE$53</f>
        <v>55291.043701410177</v>
      </c>
      <c r="AF21" s="560">
        <f>+AF109*$AF$53</f>
        <v>49754.21243814483</v>
      </c>
      <c r="AG21" s="560">
        <f>+AG109*$AG$53</f>
        <v>42265.161164889614</v>
      </c>
      <c r="AH21" s="560">
        <f t="shared" si="14"/>
        <v>23854.676141526543</v>
      </c>
      <c r="AI21" s="560">
        <f t="shared" si="14"/>
        <v>19231.20130630138</v>
      </c>
      <c r="AJ21" s="560">
        <f t="shared" si="14"/>
        <v>18229.363130587375</v>
      </c>
      <c r="AK21" s="560">
        <f t="shared" si="14"/>
        <v>13286.958103089037</v>
      </c>
      <c r="AL21" s="560"/>
      <c r="AM21" s="80"/>
      <c r="AN21" s="1"/>
      <c r="AO21" s="560"/>
      <c r="AP21" s="80"/>
      <c r="AQ21" s="558"/>
      <c r="AR21" s="559"/>
    </row>
    <row r="22" spans="2:44">
      <c r="B22" s="557" t="s">
        <v>15</v>
      </c>
      <c r="C22" s="560"/>
      <c r="D22" s="560"/>
      <c r="E22" s="560"/>
      <c r="F22" s="560"/>
      <c r="G22" s="560"/>
      <c r="H22" s="560"/>
      <c r="I22" s="560"/>
      <c r="J22" s="560"/>
      <c r="K22" s="560"/>
      <c r="L22" s="560"/>
      <c r="M22" s="560"/>
      <c r="N22" s="560"/>
      <c r="O22" s="560"/>
      <c r="P22" s="560"/>
      <c r="Q22" s="560"/>
      <c r="R22" s="560">
        <f>+R110*$R$53</f>
        <v>15992.255978424262</v>
      </c>
      <c r="S22" s="560">
        <f>+S110*$S$53</f>
        <v>15992.255978424262</v>
      </c>
      <c r="T22" s="560">
        <f t="shared" si="7"/>
        <v>15699.797378868763</v>
      </c>
      <c r="U22" s="560">
        <f t="shared" si="8"/>
        <v>15700</v>
      </c>
      <c r="V22" s="560">
        <f t="shared" si="9"/>
        <v>14720</v>
      </c>
      <c r="W22" s="560"/>
      <c r="X22" s="560"/>
      <c r="Y22" s="560"/>
      <c r="Z22" s="560"/>
      <c r="AA22" s="560"/>
      <c r="AB22" s="560"/>
      <c r="AC22" s="560"/>
      <c r="AD22" s="560"/>
      <c r="AE22" s="560"/>
      <c r="AF22" s="560"/>
      <c r="AG22" s="560"/>
      <c r="AH22" s="560"/>
      <c r="AI22" s="560"/>
      <c r="AJ22" s="560"/>
      <c r="AK22" s="560"/>
      <c r="AL22" s="80"/>
      <c r="AM22" s="80"/>
      <c r="AN22" s="1"/>
      <c r="AO22" s="80"/>
      <c r="AP22" s="80"/>
      <c r="AQ22" s="558"/>
      <c r="AR22" s="559"/>
    </row>
    <row r="23" spans="2:44">
      <c r="B23" s="557" t="s">
        <v>16</v>
      </c>
      <c r="C23" s="560"/>
      <c r="D23" s="560"/>
      <c r="E23" s="560"/>
      <c r="F23" s="560"/>
      <c r="G23" s="560"/>
      <c r="H23" s="560"/>
      <c r="I23" s="560"/>
      <c r="J23" s="560"/>
      <c r="K23" s="560"/>
      <c r="L23" s="560"/>
      <c r="M23" s="560"/>
      <c r="N23" s="560"/>
      <c r="O23" s="560"/>
      <c r="P23" s="560"/>
      <c r="Q23" s="560"/>
      <c r="R23" s="560">
        <f>+R111*$R$53</f>
        <v>295448.576</v>
      </c>
      <c r="S23" s="560">
        <f>+S111*$S$53</f>
        <v>295448.07126949407</v>
      </c>
      <c r="T23" s="560">
        <f t="shared" si="7"/>
        <v>393107.60180598835</v>
      </c>
      <c r="U23" s="560">
        <f t="shared" si="8"/>
        <v>418934.60180598835</v>
      </c>
      <c r="V23" s="560">
        <f t="shared" si="9"/>
        <v>549354.00798885699</v>
      </c>
      <c r="W23" s="560"/>
      <c r="X23" s="560"/>
      <c r="Y23" s="560"/>
      <c r="Z23" s="560"/>
      <c r="AA23" s="560"/>
      <c r="AB23" s="560"/>
      <c r="AC23" s="560"/>
      <c r="AD23" s="560"/>
      <c r="AE23" s="560"/>
      <c r="AF23" s="560"/>
      <c r="AG23" s="560"/>
      <c r="AH23" s="560"/>
      <c r="AI23" s="560"/>
      <c r="AJ23" s="560"/>
      <c r="AK23" s="560"/>
      <c r="AL23" s="80"/>
      <c r="AM23" s="80"/>
      <c r="AN23" s="1"/>
      <c r="AO23" s="80"/>
      <c r="AP23" s="80"/>
      <c r="AQ23" s="558"/>
      <c r="AR23" s="559"/>
    </row>
    <row r="24" spans="2:44">
      <c r="B24" s="557" t="s">
        <v>113</v>
      </c>
      <c r="C24" s="560"/>
      <c r="D24" s="560"/>
      <c r="E24" s="560"/>
      <c r="F24" s="560"/>
      <c r="G24" s="560"/>
      <c r="H24" s="560"/>
      <c r="I24" s="560"/>
      <c r="J24" s="560"/>
      <c r="K24" s="560"/>
      <c r="L24" s="560"/>
      <c r="M24" s="560"/>
      <c r="N24" s="560"/>
      <c r="O24" s="560"/>
      <c r="P24" s="560"/>
      <c r="Q24" s="560"/>
      <c r="R24" s="560">
        <f>+R112*$R$53</f>
        <v>46536.703999999998</v>
      </c>
      <c r="S24" s="560">
        <f>+S112*$S$53</f>
        <v>46536.395288070184</v>
      </c>
      <c r="T24" s="560">
        <f t="shared" si="7"/>
        <v>29621.767139111078</v>
      </c>
      <c r="U24" s="560">
        <f t="shared" si="8"/>
        <v>29621.767139111078</v>
      </c>
      <c r="V24" s="560">
        <f t="shared" si="9"/>
        <v>21205.162634887041</v>
      </c>
      <c r="W24" s="560"/>
      <c r="X24" s="560"/>
      <c r="Y24" s="560"/>
      <c r="Z24" s="560"/>
      <c r="AA24" s="560"/>
      <c r="AB24" s="560"/>
      <c r="AC24" s="560"/>
      <c r="AD24" s="560"/>
      <c r="AE24" s="560"/>
      <c r="AF24" s="560"/>
      <c r="AG24" s="560"/>
      <c r="AH24" s="560"/>
      <c r="AI24" s="560"/>
      <c r="AJ24" s="560"/>
      <c r="AK24" s="560"/>
      <c r="AL24" s="80"/>
      <c r="AM24" s="80"/>
      <c r="AN24" s="1"/>
      <c r="AO24" s="80"/>
      <c r="AP24" s="80"/>
      <c r="AQ24" s="558"/>
      <c r="AR24" s="559"/>
    </row>
    <row r="25" spans="2:44">
      <c r="B25" s="557" t="s">
        <v>114</v>
      </c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>
        <f>+R113*$R$53</f>
        <v>221233.152</v>
      </c>
      <c r="S25" s="560">
        <f>+S113*$S$53</f>
        <v>221232.67598142385</v>
      </c>
      <c r="T25" s="560">
        <f t="shared" si="7"/>
        <v>344828.99045547697</v>
      </c>
      <c r="U25" s="560">
        <f t="shared" si="8"/>
        <v>370655.99045547697</v>
      </c>
      <c r="V25" s="560">
        <f t="shared" si="9"/>
        <v>516018.61432446993</v>
      </c>
      <c r="W25" s="560"/>
      <c r="X25" s="560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80"/>
      <c r="AM25" s="80"/>
      <c r="AN25" s="1"/>
      <c r="AO25" s="80"/>
      <c r="AP25" s="80"/>
      <c r="AQ25" s="558"/>
      <c r="AR25" s="559"/>
    </row>
    <row r="26" spans="2:44">
      <c r="B26" s="557" t="s">
        <v>115</v>
      </c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>
        <f>+R114*$R$53</f>
        <v>27678.720000000001</v>
      </c>
      <c r="S26" s="560">
        <f>+S114*$S$53</f>
        <v>27679</v>
      </c>
      <c r="T26" s="560">
        <f t="shared" si="7"/>
        <v>18656.844211400334</v>
      </c>
      <c r="U26" s="560">
        <f t="shared" si="8"/>
        <v>18656.844211400334</v>
      </c>
      <c r="V26" s="560">
        <f t="shared" si="9"/>
        <v>12130.231029500002</v>
      </c>
      <c r="W26" s="560"/>
      <c r="X26" s="560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80"/>
      <c r="AM26" s="80"/>
      <c r="AN26" s="1"/>
      <c r="AO26" s="80"/>
      <c r="AP26" s="80"/>
      <c r="AQ26" s="558"/>
      <c r="AR26" s="559"/>
    </row>
    <row r="27" spans="2:44">
      <c r="B27" s="557" t="s">
        <v>116</v>
      </c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1"/>
      <c r="AO27" s="80"/>
      <c r="AP27" s="80"/>
      <c r="AQ27" s="558"/>
      <c r="AR27" s="559"/>
    </row>
    <row r="28" spans="2:44">
      <c r="B28" s="557" t="s">
        <v>18</v>
      </c>
      <c r="C28" s="560">
        <f>+C116*$C$53</f>
        <v>250090.64355769442</v>
      </c>
      <c r="D28" s="560">
        <f>+D116*$D$53</f>
        <v>311167.54935520136</v>
      </c>
      <c r="E28" s="560">
        <f>+E116*$E$53</f>
        <v>369837.02142781828</v>
      </c>
      <c r="F28" s="560">
        <f>+F116*$F$53</f>
        <v>446726.36046560173</v>
      </c>
      <c r="G28" s="560">
        <f>+G116*$G$53</f>
        <v>576714.91475914919</v>
      </c>
      <c r="H28" s="560">
        <f>+H116*$H$53</f>
        <v>670825.62085778662</v>
      </c>
      <c r="I28" s="560"/>
      <c r="J28" s="560">
        <f>+J116*$J$53</f>
        <v>670708.86040000559</v>
      </c>
      <c r="K28" s="560"/>
      <c r="L28" s="560">
        <f>+L116*$L$53</f>
        <v>671870.22699999996</v>
      </c>
      <c r="M28" s="560">
        <f>+M116*$M$53</f>
        <v>671870.1551716479</v>
      </c>
      <c r="N28" s="560">
        <f>+N116*$N$53</f>
        <v>745843.47009796649</v>
      </c>
      <c r="O28" s="560">
        <f>+O116*$O$53</f>
        <v>702240</v>
      </c>
      <c r="P28" s="560">
        <f>+P116*$P$53</f>
        <v>702240</v>
      </c>
      <c r="Q28" s="560">
        <f>+Q116*$Q$53</f>
        <v>677378.18641811353</v>
      </c>
      <c r="R28" s="560">
        <f t="shared" ref="R28:R34" si="15">+R116*$R$53</f>
        <v>677378.18641811353</v>
      </c>
      <c r="S28" s="560">
        <f t="shared" ref="S28:S34" si="16">+S116*$S$53</f>
        <v>594229.38641811348</v>
      </c>
      <c r="T28" s="560">
        <f t="shared" ref="T28:T34" si="17">+T116*$T$53</f>
        <v>598010.15411053912</v>
      </c>
      <c r="U28" s="560">
        <f t="shared" ref="U28:U34" si="18">+U116*$U$53</f>
        <v>601129.90439380729</v>
      </c>
      <c r="V28" s="560">
        <f t="shared" ref="V28:V34" si="19">+V116*$V$53</f>
        <v>533477.32589725731</v>
      </c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80"/>
      <c r="AM28" s="80"/>
      <c r="AN28" s="1"/>
      <c r="AO28" s="80"/>
      <c r="AP28" s="80"/>
      <c r="AQ28" s="558"/>
      <c r="AR28" s="559"/>
    </row>
    <row r="29" spans="2:44">
      <c r="B29" s="557" t="s">
        <v>117</v>
      </c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>
        <f t="shared" si="15"/>
        <v>325774.17193249142</v>
      </c>
      <c r="S29" s="560">
        <f t="shared" si="16"/>
        <v>242625.37193249143</v>
      </c>
      <c r="T29" s="560">
        <f t="shared" si="17"/>
        <v>232758.7325003382</v>
      </c>
      <c r="U29" s="560">
        <f t="shared" si="18"/>
        <v>350195.72426085966</v>
      </c>
      <c r="V29" s="560">
        <f t="shared" si="19"/>
        <v>265224.91798154777</v>
      </c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80"/>
      <c r="AM29" s="80"/>
      <c r="AN29" s="1"/>
      <c r="AO29" s="80"/>
      <c r="AP29" s="80"/>
      <c r="AQ29" s="558"/>
      <c r="AR29" s="559"/>
    </row>
    <row r="30" spans="2:44">
      <c r="B30" s="557" t="s">
        <v>118</v>
      </c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>
        <f t="shared" si="15"/>
        <v>128531.14767556555</v>
      </c>
      <c r="S30" s="560">
        <f t="shared" si="16"/>
        <v>128531.14767556555</v>
      </c>
      <c r="T30" s="560">
        <f t="shared" si="17"/>
        <v>163666.46282762423</v>
      </c>
      <c r="U30" s="560">
        <f t="shared" si="18"/>
        <v>172922</v>
      </c>
      <c r="V30" s="560">
        <f t="shared" si="19"/>
        <v>198398</v>
      </c>
      <c r="W30" s="560"/>
      <c r="X30" s="560"/>
      <c r="Y30" s="560"/>
      <c r="Z30" s="560"/>
      <c r="AA30" s="560"/>
      <c r="AB30" s="560"/>
      <c r="AC30" s="560"/>
      <c r="AD30" s="560"/>
      <c r="AE30" s="560"/>
      <c r="AF30" s="560"/>
      <c r="AG30" s="560"/>
      <c r="AH30" s="560"/>
      <c r="AI30" s="560"/>
      <c r="AJ30" s="560"/>
      <c r="AK30" s="560"/>
      <c r="AL30" s="80"/>
      <c r="AM30" s="80"/>
      <c r="AN30" s="1"/>
      <c r="AO30" s="80"/>
      <c r="AP30" s="80"/>
      <c r="AQ30" s="558"/>
      <c r="AR30" s="559"/>
    </row>
    <row r="31" spans="2:44">
      <c r="B31" s="557" t="s">
        <v>119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>
        <f t="shared" si="15"/>
        <v>209391.96012470807</v>
      </c>
      <c r="S31" s="560">
        <f t="shared" si="16"/>
        <v>209391.96012470807</v>
      </c>
      <c r="T31" s="560">
        <f t="shared" si="17"/>
        <v>184702.61774764207</v>
      </c>
      <c r="U31" s="560">
        <f t="shared" si="18"/>
        <v>55708.005528915717</v>
      </c>
      <c r="V31" s="560">
        <f t="shared" si="19"/>
        <v>44661.921760927078</v>
      </c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0"/>
      <c r="AI31" s="560"/>
      <c r="AJ31" s="560"/>
      <c r="AK31" s="560"/>
      <c r="AL31" s="80"/>
      <c r="AM31" s="80"/>
      <c r="AN31" s="1"/>
      <c r="AO31" s="80"/>
      <c r="AP31" s="80"/>
      <c r="AQ31" s="558"/>
      <c r="AR31" s="559"/>
    </row>
    <row r="32" spans="2:44">
      <c r="B32" s="557" t="s">
        <v>120</v>
      </c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>
        <f t="shared" si="15"/>
        <v>7062.352757926702</v>
      </c>
      <c r="S32" s="560">
        <f t="shared" si="16"/>
        <v>7062.352757926702</v>
      </c>
      <c r="T32" s="560">
        <f t="shared" si="17"/>
        <v>2531.375164934625</v>
      </c>
      <c r="U32" s="560">
        <f t="shared" si="18"/>
        <v>4558.8920754702522</v>
      </c>
      <c r="V32" s="560">
        <f t="shared" si="19"/>
        <v>3768.960700963828</v>
      </c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80"/>
      <c r="AM32" s="80"/>
      <c r="AN32" s="1"/>
      <c r="AO32" s="80"/>
      <c r="AP32" s="80"/>
      <c r="AQ32" s="558"/>
      <c r="AR32" s="559"/>
    </row>
    <row r="33" spans="2:44">
      <c r="B33" s="557" t="s">
        <v>116</v>
      </c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>
        <f t="shared" si="15"/>
        <v>6618.5539274218463</v>
      </c>
      <c r="S33" s="560">
        <f t="shared" si="16"/>
        <v>6618.5539274218463</v>
      </c>
      <c r="T33" s="560">
        <f t="shared" si="17"/>
        <v>14350.96587</v>
      </c>
      <c r="U33" s="560">
        <f t="shared" si="18"/>
        <v>17745.282528561693</v>
      </c>
      <c r="V33" s="560">
        <f t="shared" si="19"/>
        <v>21423.525453818576</v>
      </c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80"/>
      <c r="AM33" s="80"/>
      <c r="AN33" s="1"/>
      <c r="AO33" s="80"/>
      <c r="AP33" s="80"/>
      <c r="AQ33" s="558"/>
      <c r="AR33" s="559"/>
    </row>
    <row r="34" spans="2:44">
      <c r="B34" s="557" t="s">
        <v>19</v>
      </c>
      <c r="C34" s="560">
        <f>+C122*$C$53</f>
        <v>9128.3664858308894</v>
      </c>
      <c r="D34" s="560">
        <f>+D122*$D$53</f>
        <v>34884.723990716018</v>
      </c>
      <c r="E34" s="560">
        <f>+E122*$E$53</f>
        <v>119335.50067032898</v>
      </c>
      <c r="F34" s="560">
        <f>+F122*$F$53</f>
        <v>177782.09793144223</v>
      </c>
      <c r="G34" s="560">
        <f>+G122*$G$53</f>
        <v>204645.7110547958</v>
      </c>
      <c r="H34" s="560">
        <f>+H122*$H$53</f>
        <v>253120.00409149899</v>
      </c>
      <c r="I34" s="560"/>
      <c r="J34" s="560">
        <f>+J122*$J$53</f>
        <v>253075.7961999996</v>
      </c>
      <c r="K34" s="560"/>
      <c r="L34" s="560">
        <f>+L122*$L$53</f>
        <v>267326.27500000002</v>
      </c>
      <c r="M34" s="560">
        <f>+M122*$M$53</f>
        <v>267326.27500000002</v>
      </c>
      <c r="N34" s="560">
        <f>+N122*$N$53</f>
        <v>294308.77557</v>
      </c>
      <c r="O34" s="560">
        <f>+O122*$O$53</f>
        <v>320003</v>
      </c>
      <c r="P34" s="560">
        <f>+P122*$P$53</f>
        <v>320003</v>
      </c>
      <c r="Q34" s="560">
        <f>+Q122*$Q$53</f>
        <v>338582</v>
      </c>
      <c r="R34" s="560">
        <f t="shared" si="15"/>
        <v>338582</v>
      </c>
      <c r="S34" s="560">
        <f t="shared" si="16"/>
        <v>310903</v>
      </c>
      <c r="T34" s="560">
        <f t="shared" si="17"/>
        <v>340316.54813613609</v>
      </c>
      <c r="U34" s="560">
        <f t="shared" si="18"/>
        <v>302261.4945648163</v>
      </c>
      <c r="V34" s="560">
        <f t="shared" si="19"/>
        <v>355874.47870239144</v>
      </c>
      <c r="W34" s="560"/>
      <c r="X34" s="560"/>
      <c r="Y34" s="560"/>
      <c r="Z34" s="560"/>
      <c r="AA34" s="560"/>
      <c r="AB34" s="560"/>
      <c r="AC34" s="560"/>
      <c r="AD34" s="560"/>
      <c r="AE34" s="560"/>
      <c r="AF34" s="560"/>
      <c r="AG34" s="560"/>
      <c r="AH34" s="560"/>
      <c r="AI34" s="560"/>
      <c r="AJ34" s="560"/>
      <c r="AK34" s="560"/>
      <c r="AL34" s="80"/>
      <c r="AM34" s="80"/>
      <c r="AN34" s="1"/>
      <c r="AO34" s="80"/>
      <c r="AP34" s="80"/>
      <c r="AQ34" s="558"/>
      <c r="AR34" s="559"/>
    </row>
    <row r="35" spans="2:44">
      <c r="B35" s="557" t="s">
        <v>20</v>
      </c>
      <c r="C35" s="560"/>
      <c r="D35" s="560"/>
      <c r="E35" s="560"/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1"/>
      <c r="AO35" s="80"/>
      <c r="AP35" s="80"/>
      <c r="AQ35" s="558"/>
      <c r="AR35" s="559"/>
    </row>
    <row r="36" spans="2:44">
      <c r="B36" s="557" t="s">
        <v>121</v>
      </c>
      <c r="C36" s="560"/>
      <c r="D36" s="560"/>
      <c r="E36" s="560"/>
      <c r="F36" s="560"/>
      <c r="G36" s="560"/>
      <c r="H36" s="560"/>
      <c r="I36" s="560"/>
      <c r="J36" s="560"/>
      <c r="K36" s="560"/>
      <c r="L36" s="560"/>
      <c r="M36" s="560"/>
      <c r="N36" s="560"/>
      <c r="O36" s="560"/>
      <c r="P36" s="560"/>
      <c r="Q36" s="560"/>
      <c r="R36" s="560">
        <f t="shared" ref="R36:R43" si="20">+R124*$R$53</f>
        <v>25037.431658675087</v>
      </c>
      <c r="S36" s="560">
        <f t="shared" ref="S36:S43" si="21">+S124*$S$53</f>
        <v>25037.431658675087</v>
      </c>
      <c r="T36" s="560">
        <f t="shared" ref="T36:T43" si="22">+T124*$T$53</f>
        <v>31101.636470927609</v>
      </c>
      <c r="U36" s="560">
        <f t="shared" ref="U36:U43" si="23">+U124*$U$53</f>
        <v>31101.636470927609</v>
      </c>
      <c r="V36" s="560">
        <f t="shared" ref="V36:V43" si="24">+V124*$V$53</f>
        <v>44178.656996271988</v>
      </c>
      <c r="W36" s="560"/>
      <c r="X36" s="560"/>
      <c r="Y36" s="560"/>
      <c r="Z36" s="560"/>
      <c r="AA36" s="560"/>
      <c r="AB36" s="560"/>
      <c r="AC36" s="560"/>
      <c r="AD36" s="560"/>
      <c r="AE36" s="560"/>
      <c r="AF36" s="560"/>
      <c r="AG36" s="560"/>
      <c r="AH36" s="560"/>
      <c r="AI36" s="560"/>
      <c r="AJ36" s="560"/>
      <c r="AK36" s="560"/>
      <c r="AL36" s="80"/>
      <c r="AM36" s="80"/>
      <c r="AN36" s="1"/>
      <c r="AO36" s="80"/>
      <c r="AP36" s="80"/>
      <c r="AQ36" s="558"/>
      <c r="AR36" s="559"/>
    </row>
    <row r="37" spans="2:44">
      <c r="B37" s="557" t="s">
        <v>122</v>
      </c>
      <c r="C37" s="560"/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560"/>
      <c r="Q37" s="560"/>
      <c r="R37" s="560">
        <f t="shared" si="20"/>
        <v>21750.218166064384</v>
      </c>
      <c r="S37" s="560">
        <f t="shared" si="21"/>
        <v>21750.218166064384</v>
      </c>
      <c r="T37" s="560">
        <f t="shared" si="22"/>
        <v>21637.913828806792</v>
      </c>
      <c r="U37" s="560">
        <f t="shared" si="23"/>
        <v>21637.913828806792</v>
      </c>
      <c r="V37" s="560">
        <f t="shared" si="24"/>
        <v>31430.887007358433</v>
      </c>
      <c r="W37" s="560"/>
      <c r="X37" s="560"/>
      <c r="Y37" s="560"/>
      <c r="Z37" s="560"/>
      <c r="AA37" s="560"/>
      <c r="AB37" s="560"/>
      <c r="AC37" s="560"/>
      <c r="AD37" s="560"/>
      <c r="AE37" s="560"/>
      <c r="AF37" s="560"/>
      <c r="AG37" s="560"/>
      <c r="AH37" s="560"/>
      <c r="AI37" s="560"/>
      <c r="AJ37" s="560"/>
      <c r="AK37" s="560"/>
      <c r="AL37" s="80"/>
      <c r="AM37" s="80"/>
      <c r="AN37" s="1"/>
      <c r="AO37" s="80"/>
      <c r="AP37" s="80"/>
      <c r="AQ37" s="558"/>
      <c r="AR37" s="559"/>
    </row>
    <row r="38" spans="2:44">
      <c r="B38" s="557" t="s">
        <v>123</v>
      </c>
      <c r="C38" s="560"/>
      <c r="D38" s="560"/>
      <c r="E38" s="560"/>
      <c r="F38" s="560"/>
      <c r="G38" s="560"/>
      <c r="H38" s="560"/>
      <c r="I38" s="560"/>
      <c r="J38" s="560"/>
      <c r="K38" s="560"/>
      <c r="L38" s="560"/>
      <c r="M38" s="560"/>
      <c r="N38" s="560"/>
      <c r="O38" s="560"/>
      <c r="P38" s="560"/>
      <c r="Q38" s="560"/>
      <c r="R38" s="560">
        <f t="shared" si="20"/>
        <v>3287.2134926107028</v>
      </c>
      <c r="S38" s="560">
        <f t="shared" si="21"/>
        <v>3287.2134926107028</v>
      </c>
      <c r="T38" s="560">
        <f t="shared" si="22"/>
        <v>3642.7917546656945</v>
      </c>
      <c r="U38" s="560">
        <f t="shared" si="23"/>
        <v>3642.7917546656945</v>
      </c>
      <c r="V38" s="560">
        <f t="shared" si="24"/>
        <v>6200.1254149832603</v>
      </c>
      <c r="W38" s="560"/>
      <c r="X38" s="560"/>
      <c r="Y38" s="560"/>
      <c r="Z38" s="560"/>
      <c r="AA38" s="560"/>
      <c r="AB38" s="560"/>
      <c r="AC38" s="560"/>
      <c r="AD38" s="560"/>
      <c r="AE38" s="560"/>
      <c r="AF38" s="560"/>
      <c r="AG38" s="560"/>
      <c r="AH38" s="560"/>
      <c r="AI38" s="560"/>
      <c r="AJ38" s="560"/>
      <c r="AK38" s="560"/>
      <c r="AL38" s="80"/>
      <c r="AM38" s="80"/>
      <c r="AN38" s="1"/>
      <c r="AO38" s="80"/>
      <c r="AP38" s="80"/>
      <c r="AQ38" s="558"/>
      <c r="AR38" s="559"/>
    </row>
    <row r="39" spans="2:44">
      <c r="B39" s="557" t="s">
        <v>124</v>
      </c>
      <c r="C39" s="560"/>
      <c r="D39" s="560"/>
      <c r="E39" s="560"/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560"/>
      <c r="Q39" s="560"/>
      <c r="R39" s="560">
        <f t="shared" si="20"/>
        <v>0</v>
      </c>
      <c r="S39" s="560">
        <f t="shared" si="21"/>
        <v>0</v>
      </c>
      <c r="T39" s="560">
        <f t="shared" si="22"/>
        <v>5820.9308874551252</v>
      </c>
      <c r="U39" s="560">
        <f t="shared" si="23"/>
        <v>5820.9308874551252</v>
      </c>
      <c r="V39" s="560">
        <f t="shared" si="24"/>
        <v>6547.6445739302926</v>
      </c>
      <c r="W39" s="560"/>
      <c r="X39" s="560"/>
      <c r="Y39" s="560"/>
      <c r="Z39" s="560"/>
      <c r="AA39" s="560"/>
      <c r="AB39" s="560"/>
      <c r="AC39" s="560"/>
      <c r="AD39" s="560"/>
      <c r="AE39" s="560"/>
      <c r="AF39" s="560"/>
      <c r="AG39" s="560"/>
      <c r="AH39" s="560"/>
      <c r="AI39" s="560"/>
      <c r="AJ39" s="560"/>
      <c r="AK39" s="560"/>
      <c r="AL39" s="80"/>
      <c r="AM39" s="80"/>
      <c r="AN39" s="1"/>
      <c r="AO39" s="80"/>
      <c r="AP39" s="80"/>
      <c r="AQ39" s="558"/>
      <c r="AR39" s="559"/>
    </row>
    <row r="40" spans="2:44">
      <c r="B40" s="557" t="s">
        <v>125</v>
      </c>
      <c r="C40" s="560"/>
      <c r="D40" s="560"/>
      <c r="E40" s="560"/>
      <c r="F40" s="560"/>
      <c r="G40" s="560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>
        <f t="shared" si="20"/>
        <v>17545.777252179116</v>
      </c>
      <c r="S40" s="560">
        <f t="shared" si="21"/>
        <v>17545.777252179116</v>
      </c>
      <c r="T40" s="560">
        <f t="shared" si="22"/>
        <v>12222.699989691313</v>
      </c>
      <c r="U40" s="560">
        <f t="shared" si="23"/>
        <v>12222.699989691313</v>
      </c>
      <c r="V40" s="560">
        <f t="shared" si="24"/>
        <v>5735.1015168700005</v>
      </c>
      <c r="W40" s="560"/>
      <c r="X40" s="560"/>
      <c r="Y40" s="560"/>
      <c r="Z40" s="560"/>
      <c r="AA40" s="560"/>
      <c r="AB40" s="560"/>
      <c r="AC40" s="560"/>
      <c r="AD40" s="560"/>
      <c r="AE40" s="560"/>
      <c r="AF40" s="560"/>
      <c r="AG40" s="560"/>
      <c r="AH40" s="560"/>
      <c r="AI40" s="560"/>
      <c r="AJ40" s="560"/>
      <c r="AK40" s="560"/>
      <c r="AL40" s="80"/>
      <c r="AM40" s="80"/>
      <c r="AN40" s="1"/>
      <c r="AO40" s="80"/>
      <c r="AP40" s="80"/>
      <c r="AQ40" s="558"/>
      <c r="AR40" s="559"/>
    </row>
    <row r="41" spans="2:44">
      <c r="B41" s="557" t="s">
        <v>116</v>
      </c>
      <c r="C41" s="560"/>
      <c r="D41" s="560"/>
      <c r="E41" s="560"/>
      <c r="F41" s="560"/>
      <c r="G41" s="560"/>
      <c r="H41" s="560"/>
      <c r="I41" s="560"/>
      <c r="J41" s="560"/>
      <c r="K41" s="560"/>
      <c r="L41" s="560"/>
      <c r="M41" s="560"/>
      <c r="N41" s="560"/>
      <c r="O41" s="560"/>
      <c r="P41" s="560"/>
      <c r="Q41" s="560"/>
      <c r="R41" s="560">
        <f t="shared" si="20"/>
        <v>92027.535110721539</v>
      </c>
      <c r="S41" s="560">
        <f t="shared" si="21"/>
        <v>92027.535110721539</v>
      </c>
      <c r="T41" s="560">
        <f t="shared" si="22"/>
        <v>99046</v>
      </c>
      <c r="U41" s="560">
        <f t="shared" si="23"/>
        <v>99046.163539381072</v>
      </c>
      <c r="V41" s="560">
        <f t="shared" si="24"/>
        <v>92691</v>
      </c>
      <c r="W41" s="560"/>
      <c r="X41" s="560"/>
      <c r="Y41" s="560"/>
      <c r="Z41" s="560"/>
      <c r="AA41" s="560"/>
      <c r="AB41" s="560"/>
      <c r="AC41" s="560"/>
      <c r="AD41" s="560"/>
      <c r="AE41" s="560"/>
      <c r="AF41" s="560"/>
      <c r="AG41" s="560"/>
      <c r="AH41" s="560"/>
      <c r="AI41" s="560"/>
      <c r="AJ41" s="560"/>
      <c r="AK41" s="560"/>
      <c r="AL41" s="80"/>
      <c r="AM41" s="80"/>
      <c r="AN41" s="1"/>
      <c r="AO41" s="80"/>
      <c r="AP41" s="80"/>
      <c r="AQ41" s="558"/>
      <c r="AR41" s="559"/>
    </row>
    <row r="42" spans="2:44">
      <c r="B42" s="557" t="s">
        <v>23</v>
      </c>
      <c r="C42" s="560">
        <f>+C130*$C$53</f>
        <v>91704.635642681213</v>
      </c>
      <c r="D42" s="560">
        <f>+D130*$D$53</f>
        <v>135106.55117092046</v>
      </c>
      <c r="E42" s="560">
        <f>+E130*$E$53</f>
        <v>156720.62222986692</v>
      </c>
      <c r="F42" s="560">
        <f>+F130*$F$53</f>
        <v>185817.63870818328</v>
      </c>
      <c r="G42" s="560">
        <f>+G130*$G$53</f>
        <v>232251.16483700273</v>
      </c>
      <c r="H42" s="560">
        <f>+H130*$H$53</f>
        <v>283608.27927510469</v>
      </c>
      <c r="I42" s="560"/>
      <c r="J42" s="560">
        <f>+J130*$J$53</f>
        <v>216232.37896313836</v>
      </c>
      <c r="K42" s="560"/>
      <c r="L42" s="560">
        <f>+L130*$L$53</f>
        <v>193344.14945919372</v>
      </c>
      <c r="M42" s="560">
        <f>+M130*$M$53</f>
        <v>193344</v>
      </c>
      <c r="N42" s="560">
        <f>+N130*$N$53</f>
        <v>199539.3863869948</v>
      </c>
      <c r="O42" s="560">
        <f>+O130*$O$53</f>
        <v>267129</v>
      </c>
      <c r="P42" s="560">
        <f>+P130*$P$53</f>
        <v>267129</v>
      </c>
      <c r="Q42" s="560">
        <f>+Q130*$Q$53</f>
        <v>311699.45600000001</v>
      </c>
      <c r="R42" s="560">
        <f t="shared" si="20"/>
        <v>16250.880000000001</v>
      </c>
      <c r="S42" s="560">
        <f t="shared" si="21"/>
        <v>96921.600000000006</v>
      </c>
      <c r="T42" s="560">
        <f t="shared" si="22"/>
        <v>81631.463559857599</v>
      </c>
      <c r="U42" s="560">
        <f t="shared" si="23"/>
        <v>273514</v>
      </c>
      <c r="V42" s="560">
        <f t="shared" si="24"/>
        <v>307915.13011432899</v>
      </c>
      <c r="W42" s="560"/>
      <c r="X42" s="560"/>
      <c r="Y42" s="560"/>
      <c r="Z42" s="560"/>
      <c r="AA42" s="560"/>
      <c r="AB42" s="560"/>
      <c r="AC42" s="560"/>
      <c r="AD42" s="560"/>
      <c r="AE42" s="560"/>
      <c r="AF42" s="560"/>
      <c r="AG42" s="560"/>
      <c r="AH42" s="560"/>
      <c r="AI42" s="560"/>
      <c r="AJ42" s="560"/>
      <c r="AK42" s="560"/>
      <c r="AL42" s="80"/>
      <c r="AM42" s="80"/>
      <c r="AN42" s="1"/>
      <c r="AO42" s="80"/>
      <c r="AP42" s="80"/>
      <c r="AQ42" s="558"/>
      <c r="AR42" s="559"/>
    </row>
    <row r="43" spans="2:44">
      <c r="B43" s="557" t="s">
        <v>17</v>
      </c>
      <c r="C43" s="560">
        <f>+C131*$C$53</f>
        <v>0</v>
      </c>
      <c r="D43" s="560">
        <f>+D131*$D$53</f>
        <v>0</v>
      </c>
      <c r="E43" s="560">
        <f>+E131*$E$53</f>
        <v>0</v>
      </c>
      <c r="F43" s="560">
        <f>+F131*$F$53</f>
        <v>14493.054294520902</v>
      </c>
      <c r="G43" s="560">
        <f>+G131*$G$53</f>
        <v>30511.08052316435</v>
      </c>
      <c r="H43" s="560">
        <f>+H131*$H$53</f>
        <v>72130.539660302529</v>
      </c>
      <c r="I43" s="560"/>
      <c r="J43" s="560">
        <f>+J131*$J$53</f>
        <v>105742.64899999999</v>
      </c>
      <c r="K43" s="560"/>
      <c r="L43" s="560">
        <f>+L131*$L$53</f>
        <v>100417.126</v>
      </c>
      <c r="M43" s="560">
        <f>+M131*$M$53</f>
        <v>95294.106</v>
      </c>
      <c r="N43" s="560">
        <f>+N131*$N$53</f>
        <v>126165.31200000001</v>
      </c>
      <c r="O43" s="560">
        <f>+O131*$O$53</f>
        <v>172371.65</v>
      </c>
      <c r="P43" s="560">
        <f>+P131*$P$53</f>
        <v>112528.14</v>
      </c>
      <c r="Q43" s="560">
        <f>+Q131*$Q$53</f>
        <v>177422.5877</v>
      </c>
      <c r="R43" s="560">
        <f t="shared" si="20"/>
        <v>177422.5877</v>
      </c>
      <c r="S43" s="560">
        <f t="shared" si="21"/>
        <v>220781.18799999999</v>
      </c>
      <c r="T43" s="560">
        <f t="shared" si="22"/>
        <v>246929</v>
      </c>
      <c r="U43" s="560">
        <f t="shared" si="23"/>
        <v>167522</v>
      </c>
      <c r="V43" s="560">
        <f t="shared" si="24"/>
        <v>200794.86621354666</v>
      </c>
      <c r="W43" s="560"/>
      <c r="X43" s="560"/>
      <c r="Y43" s="560"/>
      <c r="Z43" s="560"/>
      <c r="AA43" s="560"/>
      <c r="AB43" s="560"/>
      <c r="AC43" s="560"/>
      <c r="AD43" s="560"/>
      <c r="AE43" s="560"/>
      <c r="AF43" s="560"/>
      <c r="AG43" s="560"/>
      <c r="AH43" s="560"/>
      <c r="AI43" s="560"/>
      <c r="AJ43" s="560"/>
      <c r="AK43" s="560"/>
      <c r="AL43" s="80"/>
      <c r="AM43" s="80"/>
      <c r="AN43" s="1"/>
      <c r="AO43" s="80"/>
      <c r="AP43" s="80"/>
      <c r="AQ43" s="558"/>
      <c r="AR43" s="559"/>
    </row>
    <row r="44" spans="2:44">
      <c r="B44" s="557" t="s">
        <v>24</v>
      </c>
      <c r="C44" s="560">
        <f>+C132*$C$53</f>
        <v>35865.510911795645</v>
      </c>
      <c r="D44" s="560">
        <f>+D132*$D$53</f>
        <v>53794.538627135262</v>
      </c>
      <c r="E44" s="560">
        <f>+E132*$E$53</f>
        <v>87840.131231050022</v>
      </c>
      <c r="F44" s="560">
        <f>+F132*$F$53</f>
        <v>109836.308661341</v>
      </c>
      <c r="G44" s="560">
        <f>+G132*$G$53</f>
        <v>113446.42658491727</v>
      </c>
      <c r="H44" s="560">
        <f>+H132*$H$53</f>
        <v>98264.082892006743</v>
      </c>
      <c r="I44" s="560"/>
      <c r="J44" s="560">
        <f>+J132*$J$53</f>
        <v>98264.207999999984</v>
      </c>
      <c r="K44" s="560"/>
      <c r="L44" s="560">
        <f>+L132*$L$53</f>
        <v>86952.88</v>
      </c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1"/>
      <c r="AO44" s="80"/>
      <c r="AP44" s="80"/>
      <c r="AQ44" s="558"/>
      <c r="AR44" s="559"/>
    </row>
    <row r="45" spans="2:44">
      <c r="B45" s="557" t="s">
        <v>14</v>
      </c>
      <c r="C45" s="560">
        <f>+C133*$C$53</f>
        <v>103546.81378833734</v>
      </c>
      <c r="D45" s="560">
        <f>+D133*$D$53</f>
        <v>315815.98999503406</v>
      </c>
      <c r="E45" s="560">
        <f>+E133*$E$53</f>
        <v>650665.56405725249</v>
      </c>
      <c r="F45" s="560">
        <f>+F133*$F$53</f>
        <v>653555.23117672314</v>
      </c>
      <c r="G45" s="560">
        <f>+G133*$G$53</f>
        <v>800803.12821515545</v>
      </c>
      <c r="H45" s="560">
        <f>+H133*$H$53</f>
        <v>800484.16157443123</v>
      </c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1"/>
      <c r="AO45" s="80"/>
      <c r="AP45" s="80"/>
      <c r="AQ45" s="558"/>
      <c r="AR45" s="559"/>
    </row>
    <row r="46" spans="2:44">
      <c r="B46" s="562" t="s">
        <v>161</v>
      </c>
      <c r="C46" s="563">
        <f t="shared" ref="C46:H50" si="25">C134*C$53</f>
        <v>9375.1554567140684</v>
      </c>
      <c r="D46" s="560">
        <f t="shared" si="25"/>
        <v>41002.003191374795</v>
      </c>
      <c r="E46" s="560">
        <f t="shared" si="25"/>
        <v>57410.390324892978</v>
      </c>
      <c r="F46" s="560">
        <f t="shared" si="25"/>
        <v>3970.4664587856196</v>
      </c>
      <c r="G46" s="560">
        <f t="shared" si="25"/>
        <v>3110.987798140779</v>
      </c>
      <c r="H46" s="560">
        <f t="shared" si="25"/>
        <v>724.12588693611917</v>
      </c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1"/>
      <c r="AO46" s="80"/>
      <c r="AP46" s="80"/>
      <c r="AQ46" s="558"/>
      <c r="AR46" s="559"/>
    </row>
    <row r="47" spans="2:44">
      <c r="B47" s="564" t="s">
        <v>162</v>
      </c>
      <c r="C47" s="563">
        <f t="shared" si="25"/>
        <v>36783.936406085835</v>
      </c>
      <c r="D47" s="560">
        <f t="shared" si="25"/>
        <v>80113.847038571228</v>
      </c>
      <c r="E47" s="560">
        <f t="shared" si="25"/>
        <v>160823.33477349704</v>
      </c>
      <c r="F47" s="560">
        <f t="shared" si="25"/>
        <v>199077.6444329478</v>
      </c>
      <c r="G47" s="560">
        <f t="shared" si="25"/>
        <v>190465.50851432382</v>
      </c>
      <c r="H47" s="560">
        <f t="shared" si="25"/>
        <v>176062.60791317528</v>
      </c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1"/>
      <c r="AO47" s="80"/>
      <c r="AP47" s="80"/>
      <c r="AQ47" s="558"/>
      <c r="AR47" s="559"/>
    </row>
    <row r="48" spans="2:44">
      <c r="B48" s="562" t="s">
        <v>163</v>
      </c>
      <c r="C48" s="563">
        <f t="shared" si="25"/>
        <v>45726.211416816106</v>
      </c>
      <c r="D48" s="560">
        <f t="shared" si="25"/>
        <v>133191.614933362</v>
      </c>
      <c r="E48" s="560">
        <f t="shared" si="25"/>
        <v>346981.17151443631</v>
      </c>
      <c r="F48" s="560">
        <f t="shared" si="25"/>
        <v>416353.32173153514</v>
      </c>
      <c r="G48" s="560">
        <f t="shared" si="25"/>
        <v>534454.30083317542</v>
      </c>
      <c r="H48" s="560">
        <f t="shared" si="25"/>
        <v>504374.68390242365</v>
      </c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1"/>
      <c r="AO48" s="80"/>
      <c r="AP48" s="80"/>
      <c r="AQ48" s="558"/>
      <c r="AR48" s="559"/>
    </row>
    <row r="49" spans="2:46">
      <c r="B49" s="562" t="s">
        <v>164</v>
      </c>
      <c r="C49" s="563">
        <f t="shared" si="25"/>
        <v>8356.7760533903565</v>
      </c>
      <c r="D49" s="560">
        <f t="shared" si="25"/>
        <v>47531.451975453936</v>
      </c>
      <c r="E49" s="560">
        <f t="shared" si="25"/>
        <v>69205.611329491265</v>
      </c>
      <c r="F49" s="560">
        <f t="shared" si="25"/>
        <v>15181.381310553857</v>
      </c>
      <c r="G49" s="560">
        <f t="shared" si="25"/>
        <v>53602.983496457979</v>
      </c>
      <c r="H49" s="560">
        <f t="shared" si="25"/>
        <v>49567.617169429737</v>
      </c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1"/>
      <c r="AO49" s="80"/>
      <c r="AP49" s="80"/>
      <c r="AQ49" s="558"/>
      <c r="AR49" s="559"/>
    </row>
    <row r="50" spans="2:46" ht="13.5" thickBot="1">
      <c r="B50" s="565" t="s">
        <v>165</v>
      </c>
      <c r="C50" s="566">
        <f t="shared" si="25"/>
        <v>3304.7344553309908</v>
      </c>
      <c r="D50" s="567">
        <f t="shared" si="25"/>
        <v>13977.072856272041</v>
      </c>
      <c r="E50" s="567">
        <f t="shared" si="25"/>
        <v>16245.056114934889</v>
      </c>
      <c r="F50" s="567">
        <f t="shared" si="25"/>
        <v>18972.417242900894</v>
      </c>
      <c r="G50" s="567">
        <f t="shared" si="25"/>
        <v>19169.347573057399</v>
      </c>
      <c r="H50" s="567">
        <f t="shared" si="25"/>
        <v>69755.126702466514</v>
      </c>
      <c r="I50" s="567"/>
      <c r="J50" s="567"/>
      <c r="K50" s="567"/>
      <c r="L50" s="567"/>
      <c r="M50" s="567"/>
      <c r="N50" s="567"/>
      <c r="O50" s="567"/>
      <c r="P50" s="567"/>
      <c r="Q50" s="567"/>
      <c r="R50" s="567"/>
      <c r="S50" s="567"/>
      <c r="T50" s="567"/>
      <c r="U50" s="567"/>
      <c r="V50" s="567"/>
      <c r="W50" s="567"/>
      <c r="X50" s="568"/>
      <c r="Y50" s="568"/>
      <c r="Z50" s="568"/>
      <c r="AA50" s="568"/>
      <c r="AB50" s="568"/>
      <c r="AC50" s="568"/>
      <c r="AD50" s="568"/>
      <c r="AE50" s="568"/>
      <c r="AF50" s="568"/>
      <c r="AG50" s="568"/>
      <c r="AH50" s="568"/>
      <c r="AI50" s="568"/>
      <c r="AJ50" s="568"/>
      <c r="AK50" s="568"/>
      <c r="AL50" s="569"/>
      <c r="AM50" s="569"/>
      <c r="AN50" s="570"/>
      <c r="AO50" s="569"/>
      <c r="AP50" s="569"/>
      <c r="AQ50" s="571"/>
      <c r="AR50" s="572"/>
    </row>
    <row r="51" spans="2:46" ht="13.5" thickBot="1">
      <c r="B51" s="573" t="s">
        <v>5</v>
      </c>
      <c r="C51" s="574">
        <f t="shared" ref="C51:Q51" si="26">+SUM(C13:C45)</f>
        <v>2392848.9348330162</v>
      </c>
      <c r="D51" s="574">
        <f t="shared" si="26"/>
        <v>3128140.664411433</v>
      </c>
      <c r="E51" s="574">
        <f t="shared" si="26"/>
        <v>3886395.1491105473</v>
      </c>
      <c r="F51" s="574">
        <f t="shared" si="26"/>
        <v>3977689.216380199</v>
      </c>
      <c r="G51" s="574">
        <f t="shared" si="26"/>
        <v>4361129.765921046</v>
      </c>
      <c r="H51" s="574">
        <f t="shared" si="26"/>
        <v>4607189.9199160766</v>
      </c>
      <c r="I51" s="574"/>
      <c r="J51" s="574">
        <f t="shared" si="26"/>
        <v>3772422.9088719375</v>
      </c>
      <c r="K51" s="574"/>
      <c r="L51" s="574">
        <f t="shared" si="26"/>
        <v>3554734.6260754564</v>
      </c>
      <c r="M51" s="574">
        <f t="shared" si="26"/>
        <v>3462657.8675023103</v>
      </c>
      <c r="N51" s="574">
        <f t="shared" si="26"/>
        <v>3457083.5822317461</v>
      </c>
      <c r="O51" s="574">
        <f t="shared" si="26"/>
        <v>3447130.7777694571</v>
      </c>
      <c r="P51" s="574">
        <f t="shared" si="26"/>
        <v>3447128.7577694575</v>
      </c>
      <c r="Q51" s="574">
        <f t="shared" si="26"/>
        <v>3459295.8587829722</v>
      </c>
      <c r="R51" s="574">
        <f>+SUM(R13:R16,R18:R19,R22,R23,R28,R34:R42,R43:R43)-R36</f>
        <v>3459295.8587829717</v>
      </c>
      <c r="S51" s="574">
        <f>+SUM(S13:S16,S18:S19,S22,S23,S28,S34:S42,S43:S43)-S36</f>
        <v>3490428.4489735994</v>
      </c>
      <c r="T51" s="574">
        <f>+SUM(T13:T16,T18:T19,T22,T23,T28,T34:T42,T43:T43)-T36</f>
        <v>3520367.513057312</v>
      </c>
      <c r="U51" s="574">
        <f>+SUM(U13:U16,U18:U19,U22,U23,U28,U34:U42,U43:U43)-U36</f>
        <v>3630388.2531409771</v>
      </c>
      <c r="V51" s="574">
        <f>+SUM(V13:V16,V18:V19,V22,V23,V28,V34:V42,V43:V43)-V36</f>
        <v>3829807.2198215821</v>
      </c>
      <c r="W51" s="574">
        <f>SUM(W13:W15,W18:W19)</f>
        <v>1693716.589815245</v>
      </c>
      <c r="X51" s="574">
        <f t="shared" ref="X51:AJ51" si="27">SUM(X13:X15,X18:X19)</f>
        <v>1439910.9435586017</v>
      </c>
      <c r="Y51" s="574">
        <f t="shared" si="27"/>
        <v>1260617.4836742925</v>
      </c>
      <c r="Z51" s="574">
        <f t="shared" si="27"/>
        <v>1260692.4836742927</v>
      </c>
      <c r="AA51" s="574">
        <f t="shared" si="27"/>
        <v>1203931.214685932</v>
      </c>
      <c r="AB51" s="574">
        <f t="shared" si="27"/>
        <v>1059361.5901434696</v>
      </c>
      <c r="AC51" s="574">
        <f t="shared" si="27"/>
        <v>1053861.5901434696</v>
      </c>
      <c r="AD51" s="574">
        <f t="shared" si="27"/>
        <v>890393.50848955847</v>
      </c>
      <c r="AE51" s="574">
        <f t="shared" si="27"/>
        <v>773366.56615638244</v>
      </c>
      <c r="AF51" s="574">
        <f t="shared" si="27"/>
        <v>730235.68866774125</v>
      </c>
      <c r="AG51" s="574">
        <f t="shared" si="27"/>
        <v>665792.60082222964</v>
      </c>
      <c r="AH51" s="574">
        <f t="shared" si="27"/>
        <v>703972.86020887375</v>
      </c>
      <c r="AI51" s="574">
        <f t="shared" si="27"/>
        <v>560164.38151597488</v>
      </c>
      <c r="AJ51" s="574">
        <f t="shared" si="27"/>
        <v>539249.28492486977</v>
      </c>
      <c r="AK51" s="574">
        <f t="shared" ref="AK51:AP51" si="28">SUM(AK13:AK15,AK18:AK19)</f>
        <v>528550.91334431025</v>
      </c>
      <c r="AL51" s="574">
        <f t="shared" si="28"/>
        <v>539426.66165267234</v>
      </c>
      <c r="AM51" s="574">
        <f t="shared" si="28"/>
        <v>338884.16288380261</v>
      </c>
      <c r="AN51" s="574">
        <f t="shared" si="28"/>
        <v>107193.6010161087</v>
      </c>
      <c r="AO51" s="574">
        <f t="shared" si="28"/>
        <v>197014.34625588002</v>
      </c>
      <c r="AP51" s="574">
        <f t="shared" si="28"/>
        <v>183205.34971172101</v>
      </c>
      <c r="AQ51" s="574">
        <f t="shared" ref="AQ51:AR51" si="29">SUM(AQ13:AQ15,AQ18:AQ19)</f>
        <v>158871.84065483636</v>
      </c>
      <c r="AR51" s="575">
        <f t="shared" si="29"/>
        <v>117634.75219670097</v>
      </c>
    </row>
    <row r="52" spans="2:46" ht="13.5" thickBo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1"/>
      <c r="AK52" s="81"/>
      <c r="AL52" s="81"/>
      <c r="AM52" s="81"/>
      <c r="AO52" s="81"/>
      <c r="AP52" s="81"/>
      <c r="AQ52" s="113"/>
      <c r="AR52" s="113"/>
    </row>
    <row r="53" spans="2:46" ht="13.5" thickBot="1">
      <c r="B53" s="576" t="s">
        <v>34</v>
      </c>
      <c r="C53" s="577">
        <v>1.0429999999999999</v>
      </c>
      <c r="D53" s="577">
        <v>1.0549999999999999</v>
      </c>
      <c r="E53" s="577">
        <v>1.0249999999999999</v>
      </c>
      <c r="F53" s="577">
        <v>1.032</v>
      </c>
      <c r="G53" s="577">
        <v>1.0269999999999999</v>
      </c>
      <c r="H53" s="577">
        <v>1.0189999999999999</v>
      </c>
      <c r="I53" s="577"/>
      <c r="J53" s="577">
        <v>1.0189999999999999</v>
      </c>
      <c r="K53" s="577">
        <v>1.0189999999999999</v>
      </c>
      <c r="L53" s="577">
        <v>0.98899999999999999</v>
      </c>
      <c r="M53" s="577">
        <v>0.98899999999999999</v>
      </c>
      <c r="N53" s="577">
        <v>1.008</v>
      </c>
      <c r="O53" s="578">
        <v>1.01</v>
      </c>
      <c r="P53" s="578">
        <v>1.01</v>
      </c>
      <c r="Q53" s="578">
        <v>1.024</v>
      </c>
      <c r="R53" s="577">
        <v>1.024</v>
      </c>
      <c r="S53" s="577">
        <v>1.024</v>
      </c>
      <c r="T53" s="578">
        <v>1</v>
      </c>
      <c r="U53" s="578">
        <v>1</v>
      </c>
      <c r="V53" s="578">
        <v>1</v>
      </c>
      <c r="W53" s="578">
        <v>1</v>
      </c>
      <c r="X53" s="578">
        <v>1</v>
      </c>
      <c r="Y53" s="578">
        <v>1</v>
      </c>
      <c r="Z53" s="578">
        <v>1</v>
      </c>
      <c r="AA53" s="578">
        <v>1</v>
      </c>
      <c r="AB53" s="578">
        <v>1</v>
      </c>
      <c r="AC53" s="578">
        <v>1</v>
      </c>
      <c r="AD53" s="578">
        <v>1</v>
      </c>
      <c r="AE53" s="578">
        <v>1</v>
      </c>
      <c r="AF53" s="578">
        <v>1</v>
      </c>
      <c r="AG53" s="578">
        <v>1</v>
      </c>
      <c r="AH53" s="578">
        <v>1</v>
      </c>
      <c r="AI53" s="578">
        <v>1</v>
      </c>
      <c r="AJ53" s="578">
        <v>1</v>
      </c>
      <c r="AK53" s="578">
        <v>1</v>
      </c>
      <c r="AL53" s="578">
        <v>1</v>
      </c>
      <c r="AM53" s="578">
        <v>1</v>
      </c>
      <c r="AN53" s="578">
        <v>1</v>
      </c>
      <c r="AO53" s="578">
        <v>1</v>
      </c>
      <c r="AP53" s="578">
        <v>1</v>
      </c>
      <c r="AQ53" s="578">
        <v>1</v>
      </c>
      <c r="AR53" s="579">
        <v>1</v>
      </c>
    </row>
    <row r="54" spans="2:46" ht="13.5" thickBo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580"/>
      <c r="S54" s="81"/>
      <c r="T54" s="81"/>
      <c r="U54" s="81"/>
      <c r="V54" s="81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1"/>
      <c r="AK54" s="81"/>
      <c r="AL54" s="81"/>
      <c r="AM54" s="81"/>
      <c r="AO54" s="81"/>
      <c r="AP54" s="81"/>
      <c r="AQ54" s="113"/>
      <c r="AR54" s="113"/>
    </row>
    <row r="55" spans="2:46" ht="13.5" thickBot="1">
      <c r="B55" s="547" t="s">
        <v>25</v>
      </c>
      <c r="C55" s="581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1"/>
      <c r="AK55" s="81"/>
      <c r="AL55" s="81"/>
      <c r="AM55" s="81"/>
      <c r="AO55" s="81"/>
      <c r="AP55" s="81"/>
      <c r="AQ55" s="113"/>
      <c r="AR55" s="113"/>
    </row>
    <row r="56" spans="2:46">
      <c r="B56" s="582" t="s">
        <v>6</v>
      </c>
      <c r="C56" s="551"/>
      <c r="D56" s="551"/>
      <c r="E56" s="551"/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  <c r="Q56" s="551"/>
      <c r="R56" s="551"/>
      <c r="S56" s="551"/>
      <c r="T56" s="551"/>
      <c r="U56" s="551"/>
      <c r="V56" s="551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3"/>
      <c r="AN56" s="554"/>
      <c r="AO56" s="552"/>
      <c r="AP56" s="553"/>
      <c r="AQ56" s="555"/>
      <c r="AR56" s="556"/>
    </row>
    <row r="57" spans="2:46">
      <c r="B57" s="523" t="s">
        <v>126</v>
      </c>
      <c r="C57" s="560">
        <v>363181</v>
      </c>
      <c r="D57" s="560">
        <v>346152</v>
      </c>
      <c r="E57" s="560">
        <v>300968</v>
      </c>
      <c r="F57" s="560">
        <v>240800</v>
      </c>
      <c r="G57" s="560">
        <v>255473</v>
      </c>
      <c r="H57" s="560">
        <v>171987</v>
      </c>
      <c r="I57" s="560">
        <f>+H57</f>
        <v>171987</v>
      </c>
      <c r="J57" s="560">
        <v>171987</v>
      </c>
      <c r="K57" s="560">
        <v>171987</v>
      </c>
      <c r="L57" s="560">
        <v>180124</v>
      </c>
      <c r="M57" s="560">
        <v>180124</v>
      </c>
      <c r="N57" s="560">
        <v>248690</v>
      </c>
      <c r="O57" s="560">
        <v>325734</v>
      </c>
      <c r="P57" s="560">
        <v>325734</v>
      </c>
      <c r="Q57" s="560">
        <v>408489</v>
      </c>
      <c r="R57" s="560">
        <v>408489</v>
      </c>
      <c r="S57" s="560">
        <v>408489</v>
      </c>
      <c r="T57" s="560">
        <v>404085</v>
      </c>
      <c r="U57" s="560">
        <v>404085</v>
      </c>
      <c r="V57" s="560">
        <v>404713</v>
      </c>
      <c r="W57" s="560">
        <v>404713</v>
      </c>
      <c r="X57" s="560">
        <v>358092</v>
      </c>
      <c r="Y57" s="560">
        <v>314839</v>
      </c>
      <c r="Z57" s="560">
        <v>314839</v>
      </c>
      <c r="AA57" s="560">
        <v>268139</v>
      </c>
      <c r="AB57" s="560">
        <v>333348</v>
      </c>
      <c r="AC57" s="560">
        <v>333348</v>
      </c>
      <c r="AD57" s="560">
        <v>454401</v>
      </c>
      <c r="AE57" s="560">
        <v>511073</v>
      </c>
      <c r="AF57" s="560">
        <v>473815</v>
      </c>
      <c r="AG57" s="560">
        <v>482408</v>
      </c>
      <c r="AH57" s="560">
        <v>540749</v>
      </c>
      <c r="AI57" s="560">
        <v>447250</v>
      </c>
      <c r="AJ57" s="560">
        <v>382806</v>
      </c>
      <c r="AK57" s="560">
        <v>465600</v>
      </c>
      <c r="AL57" s="583">
        <v>614406</v>
      </c>
      <c r="AM57" s="560">
        <v>553621.81943592429</v>
      </c>
      <c r="AN57" s="560">
        <v>198323</v>
      </c>
      <c r="AO57" s="583">
        <v>36672</v>
      </c>
      <c r="AP57" s="560">
        <v>74324</v>
      </c>
      <c r="AQ57" s="560">
        <v>56329</v>
      </c>
      <c r="AR57" s="561">
        <v>39831</v>
      </c>
    </row>
    <row r="58" spans="2:46">
      <c r="B58" s="523" t="s">
        <v>289</v>
      </c>
      <c r="C58" s="560">
        <f>1109231-C142</f>
        <v>1086651</v>
      </c>
      <c r="D58" s="560">
        <f>1435147-D142</f>
        <v>1402836</v>
      </c>
      <c r="E58" s="560">
        <f>1645920-E142</f>
        <v>1607630</v>
      </c>
      <c r="F58" s="560">
        <f>1555093-F142</f>
        <v>1508053</v>
      </c>
      <c r="G58" s="560">
        <f>1688619-G142</f>
        <v>1627830</v>
      </c>
      <c r="H58" s="560">
        <f>1717117-H142</f>
        <v>1635864</v>
      </c>
      <c r="I58" s="560">
        <f>+H58</f>
        <v>1635864</v>
      </c>
      <c r="J58" s="560">
        <f>1717117-I142</f>
        <v>1635864</v>
      </c>
      <c r="K58" s="560">
        <f>1717117-K142</f>
        <v>1635864</v>
      </c>
      <c r="L58" s="560">
        <f>1722462-L142</f>
        <v>1630102</v>
      </c>
      <c r="M58" s="560">
        <f>1722462-M142</f>
        <v>1630102</v>
      </c>
      <c r="N58" s="560">
        <f>1815139-N142</f>
        <v>1707859</v>
      </c>
      <c r="O58" s="560">
        <f>1968879-O142</f>
        <v>1853377</v>
      </c>
      <c r="P58" s="560">
        <f>1968879-P142</f>
        <v>1853377</v>
      </c>
      <c r="Q58" s="560">
        <f>2099787-Q142</f>
        <v>1970593</v>
      </c>
      <c r="R58" s="560">
        <f>2099787-R142</f>
        <v>1970593</v>
      </c>
      <c r="S58" s="560">
        <f>2099787-S142</f>
        <v>1970593</v>
      </c>
      <c r="T58" s="560">
        <f>2292704-T142</f>
        <v>2156638</v>
      </c>
      <c r="U58" s="560">
        <f>2292704-U142</f>
        <v>2156638</v>
      </c>
      <c r="V58" s="560">
        <f>2437690-V142</f>
        <v>2294900</v>
      </c>
      <c r="W58" s="560">
        <v>2294900</v>
      </c>
      <c r="X58" s="560">
        <f>2334912</f>
        <v>2334912</v>
      </c>
      <c r="Y58" s="560">
        <f>2295037</f>
        <v>2295037</v>
      </c>
      <c r="Z58" s="560">
        <f>2295037</f>
        <v>2295037</v>
      </c>
      <c r="AA58" s="560">
        <f>2180835</f>
        <v>2180835</v>
      </c>
      <c r="AB58" s="560">
        <v>2137921</v>
      </c>
      <c r="AC58" s="560">
        <v>2137921</v>
      </c>
      <c r="AD58" s="560">
        <v>2120510</v>
      </c>
      <c r="AE58" s="560">
        <v>2208278</v>
      </c>
      <c r="AF58" s="560">
        <v>2160592</v>
      </c>
      <c r="AG58" s="584">
        <v>2123164</v>
      </c>
      <c r="AH58" s="560">
        <v>2375967</v>
      </c>
      <c r="AI58" s="560">
        <v>2282463</v>
      </c>
      <c r="AJ58" s="560">
        <v>2195069</v>
      </c>
      <c r="AK58" s="560">
        <v>2222227</v>
      </c>
      <c r="AL58" s="583">
        <v>2023340</v>
      </c>
      <c r="AM58" s="560">
        <v>1783277</v>
      </c>
      <c r="AN58" s="560">
        <v>1516187</v>
      </c>
      <c r="AO58" s="583">
        <v>1398375</v>
      </c>
      <c r="AP58" s="560">
        <v>1073117</v>
      </c>
      <c r="AQ58" s="560">
        <v>709387</v>
      </c>
      <c r="AR58" s="561">
        <v>576730</v>
      </c>
    </row>
    <row r="59" spans="2:46">
      <c r="B59" s="523" t="s">
        <v>127</v>
      </c>
      <c r="C59" s="560">
        <v>5460062.8320000004</v>
      </c>
      <c r="D59" s="560">
        <v>7119288.1440000003</v>
      </c>
      <c r="E59" s="560">
        <v>7650431</v>
      </c>
      <c r="F59" s="560">
        <v>7696254</v>
      </c>
      <c r="G59" s="560">
        <v>8466443</v>
      </c>
      <c r="H59" s="560">
        <v>8469241.8630445991</v>
      </c>
      <c r="I59" s="560">
        <f>+H59</f>
        <v>8469241.8630445991</v>
      </c>
      <c r="J59" s="560">
        <v>8469242</v>
      </c>
      <c r="K59" s="560">
        <v>8469242</v>
      </c>
      <c r="L59" s="560">
        <v>9812226.379999999</v>
      </c>
      <c r="M59" s="560">
        <v>9812226.379999999</v>
      </c>
      <c r="N59" s="560">
        <v>9528456.5949999988</v>
      </c>
      <c r="O59" s="560">
        <v>9197045</v>
      </c>
      <c r="P59" s="560">
        <v>9197045</v>
      </c>
      <c r="Q59" s="560">
        <v>7950852</v>
      </c>
      <c r="R59" s="560">
        <v>7950852</v>
      </c>
      <c r="S59" s="560">
        <v>7950852</v>
      </c>
      <c r="T59" s="560">
        <v>7485834.87197953</v>
      </c>
      <c r="U59" s="560">
        <v>7485834.87197953</v>
      </c>
      <c r="V59" s="560">
        <v>7328156.9793474898</v>
      </c>
      <c r="W59" s="560">
        <v>7328156.9793474898</v>
      </c>
      <c r="X59" s="560">
        <v>7205081.691206879</v>
      </c>
      <c r="Y59" s="560">
        <v>5908380.3661704799</v>
      </c>
      <c r="Z59" s="560">
        <v>5908380.3661704799</v>
      </c>
      <c r="AA59" s="560">
        <v>5151303.6658899998</v>
      </c>
      <c r="AB59" s="560">
        <v>5649387.0963698812</v>
      </c>
      <c r="AC59" s="560">
        <v>5649387.0963698812</v>
      </c>
      <c r="AD59" s="560">
        <v>5495137.651518642</v>
      </c>
      <c r="AE59" s="560">
        <v>4688452.3984612962</v>
      </c>
      <c r="AF59" s="560">
        <v>4124078.0369283482</v>
      </c>
      <c r="AG59" s="560">
        <v>4408266.314003489</v>
      </c>
      <c r="AH59" s="560">
        <v>3021725.7539404039</v>
      </c>
      <c r="AI59" s="560">
        <v>2008918.0278086832</v>
      </c>
      <c r="AJ59" s="560">
        <v>1846742.6644666679</v>
      </c>
      <c r="AK59" s="560">
        <v>1204379.7637999996</v>
      </c>
      <c r="AL59" s="583">
        <v>948946.27345525089</v>
      </c>
      <c r="AM59" s="560">
        <v>636983.91944925836</v>
      </c>
      <c r="AN59" s="560">
        <v>1212354.0617793414</v>
      </c>
      <c r="AO59" s="583">
        <v>930777.59169114858</v>
      </c>
      <c r="AP59" s="560">
        <v>174663.92742000002</v>
      </c>
      <c r="AQ59" s="560">
        <v>152021.97975</v>
      </c>
      <c r="AR59" s="561">
        <v>118762.56320999999</v>
      </c>
      <c r="AS59" s="113"/>
    </row>
    <row r="60" spans="2:46">
      <c r="B60" s="523" t="s">
        <v>116</v>
      </c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0"/>
      <c r="Z60" s="560"/>
      <c r="AA60" s="560"/>
      <c r="AB60" s="560"/>
      <c r="AC60" s="560"/>
      <c r="AD60" s="560"/>
      <c r="AE60" s="560"/>
      <c r="AF60" s="560"/>
      <c r="AG60" s="560"/>
      <c r="AH60" s="560"/>
      <c r="AI60" s="560"/>
      <c r="AJ60" s="560"/>
      <c r="AK60" s="560"/>
      <c r="AL60" s="80"/>
      <c r="AM60" s="80"/>
      <c r="AN60" s="1"/>
      <c r="AO60" s="80"/>
      <c r="AP60" s="80"/>
      <c r="AQ60" s="558"/>
      <c r="AR60" s="559"/>
      <c r="AS60" s="9"/>
      <c r="AT60" s="9"/>
    </row>
    <row r="61" spans="2:46">
      <c r="B61" s="523" t="s">
        <v>11</v>
      </c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0"/>
      <c r="AF61" s="560"/>
      <c r="AG61" s="560"/>
      <c r="AH61" s="560"/>
      <c r="AI61" s="560"/>
      <c r="AJ61" s="560"/>
      <c r="AK61" s="560"/>
      <c r="AL61" s="80"/>
      <c r="AM61" s="80"/>
      <c r="AN61" s="1"/>
      <c r="AO61" s="80"/>
      <c r="AP61" s="80"/>
      <c r="AQ61" s="558"/>
      <c r="AR61" s="559"/>
      <c r="AS61" s="113"/>
    </row>
    <row r="62" spans="2:46">
      <c r="B62" s="523" t="s">
        <v>128</v>
      </c>
      <c r="C62" s="560">
        <v>460799</v>
      </c>
      <c r="D62" s="560">
        <v>576968</v>
      </c>
      <c r="E62" s="560">
        <v>657492</v>
      </c>
      <c r="F62" s="560">
        <v>652607</v>
      </c>
      <c r="G62" s="560">
        <v>611824</v>
      </c>
      <c r="H62" s="560">
        <v>566894.41628295183</v>
      </c>
      <c r="I62" s="560">
        <f>+H62</f>
        <v>566894.41628295183</v>
      </c>
      <c r="J62" s="560">
        <v>566894.41628295183</v>
      </c>
      <c r="K62" s="560">
        <v>566894.41628295183</v>
      </c>
      <c r="L62" s="560">
        <v>500391.58299999998</v>
      </c>
      <c r="M62" s="560">
        <v>500392</v>
      </c>
      <c r="N62" s="560">
        <v>444123</v>
      </c>
      <c r="O62" s="560">
        <v>346181.28117368021</v>
      </c>
      <c r="P62" s="560">
        <v>503510</v>
      </c>
      <c r="Q62" s="560">
        <v>581203</v>
      </c>
      <c r="R62" s="560">
        <v>581203.11194832984</v>
      </c>
      <c r="S62" s="560">
        <v>581203.11194832984</v>
      </c>
      <c r="T62" s="560">
        <v>542634.32214171742</v>
      </c>
      <c r="U62" s="560">
        <v>542634.32214171742</v>
      </c>
      <c r="V62" s="560">
        <v>597725.83984974038</v>
      </c>
      <c r="W62" s="560">
        <v>597725.83984974038</v>
      </c>
      <c r="X62" s="560">
        <v>551007.37711123424</v>
      </c>
      <c r="Y62" s="560">
        <v>546722.48913254472</v>
      </c>
      <c r="Z62" s="560">
        <v>546722.48913254472</v>
      </c>
      <c r="AA62" s="560">
        <v>378483.86898125167</v>
      </c>
      <c r="AB62" s="560">
        <v>340673.6510918584</v>
      </c>
      <c r="AC62" s="560">
        <v>340673.6510918584</v>
      </c>
      <c r="AD62" s="560">
        <v>294191.32321837841</v>
      </c>
      <c r="AE62" s="560">
        <v>254709.39475238178</v>
      </c>
      <c r="AF62" s="560">
        <v>209585.55174974003</v>
      </c>
      <c r="AG62" s="560">
        <v>170024.13515967061</v>
      </c>
      <c r="AH62" s="560">
        <v>276069.59700000001</v>
      </c>
      <c r="AI62" s="560">
        <v>221943.30799999999</v>
      </c>
      <c r="AJ62" s="560">
        <v>124084.755</v>
      </c>
      <c r="AK62" s="560">
        <v>73569.388689999992</v>
      </c>
      <c r="AL62" s="583">
        <v>44408.627573334001</v>
      </c>
      <c r="AM62" s="560">
        <v>27074.3022191663</v>
      </c>
      <c r="AN62" s="560">
        <v>17135.72682536611</v>
      </c>
      <c r="AO62" s="583">
        <v>7948.2714775390596</v>
      </c>
      <c r="AP62" s="560">
        <v>3685.48137</v>
      </c>
      <c r="AQ62" s="560">
        <v>12910.194790000001</v>
      </c>
      <c r="AR62" s="561">
        <v>24546.302877999999</v>
      </c>
      <c r="AS62" s="113"/>
    </row>
    <row r="63" spans="2:46">
      <c r="B63" s="523" t="s">
        <v>129</v>
      </c>
      <c r="C63" s="560">
        <v>262102</v>
      </c>
      <c r="D63" s="560">
        <v>294462</v>
      </c>
      <c r="E63" s="560">
        <v>343082</v>
      </c>
      <c r="F63" s="560">
        <v>363709</v>
      </c>
      <c r="G63" s="560">
        <v>399043</v>
      </c>
      <c r="H63" s="560">
        <v>395689.88135321427</v>
      </c>
      <c r="I63" s="560">
        <f>+H63</f>
        <v>395689.88135321427</v>
      </c>
      <c r="J63" s="560">
        <v>395690</v>
      </c>
      <c r="K63" s="560">
        <v>395690</v>
      </c>
      <c r="L63" s="560">
        <v>484905.90162363008</v>
      </c>
      <c r="M63" s="560">
        <v>484906</v>
      </c>
      <c r="N63" s="560">
        <v>429127.97397107939</v>
      </c>
      <c r="O63" s="560">
        <v>566943.3700555556</v>
      </c>
      <c r="P63" s="560">
        <v>591033</v>
      </c>
      <c r="Q63" s="560">
        <v>700498</v>
      </c>
      <c r="R63" s="560">
        <v>700498.16599120479</v>
      </c>
      <c r="S63" s="560">
        <v>700498.16599120479</v>
      </c>
      <c r="T63" s="560">
        <v>931874.47809360514</v>
      </c>
      <c r="U63" s="560">
        <v>931874.47809360514</v>
      </c>
      <c r="V63" s="560">
        <v>1051676.2342481813</v>
      </c>
      <c r="W63" s="560">
        <v>1051676.2342481813</v>
      </c>
      <c r="X63" s="560">
        <f t="shared" ref="X63:AG63" si="30">+X64+X65</f>
        <v>1206144.3221374019</v>
      </c>
      <c r="Y63" s="560">
        <f t="shared" si="30"/>
        <v>1335545.8545823584</v>
      </c>
      <c r="Z63" s="560">
        <f t="shared" si="30"/>
        <v>1335545.8545823584</v>
      </c>
      <c r="AA63" s="560">
        <f t="shared" si="30"/>
        <v>1359730.4117537616</v>
      </c>
      <c r="AB63" s="560">
        <f t="shared" si="30"/>
        <v>1429482.3816406555</v>
      </c>
      <c r="AC63" s="560">
        <f t="shared" si="30"/>
        <v>1429482.3816406555</v>
      </c>
      <c r="AD63" s="560">
        <f t="shared" si="30"/>
        <v>1608791.708879814</v>
      </c>
      <c r="AE63" s="560">
        <f t="shared" si="30"/>
        <v>1504269.752055618</v>
      </c>
      <c r="AF63" s="560">
        <f t="shared" si="30"/>
        <v>1236349.2535447681</v>
      </c>
      <c r="AG63" s="560">
        <f t="shared" si="30"/>
        <v>946698.28691328969</v>
      </c>
      <c r="AH63" s="560">
        <v>969440.1323672405</v>
      </c>
      <c r="AI63" s="560">
        <v>811810.25342663843</v>
      </c>
      <c r="AJ63" s="560">
        <v>988479.87027724611</v>
      </c>
      <c r="AK63" s="560">
        <v>856400.28017815226</v>
      </c>
      <c r="AL63" s="583">
        <v>886470.72250603279</v>
      </c>
      <c r="AM63" s="560">
        <f>AM64+AM65</f>
        <v>226933.51746667459</v>
      </c>
      <c r="AN63" s="560">
        <f>AN64+AN65</f>
        <v>198884.87434863971</v>
      </c>
      <c r="AO63" s="583">
        <f>AO64+AO65</f>
        <v>187130.60974561569</v>
      </c>
      <c r="AP63" s="560">
        <v>200552.18253237492</v>
      </c>
      <c r="AQ63" s="560">
        <v>219302.28116800002</v>
      </c>
      <c r="AR63" s="561">
        <v>146872.75810099998</v>
      </c>
    </row>
    <row r="64" spans="2:46">
      <c r="B64" s="523" t="s">
        <v>169</v>
      </c>
      <c r="C64" s="560">
        <v>197576</v>
      </c>
      <c r="D64" s="560">
        <v>221215</v>
      </c>
      <c r="E64" s="560">
        <v>258572</v>
      </c>
      <c r="F64" s="560">
        <v>276989</v>
      </c>
      <c r="G64" s="560">
        <v>293836</v>
      </c>
      <c r="H64" s="560">
        <v>303171.85935321427</v>
      </c>
      <c r="I64" s="560">
        <v>303171.85935321427</v>
      </c>
      <c r="J64" s="560">
        <v>303172</v>
      </c>
      <c r="K64" s="560">
        <v>303172</v>
      </c>
      <c r="L64" s="560">
        <v>400383.26286432007</v>
      </c>
      <c r="M64" s="560">
        <v>400383</v>
      </c>
      <c r="N64" s="560">
        <v>338945.9739055346</v>
      </c>
      <c r="O64" s="560">
        <v>478985.3700555556</v>
      </c>
      <c r="P64" s="560"/>
      <c r="Q64" s="560">
        <v>537188</v>
      </c>
      <c r="R64" s="560">
        <v>582916.57606233621</v>
      </c>
      <c r="S64" s="560">
        <v>582916.57606233621</v>
      </c>
      <c r="T64" s="560">
        <v>780388.93433458323</v>
      </c>
      <c r="U64" s="560">
        <v>780388.93433458323</v>
      </c>
      <c r="V64" s="560">
        <v>825569.45465499978</v>
      </c>
      <c r="W64" s="560">
        <v>825569.45465499978</v>
      </c>
      <c r="X64" s="560">
        <v>923775.28300000005</v>
      </c>
      <c r="Y64" s="560">
        <v>1037141.4240900001</v>
      </c>
      <c r="Z64" s="560">
        <v>1037141.4240900001</v>
      </c>
      <c r="AA64" s="560">
        <v>1027690.0101567802</v>
      </c>
      <c r="AB64" s="560">
        <v>1223371.0816397001</v>
      </c>
      <c r="AC64" s="560">
        <v>1223371.0816397001</v>
      </c>
      <c r="AD64" s="560">
        <v>1414678.6210157999</v>
      </c>
      <c r="AE64" s="560">
        <v>1360947.3262670233</v>
      </c>
      <c r="AF64" s="560">
        <v>1132972.1822711946</v>
      </c>
      <c r="AG64" s="560">
        <v>860603.39676724048</v>
      </c>
      <c r="AH64" s="560">
        <v>860603.39676724048</v>
      </c>
      <c r="AI64" s="560">
        <v>736413.16497330344</v>
      </c>
      <c r="AJ64" s="560">
        <v>909996.24800391274</v>
      </c>
      <c r="AK64" s="560">
        <v>835670.93658148556</v>
      </c>
      <c r="AL64" s="585">
        <v>872833.59229269915</v>
      </c>
      <c r="AM64" s="560">
        <v>217917.29352999901</v>
      </c>
      <c r="AN64" s="560">
        <v>194216.46646170301</v>
      </c>
      <c r="AO64" s="585">
        <v>184375.800803477</v>
      </c>
      <c r="AP64" s="560">
        <v>199609.60315667302</v>
      </c>
      <c r="AQ64" s="560">
        <v>214056.22805000001</v>
      </c>
      <c r="AR64" s="561">
        <v>145033.17309999999</v>
      </c>
    </row>
    <row r="65" spans="2:44">
      <c r="B65" s="523" t="s">
        <v>112</v>
      </c>
      <c r="C65" s="560">
        <v>64526</v>
      </c>
      <c r="D65" s="560">
        <v>73247</v>
      </c>
      <c r="E65" s="560">
        <v>84510</v>
      </c>
      <c r="F65" s="560">
        <v>86720</v>
      </c>
      <c r="G65" s="560">
        <v>105207</v>
      </c>
      <c r="H65" s="560">
        <v>92518.021999999997</v>
      </c>
      <c r="I65" s="560">
        <v>92518.021999999997</v>
      </c>
      <c r="J65" s="560">
        <v>92518</v>
      </c>
      <c r="K65" s="560">
        <v>92518</v>
      </c>
      <c r="L65" s="560">
        <v>84522.638759310023</v>
      </c>
      <c r="M65" s="560">
        <v>84523</v>
      </c>
      <c r="N65" s="560">
        <v>90182.000065544809</v>
      </c>
      <c r="O65" s="560">
        <v>87958</v>
      </c>
      <c r="P65" s="560"/>
      <c r="Q65" s="560">
        <v>117582</v>
      </c>
      <c r="R65" s="560">
        <v>117581.589928869</v>
      </c>
      <c r="S65" s="560">
        <v>117581.58992886852</v>
      </c>
      <c r="T65" s="560">
        <v>151485.54375902191</v>
      </c>
      <c r="U65" s="560">
        <v>151485.54375902191</v>
      </c>
      <c r="V65" s="560">
        <v>226106.77959318159</v>
      </c>
      <c r="W65" s="560">
        <v>226106.77959318156</v>
      </c>
      <c r="X65" s="560">
        <v>282369.03913740197</v>
      </c>
      <c r="Y65" s="560">
        <v>298404.43049235822</v>
      </c>
      <c r="Z65" s="560">
        <v>298404.43049235822</v>
      </c>
      <c r="AA65" s="560">
        <v>332040.40159698133</v>
      </c>
      <c r="AB65" s="560">
        <v>206111.30000095547</v>
      </c>
      <c r="AC65" s="560">
        <v>206111.30000095547</v>
      </c>
      <c r="AD65" s="560">
        <v>194113.08786401397</v>
      </c>
      <c r="AE65" s="560">
        <v>143322.42578859467</v>
      </c>
      <c r="AF65" s="560">
        <v>103377.07127357354</v>
      </c>
      <c r="AG65" s="560">
        <v>86094.890146049147</v>
      </c>
      <c r="AH65" s="560">
        <v>108836.73560000001</v>
      </c>
      <c r="AI65" s="560">
        <v>75397.088453335004</v>
      </c>
      <c r="AJ65" s="560">
        <v>78483.622273333342</v>
      </c>
      <c r="AK65" s="560">
        <v>20729.343596666666</v>
      </c>
      <c r="AL65" s="585">
        <v>13637.130213333699</v>
      </c>
      <c r="AM65" s="560">
        <v>9016.2239366755875</v>
      </c>
      <c r="AN65" s="560">
        <v>4668.407886936704</v>
      </c>
      <c r="AO65" s="585">
        <v>2754.8089421386699</v>
      </c>
      <c r="AP65" s="560">
        <v>942.57935999999995</v>
      </c>
      <c r="AQ65" s="560">
        <v>4950</v>
      </c>
      <c r="AR65" s="561">
        <v>1839.5850009999999</v>
      </c>
    </row>
    <row r="66" spans="2:44">
      <c r="B66" s="523" t="s">
        <v>15</v>
      </c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560"/>
      <c r="P66" s="560"/>
      <c r="Q66" s="560"/>
      <c r="R66" s="560">
        <v>352246.07267289888</v>
      </c>
      <c r="S66" s="560">
        <v>352246.07267289888</v>
      </c>
      <c r="T66" s="560">
        <v>327027.30385734246</v>
      </c>
      <c r="U66" s="560">
        <v>327027.30385734246</v>
      </c>
      <c r="V66" s="560">
        <v>413543.68350426876</v>
      </c>
      <c r="W66" s="560"/>
      <c r="X66" s="560"/>
      <c r="Y66" s="560"/>
      <c r="Z66" s="560"/>
      <c r="AA66" s="560"/>
      <c r="AB66" s="560"/>
      <c r="AC66" s="560"/>
      <c r="AD66" s="560"/>
      <c r="AE66" s="560"/>
      <c r="AF66" s="560"/>
      <c r="AG66" s="560"/>
      <c r="AH66" s="584"/>
      <c r="AI66" s="584"/>
      <c r="AJ66" s="80"/>
      <c r="AK66" s="80"/>
      <c r="AL66" s="586"/>
      <c r="AM66" s="80"/>
      <c r="AN66" s="1"/>
      <c r="AO66" s="586"/>
      <c r="AP66" s="80"/>
      <c r="AQ66" s="558"/>
      <c r="AR66" s="559"/>
    </row>
    <row r="67" spans="2:44">
      <c r="B67" s="523" t="s">
        <v>16</v>
      </c>
      <c r="C67" s="560"/>
      <c r="D67" s="560"/>
      <c r="E67" s="560"/>
      <c r="F67" s="560"/>
      <c r="G67" s="560"/>
      <c r="H67" s="560"/>
      <c r="I67" s="560"/>
      <c r="J67" s="560"/>
      <c r="K67" s="560"/>
      <c r="L67" s="560"/>
      <c r="M67" s="560"/>
      <c r="N67" s="560"/>
      <c r="O67" s="560"/>
      <c r="P67" s="560"/>
      <c r="Q67" s="560"/>
      <c r="R67" s="560">
        <f>SUM(R68:R70)</f>
        <v>301335.08333333331</v>
      </c>
      <c r="S67" s="560">
        <f>SUM(S68:S70)</f>
        <v>301335.08333333331</v>
      </c>
      <c r="T67" s="560">
        <f>SUM(T68:T70)</f>
        <v>404925.456351545</v>
      </c>
      <c r="U67" s="560">
        <f>SUM(U68:U70)</f>
        <v>404925.456351545</v>
      </c>
      <c r="V67" s="560">
        <f>SUM(V68:V70)</f>
        <v>513912</v>
      </c>
      <c r="W67" s="560"/>
      <c r="X67" s="560"/>
      <c r="Y67" s="560"/>
      <c r="Z67" s="560"/>
      <c r="AA67" s="560"/>
      <c r="AB67" s="560"/>
      <c r="AC67" s="560"/>
      <c r="AD67" s="560"/>
      <c r="AE67" s="560"/>
      <c r="AF67" s="560"/>
      <c r="AG67" s="560"/>
      <c r="AH67" s="560"/>
      <c r="AI67" s="560"/>
      <c r="AJ67" s="80"/>
      <c r="AK67" s="80"/>
      <c r="AL67" s="586"/>
      <c r="AM67" s="80"/>
      <c r="AN67" s="1"/>
      <c r="AO67" s="586"/>
      <c r="AP67" s="80"/>
      <c r="AQ67" s="558"/>
      <c r="AR67" s="559"/>
    </row>
    <row r="68" spans="2:44">
      <c r="B68" s="523" t="s">
        <v>113</v>
      </c>
      <c r="C68" s="560"/>
      <c r="D68" s="560"/>
      <c r="E68" s="560"/>
      <c r="F68" s="560"/>
      <c r="G68" s="560"/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>
        <v>98848.083333333328</v>
      </c>
      <c r="S68" s="560">
        <v>98848.083333333328</v>
      </c>
      <c r="T68" s="560">
        <v>64489.456351544992</v>
      </c>
      <c r="U68" s="560">
        <v>64489.456351544992</v>
      </c>
      <c r="V68" s="560">
        <v>46025</v>
      </c>
      <c r="W68" s="560"/>
      <c r="X68" s="560"/>
      <c r="Y68" s="560"/>
      <c r="Z68" s="560"/>
      <c r="AA68" s="560"/>
      <c r="AB68" s="560"/>
      <c r="AC68" s="560"/>
      <c r="AD68" s="560"/>
      <c r="AE68" s="560"/>
      <c r="AF68" s="560"/>
      <c r="AG68" s="560"/>
      <c r="AH68" s="584"/>
      <c r="AI68" s="584"/>
      <c r="AJ68" s="80"/>
      <c r="AK68" s="80"/>
      <c r="AL68" s="586"/>
      <c r="AM68" s="80"/>
      <c r="AN68" s="1"/>
      <c r="AO68" s="586"/>
      <c r="AP68" s="80"/>
      <c r="AQ68" s="558"/>
      <c r="AR68" s="559"/>
    </row>
    <row r="69" spans="2:44">
      <c r="B69" s="523" t="s">
        <v>114</v>
      </c>
      <c r="C69" s="560"/>
      <c r="D69" s="560"/>
      <c r="E69" s="560"/>
      <c r="F69" s="560"/>
      <c r="G69" s="560"/>
      <c r="H69" s="560"/>
      <c r="I69" s="560"/>
      <c r="J69" s="560"/>
      <c r="K69" s="560"/>
      <c r="L69" s="560"/>
      <c r="M69" s="560"/>
      <c r="N69" s="560"/>
      <c r="O69" s="560"/>
      <c r="P69" s="560"/>
      <c r="Q69" s="560"/>
      <c r="R69" s="560">
        <v>182578</v>
      </c>
      <c r="S69" s="560">
        <v>182578</v>
      </c>
      <c r="T69" s="560">
        <v>327893</v>
      </c>
      <c r="U69" s="560">
        <v>327893</v>
      </c>
      <c r="V69" s="560">
        <v>459687</v>
      </c>
      <c r="W69" s="560"/>
      <c r="X69" s="560"/>
      <c r="Y69" s="560"/>
      <c r="Z69" s="560"/>
      <c r="AA69" s="560"/>
      <c r="AB69" s="560"/>
      <c r="AC69" s="560"/>
      <c r="AD69" s="560"/>
      <c r="AE69" s="560"/>
      <c r="AF69" s="560"/>
      <c r="AG69" s="560"/>
      <c r="AH69" s="584"/>
      <c r="AI69" s="584"/>
      <c r="AJ69" s="80"/>
      <c r="AK69" s="80"/>
      <c r="AL69" s="80"/>
      <c r="AM69" s="80"/>
      <c r="AN69" s="1"/>
      <c r="AO69" s="80"/>
      <c r="AP69" s="80"/>
      <c r="AQ69" s="558"/>
      <c r="AR69" s="559"/>
    </row>
    <row r="70" spans="2:44">
      <c r="B70" s="523" t="s">
        <v>115</v>
      </c>
      <c r="C70" s="560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560"/>
      <c r="P70" s="560"/>
      <c r="Q70" s="560"/>
      <c r="R70" s="560">
        <v>19909</v>
      </c>
      <c r="S70" s="560">
        <v>19909</v>
      </c>
      <c r="T70" s="560">
        <v>12543</v>
      </c>
      <c r="U70" s="560">
        <v>12543</v>
      </c>
      <c r="V70" s="560">
        <v>8200</v>
      </c>
      <c r="W70" s="560"/>
      <c r="X70" s="560"/>
      <c r="Y70" s="560"/>
      <c r="Z70" s="560"/>
      <c r="AA70" s="560"/>
      <c r="AB70" s="560"/>
      <c r="AC70" s="560"/>
      <c r="AD70" s="560"/>
      <c r="AE70" s="560"/>
      <c r="AF70" s="560"/>
      <c r="AG70" s="560"/>
      <c r="AH70" s="584"/>
      <c r="AI70" s="584"/>
      <c r="AJ70" s="80"/>
      <c r="AK70" s="80"/>
      <c r="AL70" s="80"/>
      <c r="AM70" s="80"/>
      <c r="AN70" s="1"/>
      <c r="AO70" s="80"/>
      <c r="AP70" s="80"/>
      <c r="AQ70" s="558"/>
      <c r="AR70" s="559"/>
    </row>
    <row r="71" spans="2:44">
      <c r="B71" s="523" t="s">
        <v>116</v>
      </c>
      <c r="C71" s="560"/>
      <c r="D71" s="560"/>
      <c r="E71" s="560"/>
      <c r="F71" s="560"/>
      <c r="G71" s="560"/>
      <c r="H71" s="560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0"/>
      <c r="V71" s="560"/>
      <c r="W71" s="560"/>
      <c r="X71" s="560"/>
      <c r="Y71" s="560"/>
      <c r="Z71" s="560"/>
      <c r="AA71" s="560"/>
      <c r="AB71" s="560"/>
      <c r="AC71" s="560"/>
      <c r="AD71" s="560"/>
      <c r="AE71" s="560"/>
      <c r="AF71" s="560"/>
      <c r="AG71" s="560"/>
      <c r="AH71" s="80"/>
      <c r="AI71" s="80"/>
      <c r="AJ71" s="80"/>
      <c r="AK71" s="80"/>
      <c r="AL71" s="80"/>
      <c r="AM71" s="80"/>
      <c r="AN71" s="1"/>
      <c r="AO71" s="80"/>
      <c r="AP71" s="80"/>
      <c r="AQ71" s="558"/>
      <c r="AR71" s="559"/>
    </row>
    <row r="72" spans="2:44">
      <c r="B72" s="523" t="s">
        <v>170</v>
      </c>
      <c r="C72" s="560">
        <v>872176</v>
      </c>
      <c r="D72" s="560">
        <v>1026612</v>
      </c>
      <c r="E72" s="560">
        <v>1208393.5738699073</v>
      </c>
      <c r="F72" s="560">
        <v>1319243.6415849605</v>
      </c>
      <c r="G72" s="560">
        <v>1556905.547547424</v>
      </c>
      <c r="H72" s="560">
        <v>1970674.013097856</v>
      </c>
      <c r="I72" s="560">
        <f>+H72</f>
        <v>1970674.013097856</v>
      </c>
      <c r="J72" s="560">
        <v>1970674</v>
      </c>
      <c r="K72" s="560">
        <v>1970674</v>
      </c>
      <c r="L72" s="560">
        <v>1621850</v>
      </c>
      <c r="M72" s="560">
        <v>1621850</v>
      </c>
      <c r="N72" s="560">
        <v>1673669.3020643927</v>
      </c>
      <c r="O72" s="560">
        <v>1740095.192246051</v>
      </c>
      <c r="P72" s="560">
        <v>2057934</v>
      </c>
      <c r="Q72" s="560">
        <v>2108114</v>
      </c>
      <c r="R72" s="560">
        <f>SUM(R73:R77)</f>
        <v>2108114.0887215291</v>
      </c>
      <c r="S72" s="560">
        <f>SUM(S73:S77)</f>
        <v>2108114.0887215291</v>
      </c>
      <c r="T72" s="560">
        <f>SUM(T73:T77)</f>
        <v>2029830.9619184725</v>
      </c>
      <c r="U72" s="560">
        <f>SUM(U73:U77)</f>
        <v>2029830.9619184725</v>
      </c>
      <c r="V72" s="560">
        <f>SUM(V73:V77)</f>
        <v>1843488.063540987</v>
      </c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84"/>
      <c r="AI72" s="584"/>
      <c r="AJ72" s="80"/>
      <c r="AK72" s="80"/>
      <c r="AL72" s="80"/>
      <c r="AM72" s="80"/>
      <c r="AN72" s="1"/>
      <c r="AO72" s="80"/>
      <c r="AP72" s="80"/>
      <c r="AQ72" s="558"/>
      <c r="AR72" s="559"/>
    </row>
    <row r="73" spans="2:44">
      <c r="B73" s="523" t="s">
        <v>168</v>
      </c>
      <c r="C73" s="560">
        <v>22580</v>
      </c>
      <c r="D73" s="560">
        <v>32311</v>
      </c>
      <c r="E73" s="560">
        <v>38290</v>
      </c>
      <c r="F73" s="560">
        <v>47040</v>
      </c>
      <c r="G73" s="560">
        <v>60789</v>
      </c>
      <c r="H73" s="560">
        <v>81253</v>
      </c>
      <c r="I73" s="560">
        <v>81253</v>
      </c>
      <c r="J73" s="560">
        <v>81253</v>
      </c>
      <c r="K73" s="560">
        <v>81253</v>
      </c>
      <c r="L73" s="560">
        <v>95624</v>
      </c>
      <c r="M73" s="560">
        <v>95624</v>
      </c>
      <c r="N73" s="560">
        <v>107280</v>
      </c>
      <c r="O73" s="560">
        <v>115614</v>
      </c>
      <c r="P73" s="560"/>
      <c r="Q73" s="560"/>
      <c r="R73" s="560"/>
      <c r="S73" s="560"/>
      <c r="T73" s="560"/>
      <c r="U73" s="560"/>
      <c r="V73" s="560"/>
      <c r="W73" s="560"/>
      <c r="X73" s="560"/>
      <c r="Y73" s="560"/>
      <c r="Z73" s="560"/>
      <c r="AA73" s="560"/>
      <c r="AB73" s="560"/>
      <c r="AC73" s="560"/>
      <c r="AD73" s="560"/>
      <c r="AE73" s="560"/>
      <c r="AF73" s="560"/>
      <c r="AG73" s="560"/>
      <c r="AH73" s="80"/>
      <c r="AI73" s="80"/>
      <c r="AJ73" s="80"/>
      <c r="AK73" s="80"/>
      <c r="AL73" s="80"/>
      <c r="AM73" s="80"/>
      <c r="AN73" s="1"/>
      <c r="AO73" s="80"/>
      <c r="AP73" s="80"/>
      <c r="AQ73" s="558"/>
      <c r="AR73" s="559"/>
    </row>
    <row r="74" spans="2:44">
      <c r="B74" s="523" t="s">
        <v>117</v>
      </c>
      <c r="C74" s="560"/>
      <c r="D74" s="560"/>
      <c r="E74" s="560"/>
      <c r="F74" s="560"/>
      <c r="G74" s="560"/>
      <c r="H74" s="560"/>
      <c r="I74" s="560"/>
      <c r="J74" s="560"/>
      <c r="K74" s="560"/>
      <c r="L74" s="560"/>
      <c r="M74" s="560"/>
      <c r="N74" s="560"/>
      <c r="O74" s="560"/>
      <c r="P74" s="560"/>
      <c r="Q74" s="560"/>
      <c r="R74" s="560">
        <v>1534127.3694087304</v>
      </c>
      <c r="S74" s="560">
        <v>1534127.3694087304</v>
      </c>
      <c r="T74" s="560">
        <v>1409076.7546573558</v>
      </c>
      <c r="U74" s="560">
        <v>1409076.7546573558</v>
      </c>
      <c r="V74" s="560">
        <v>1199510.1608463868</v>
      </c>
      <c r="W74" s="560"/>
      <c r="X74" s="560"/>
      <c r="Y74" s="560"/>
      <c r="Z74" s="560"/>
      <c r="AA74" s="560"/>
      <c r="AB74" s="560"/>
      <c r="AC74" s="560"/>
      <c r="AD74" s="560"/>
      <c r="AE74" s="560"/>
      <c r="AF74" s="560"/>
      <c r="AG74" s="560"/>
      <c r="AH74" s="584"/>
      <c r="AI74" s="584"/>
      <c r="AJ74" s="80"/>
      <c r="AK74" s="80"/>
      <c r="AL74" s="80"/>
      <c r="AM74" s="80"/>
      <c r="AN74" s="1"/>
      <c r="AO74" s="80"/>
      <c r="AP74" s="80"/>
      <c r="AQ74" s="558"/>
      <c r="AR74" s="559"/>
    </row>
    <row r="75" spans="2:44">
      <c r="B75" s="523" t="s">
        <v>118</v>
      </c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>
        <v>379102.30816649803</v>
      </c>
      <c r="S75" s="560">
        <v>379102.30816649803</v>
      </c>
      <c r="T75" s="560">
        <v>443767.19987018942</v>
      </c>
      <c r="U75" s="560">
        <v>443767.19987018942</v>
      </c>
      <c r="V75" s="560">
        <v>483963.75254054513</v>
      </c>
      <c r="W75" s="560"/>
      <c r="X75" s="560"/>
      <c r="Y75" s="560"/>
      <c r="Z75" s="560"/>
      <c r="AA75" s="560"/>
      <c r="AB75" s="560"/>
      <c r="AC75" s="560"/>
      <c r="AD75" s="560"/>
      <c r="AE75" s="560"/>
      <c r="AF75" s="560"/>
      <c r="AG75" s="560"/>
      <c r="AH75" s="584"/>
      <c r="AI75" s="584"/>
      <c r="AJ75" s="80"/>
      <c r="AK75" s="80"/>
      <c r="AL75" s="80"/>
      <c r="AM75" s="80"/>
      <c r="AN75" s="1"/>
      <c r="AO75" s="80"/>
      <c r="AP75" s="80"/>
      <c r="AQ75" s="558"/>
      <c r="AR75" s="559"/>
    </row>
    <row r="76" spans="2:44">
      <c r="B76" s="523" t="s">
        <v>119</v>
      </c>
      <c r="C76" s="560"/>
      <c r="D76" s="560"/>
      <c r="E76" s="560"/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>
        <v>190166.43329737691</v>
      </c>
      <c r="S76" s="560">
        <v>190166.43329737691</v>
      </c>
      <c r="T76" s="560">
        <v>166856.59834501671</v>
      </c>
      <c r="U76" s="560">
        <v>166856.59834501671</v>
      </c>
      <c r="V76" s="560">
        <v>147470.91450717332</v>
      </c>
      <c r="W76" s="560"/>
      <c r="X76" s="560"/>
      <c r="Y76" s="560"/>
      <c r="Z76" s="560"/>
      <c r="AA76" s="560"/>
      <c r="AB76" s="560"/>
      <c r="AC76" s="560"/>
      <c r="AD76" s="560"/>
      <c r="AE76" s="560"/>
      <c r="AF76" s="560"/>
      <c r="AG76" s="560"/>
      <c r="AH76" s="584"/>
      <c r="AI76" s="584"/>
      <c r="AJ76" s="80"/>
      <c r="AK76" s="80"/>
      <c r="AL76" s="80"/>
      <c r="AM76" s="80"/>
      <c r="AN76" s="1"/>
      <c r="AO76" s="80"/>
      <c r="AP76" s="80"/>
      <c r="AQ76" s="558"/>
      <c r="AR76" s="559"/>
    </row>
    <row r="77" spans="2:44">
      <c r="B77" s="523" t="s">
        <v>120</v>
      </c>
      <c r="C77" s="560"/>
      <c r="D77" s="560"/>
      <c r="E77" s="560"/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>
        <v>4717.9778489238452</v>
      </c>
      <c r="S77" s="560">
        <v>4717.9778489238452</v>
      </c>
      <c r="T77" s="560">
        <v>10130.409045910726</v>
      </c>
      <c r="U77" s="560">
        <v>10130.409045910726</v>
      </c>
      <c r="V77" s="560">
        <v>12543.235646881851</v>
      </c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84"/>
      <c r="AI77" s="584"/>
      <c r="AJ77" s="80"/>
      <c r="AK77" s="80"/>
      <c r="AL77" s="80"/>
      <c r="AM77" s="80"/>
      <c r="AN77" s="1"/>
      <c r="AO77" s="80"/>
      <c r="AP77" s="80"/>
      <c r="AQ77" s="558"/>
      <c r="AR77" s="559"/>
    </row>
    <row r="78" spans="2:44">
      <c r="B78" s="523" t="s">
        <v>31</v>
      </c>
      <c r="C78" s="560">
        <v>19060</v>
      </c>
      <c r="D78" s="560">
        <v>101387</v>
      </c>
      <c r="E78" s="560">
        <v>252225</v>
      </c>
      <c r="F78" s="560">
        <v>305200</v>
      </c>
      <c r="G78" s="560">
        <v>327344</v>
      </c>
      <c r="H78" s="560">
        <v>349447</v>
      </c>
      <c r="I78" s="560">
        <f>+H78</f>
        <v>349447</v>
      </c>
      <c r="J78" s="560">
        <v>349447</v>
      </c>
      <c r="K78" s="560">
        <v>349447</v>
      </c>
      <c r="L78" s="560">
        <v>341720</v>
      </c>
      <c r="M78" s="560">
        <v>341720</v>
      </c>
      <c r="N78" s="560">
        <v>340001</v>
      </c>
      <c r="O78" s="560">
        <v>363088</v>
      </c>
      <c r="P78" s="560">
        <v>363088</v>
      </c>
      <c r="Q78" s="560">
        <v>389174</v>
      </c>
      <c r="R78" s="560">
        <v>389174</v>
      </c>
      <c r="S78" s="560">
        <v>389174</v>
      </c>
      <c r="T78" s="560">
        <v>462211</v>
      </c>
      <c r="U78" s="560">
        <v>462211</v>
      </c>
      <c r="V78" s="560">
        <v>500714</v>
      </c>
      <c r="W78" s="560"/>
      <c r="X78" s="560"/>
      <c r="Y78" s="560"/>
      <c r="Z78" s="560"/>
      <c r="AA78" s="560"/>
      <c r="AB78" s="560"/>
      <c r="AC78" s="560"/>
      <c r="AD78" s="560"/>
      <c r="AE78" s="560"/>
      <c r="AF78" s="560"/>
      <c r="AG78" s="560"/>
      <c r="AH78" s="584"/>
      <c r="AI78" s="584"/>
      <c r="AJ78" s="80"/>
      <c r="AK78" s="80"/>
      <c r="AL78" s="80"/>
      <c r="AM78" s="80"/>
      <c r="AN78" s="1"/>
      <c r="AO78" s="80"/>
      <c r="AP78" s="80"/>
      <c r="AQ78" s="558"/>
      <c r="AR78" s="559"/>
    </row>
    <row r="79" spans="2:44">
      <c r="B79" s="523" t="s">
        <v>20</v>
      </c>
      <c r="C79" s="560"/>
      <c r="D79" s="560"/>
      <c r="E79" s="560"/>
      <c r="F79" s="560"/>
      <c r="G79" s="560"/>
      <c r="H79" s="560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0"/>
      <c r="AF79" s="560"/>
      <c r="AG79" s="560"/>
      <c r="AH79" s="80"/>
      <c r="AI79" s="80"/>
      <c r="AJ79" s="80"/>
      <c r="AK79" s="80"/>
      <c r="AL79" s="80"/>
      <c r="AM79" s="80"/>
      <c r="AN79" s="1"/>
      <c r="AO79" s="80"/>
      <c r="AP79" s="80"/>
      <c r="AQ79" s="558"/>
      <c r="AR79" s="559"/>
    </row>
    <row r="80" spans="2:44">
      <c r="B80" s="523" t="s">
        <v>171</v>
      </c>
      <c r="C80" s="560"/>
      <c r="D80" s="560"/>
      <c r="E80" s="560"/>
      <c r="F80" s="560"/>
      <c r="G80" s="560"/>
      <c r="H80" s="560"/>
      <c r="I80" s="560"/>
      <c r="J80" s="560"/>
      <c r="K80" s="560"/>
      <c r="L80" s="560"/>
      <c r="M80" s="560"/>
      <c r="N80" s="560"/>
      <c r="O80" s="560"/>
      <c r="P80" s="560"/>
      <c r="Q80" s="560"/>
      <c r="R80" s="560">
        <f>SUM(R81:R83)</f>
        <v>678396.12464697089</v>
      </c>
      <c r="S80" s="560">
        <f>SUM(S81:S83)</f>
        <v>678396.12464697089</v>
      </c>
      <c r="T80" s="560">
        <f>SUM(T81:T83)</f>
        <v>784040.1416892861</v>
      </c>
      <c r="U80" s="560">
        <f>SUM(U81:U83)</f>
        <v>784040.1416892861</v>
      </c>
      <c r="V80" s="560">
        <f>SUM(V81:V83)</f>
        <v>1207967.7242694295</v>
      </c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80"/>
      <c r="AK80" s="80"/>
      <c r="AL80" s="80"/>
      <c r="AM80" s="80"/>
      <c r="AN80" s="1"/>
      <c r="AO80" s="80"/>
      <c r="AP80" s="80"/>
      <c r="AQ80" s="558"/>
      <c r="AR80" s="559"/>
    </row>
    <row r="81" spans="2:44">
      <c r="B81" s="523" t="s">
        <v>122</v>
      </c>
      <c r="C81" s="560"/>
      <c r="D81" s="560"/>
      <c r="E81" s="560"/>
      <c r="F81" s="560"/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>
        <v>522890.5540741497</v>
      </c>
      <c r="S81" s="560">
        <v>522890.5540741497</v>
      </c>
      <c r="T81" s="560">
        <v>542793.34308666456</v>
      </c>
      <c r="U81" s="560">
        <v>542793.34308666456</v>
      </c>
      <c r="V81" s="560">
        <v>797026.9933571571</v>
      </c>
      <c r="W81" s="560"/>
      <c r="X81" s="560"/>
      <c r="Y81" s="560"/>
      <c r="Z81" s="560"/>
      <c r="AA81" s="560"/>
      <c r="AB81" s="560"/>
      <c r="AC81" s="560"/>
      <c r="AD81" s="560"/>
      <c r="AE81" s="560"/>
      <c r="AF81" s="560"/>
      <c r="AG81" s="560"/>
      <c r="AH81" s="584"/>
      <c r="AI81" s="584"/>
      <c r="AJ81" s="80"/>
      <c r="AK81" s="80"/>
      <c r="AL81" s="80"/>
      <c r="AM81" s="80"/>
      <c r="AN81" s="1"/>
      <c r="AO81" s="80"/>
      <c r="AP81" s="80"/>
      <c r="AQ81" s="558"/>
      <c r="AR81" s="559"/>
    </row>
    <row r="82" spans="2:44">
      <c r="B82" s="523" t="s">
        <v>123</v>
      </c>
      <c r="C82" s="560"/>
      <c r="D82" s="560"/>
      <c r="E82" s="560"/>
      <c r="F82" s="560"/>
      <c r="G82" s="56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>
        <v>155505.57057282119</v>
      </c>
      <c r="S82" s="560">
        <v>155505.57057282119</v>
      </c>
      <c r="T82" s="560">
        <v>199255.64788675716</v>
      </c>
      <c r="U82" s="560">
        <v>199255.64788675716</v>
      </c>
      <c r="V82" s="560">
        <v>342826.22517716076</v>
      </c>
      <c r="W82" s="560"/>
      <c r="X82" s="560"/>
      <c r="Y82" s="560"/>
      <c r="Z82" s="560"/>
      <c r="AA82" s="560"/>
      <c r="AB82" s="560"/>
      <c r="AC82" s="560"/>
      <c r="AD82" s="560"/>
      <c r="AE82" s="560"/>
      <c r="AF82" s="560"/>
      <c r="AG82" s="560"/>
      <c r="AH82" s="584"/>
      <c r="AI82" s="584"/>
      <c r="AJ82" s="80"/>
      <c r="AK82" s="80"/>
      <c r="AL82" s="80"/>
      <c r="AM82" s="80"/>
      <c r="AN82" s="1"/>
      <c r="AO82" s="80"/>
      <c r="AP82" s="80"/>
      <c r="AQ82" s="558"/>
      <c r="AR82" s="559"/>
    </row>
    <row r="83" spans="2:44">
      <c r="B83" s="523" t="s">
        <v>124</v>
      </c>
      <c r="C83" s="560"/>
      <c r="D83" s="560"/>
      <c r="E83" s="560"/>
      <c r="F83" s="560"/>
      <c r="G83" s="560"/>
      <c r="H83" s="560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>
        <v>41991.150715864387</v>
      </c>
      <c r="U83" s="560">
        <v>41991.150715864387</v>
      </c>
      <c r="V83" s="560">
        <v>68114.505735111612</v>
      </c>
      <c r="W83" s="560"/>
      <c r="X83" s="560"/>
      <c r="Y83" s="560"/>
      <c r="Z83" s="560"/>
      <c r="AA83" s="560"/>
      <c r="AB83" s="560"/>
      <c r="AC83" s="560"/>
      <c r="AD83" s="560"/>
      <c r="AE83" s="560"/>
      <c r="AF83" s="560"/>
      <c r="AG83" s="560"/>
      <c r="AH83" s="584"/>
      <c r="AI83" s="584"/>
      <c r="AJ83" s="80"/>
      <c r="AK83" s="80"/>
      <c r="AL83" s="80"/>
      <c r="AM83" s="80"/>
      <c r="AN83" s="1"/>
      <c r="AO83" s="80"/>
      <c r="AP83" s="80"/>
      <c r="AQ83" s="558"/>
      <c r="AR83" s="559"/>
    </row>
    <row r="84" spans="2:44">
      <c r="B84" s="523" t="s">
        <v>172</v>
      </c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>
        <v>13152</v>
      </c>
      <c r="S84" s="560">
        <v>13152</v>
      </c>
      <c r="T84" s="560">
        <v>6382.0381354013052</v>
      </c>
      <c r="U84" s="560">
        <v>6382.0381354013052</v>
      </c>
      <c r="V84" s="560">
        <v>4373</v>
      </c>
      <c r="W84" s="560"/>
      <c r="X84" s="560"/>
      <c r="Y84" s="560"/>
      <c r="Z84" s="560"/>
      <c r="AA84" s="560"/>
      <c r="AB84" s="560"/>
      <c r="AC84" s="560"/>
      <c r="AD84" s="560"/>
      <c r="AE84" s="560"/>
      <c r="AF84" s="560"/>
      <c r="AG84" s="560"/>
      <c r="AH84" s="584"/>
      <c r="AI84" s="584"/>
      <c r="AJ84" s="80"/>
      <c r="AK84" s="80"/>
      <c r="AL84" s="80"/>
      <c r="AM84" s="80"/>
      <c r="AN84" s="1"/>
      <c r="AO84" s="80"/>
      <c r="AP84" s="80"/>
      <c r="AQ84" s="558"/>
      <c r="AR84" s="559"/>
    </row>
    <row r="85" spans="2:44">
      <c r="B85" s="523" t="s">
        <v>116</v>
      </c>
      <c r="C85" s="560"/>
      <c r="D85" s="560"/>
      <c r="E85" s="560"/>
      <c r="F85" s="560"/>
      <c r="G85" s="560"/>
      <c r="H85" s="560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560"/>
      <c r="AC85" s="560"/>
      <c r="AD85" s="560"/>
      <c r="AE85" s="560"/>
      <c r="AF85" s="560"/>
      <c r="AG85" s="560"/>
      <c r="AH85" s="80"/>
      <c r="AI85" s="80"/>
      <c r="AJ85" s="80"/>
      <c r="AK85" s="80"/>
      <c r="AL85" s="80"/>
      <c r="AM85" s="80"/>
      <c r="AN85" s="1"/>
      <c r="AO85" s="80"/>
      <c r="AP85" s="80"/>
      <c r="AQ85" s="558"/>
      <c r="AR85" s="559"/>
    </row>
    <row r="86" spans="2:44">
      <c r="B86" s="523" t="s">
        <v>23</v>
      </c>
      <c r="C86" s="560"/>
      <c r="D86" s="560"/>
      <c r="E86" s="560"/>
      <c r="F86" s="560"/>
      <c r="G86" s="560"/>
      <c r="H86" s="560"/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560"/>
      <c r="AC86" s="560"/>
      <c r="AD86" s="560"/>
      <c r="AE86" s="560"/>
      <c r="AF86" s="560"/>
      <c r="AG86" s="560"/>
      <c r="AH86" s="80"/>
      <c r="AI86" s="80"/>
      <c r="AJ86" s="80"/>
      <c r="AK86" s="80"/>
      <c r="AL86" s="80"/>
      <c r="AM86" s="80"/>
      <c r="AN86" s="1"/>
      <c r="AO86" s="80"/>
      <c r="AP86" s="80"/>
      <c r="AQ86" s="558"/>
      <c r="AR86" s="559"/>
    </row>
    <row r="87" spans="2:44">
      <c r="B87" s="523" t="s">
        <v>17</v>
      </c>
      <c r="C87" s="560"/>
      <c r="D87" s="560"/>
      <c r="E87" s="560"/>
      <c r="F87" s="560"/>
      <c r="G87" s="560"/>
      <c r="H87" s="560"/>
      <c r="I87" s="560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560"/>
      <c r="AC87" s="560"/>
      <c r="AD87" s="560"/>
      <c r="AE87" s="560"/>
      <c r="AF87" s="560"/>
      <c r="AG87" s="560"/>
      <c r="AH87" s="80"/>
      <c r="AI87" s="80"/>
      <c r="AJ87" s="80"/>
      <c r="AK87" s="80"/>
      <c r="AL87" s="80"/>
      <c r="AM87" s="80"/>
      <c r="AN87" s="1"/>
      <c r="AO87" s="80"/>
      <c r="AP87" s="80"/>
      <c r="AQ87" s="558"/>
      <c r="AR87" s="559"/>
    </row>
    <row r="88" spans="2:44">
      <c r="B88" s="523" t="s">
        <v>24</v>
      </c>
      <c r="C88" s="560"/>
      <c r="D88" s="560"/>
      <c r="E88" s="560"/>
      <c r="F88" s="560"/>
      <c r="G88" s="560"/>
      <c r="H88" s="560"/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80"/>
      <c r="AI88" s="80"/>
      <c r="AJ88" s="80"/>
      <c r="AK88" s="80"/>
      <c r="AL88" s="80"/>
      <c r="AM88" s="80"/>
      <c r="AN88" s="1"/>
      <c r="AO88" s="80"/>
      <c r="AP88" s="80"/>
      <c r="AQ88" s="558"/>
      <c r="AR88" s="559"/>
    </row>
    <row r="89" spans="2:44">
      <c r="B89" s="523" t="s">
        <v>14</v>
      </c>
      <c r="C89" s="560"/>
      <c r="D89" s="560"/>
      <c r="E89" s="560"/>
      <c r="F89" s="560"/>
      <c r="G89" s="560"/>
      <c r="H89" s="560"/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560"/>
      <c r="AC89" s="560"/>
      <c r="AD89" s="560"/>
      <c r="AE89" s="560"/>
      <c r="AF89" s="560"/>
      <c r="AG89" s="560"/>
      <c r="AH89" s="80"/>
      <c r="AI89" s="80"/>
      <c r="AJ89" s="80"/>
      <c r="AK89" s="80"/>
      <c r="AL89" s="80"/>
      <c r="AM89" s="80"/>
      <c r="AN89" s="1"/>
      <c r="AO89" s="80"/>
      <c r="AP89" s="80"/>
      <c r="AQ89" s="558"/>
      <c r="AR89" s="559"/>
    </row>
    <row r="90" spans="2:44">
      <c r="B90" s="587" t="s">
        <v>173</v>
      </c>
      <c r="C90" s="560">
        <v>20075</v>
      </c>
      <c r="D90" s="560">
        <v>104602</v>
      </c>
      <c r="E90" s="560">
        <v>268495</v>
      </c>
      <c r="F90" s="560">
        <v>312230</v>
      </c>
      <c r="G90" s="560">
        <v>325963</v>
      </c>
      <c r="H90" s="560">
        <v>371775</v>
      </c>
      <c r="I90" s="560"/>
      <c r="J90" s="560"/>
      <c r="K90" s="560"/>
      <c r="L90" s="560"/>
      <c r="M90" s="560"/>
      <c r="N90" s="560"/>
      <c r="O90" s="560"/>
      <c r="P90" s="560"/>
      <c r="Q90" s="560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560"/>
      <c r="AC90" s="560"/>
      <c r="AD90" s="560"/>
      <c r="AE90" s="560"/>
      <c r="AF90" s="560"/>
      <c r="AG90" s="560"/>
      <c r="AH90" s="80"/>
      <c r="AI90" s="80"/>
      <c r="AJ90" s="80"/>
      <c r="AK90" s="80"/>
      <c r="AL90" s="80"/>
      <c r="AM90" s="80"/>
      <c r="AN90" s="1"/>
      <c r="AO90" s="80"/>
      <c r="AP90" s="80"/>
      <c r="AQ90" s="558"/>
      <c r="AR90" s="559"/>
    </row>
    <row r="91" spans="2:44">
      <c r="B91" s="588" t="s">
        <v>174</v>
      </c>
      <c r="C91" s="560">
        <v>41872</v>
      </c>
      <c r="D91" s="560">
        <v>86384</v>
      </c>
      <c r="E91" s="560">
        <v>208108</v>
      </c>
      <c r="F91" s="560">
        <v>274587</v>
      </c>
      <c r="G91" s="560">
        <v>250498</v>
      </c>
      <c r="H91" s="560">
        <v>226880</v>
      </c>
      <c r="I91" s="560"/>
      <c r="J91" s="560"/>
      <c r="K91" s="560"/>
      <c r="L91" s="560"/>
      <c r="M91" s="560"/>
      <c r="N91" s="560"/>
      <c r="O91" s="560"/>
      <c r="P91" s="560"/>
      <c r="Q91" s="560"/>
      <c r="R91" s="560"/>
      <c r="S91" s="560"/>
      <c r="T91" s="560"/>
      <c r="U91" s="560"/>
      <c r="V91" s="560"/>
      <c r="W91" s="560"/>
      <c r="X91" s="560"/>
      <c r="Y91" s="560"/>
      <c r="Z91" s="560"/>
      <c r="AA91" s="560"/>
      <c r="AB91" s="560"/>
      <c r="AC91" s="560"/>
      <c r="AD91" s="560"/>
      <c r="AE91" s="560"/>
      <c r="AF91" s="560"/>
      <c r="AG91" s="560"/>
      <c r="AH91" s="80"/>
      <c r="AI91" s="80"/>
      <c r="AJ91" s="80"/>
      <c r="AK91" s="80"/>
      <c r="AL91" s="80"/>
      <c r="AM91" s="80"/>
      <c r="AN91" s="1"/>
      <c r="AO91" s="80"/>
      <c r="AP91" s="80"/>
      <c r="AQ91" s="558"/>
      <c r="AR91" s="559"/>
    </row>
    <row r="92" spans="2:44">
      <c r="B92" s="587" t="s">
        <v>175</v>
      </c>
      <c r="C92" s="560">
        <v>97277</v>
      </c>
      <c r="D92" s="560">
        <v>209045</v>
      </c>
      <c r="E92" s="560">
        <v>529635</v>
      </c>
      <c r="F92" s="560">
        <v>675986</v>
      </c>
      <c r="G92" s="560">
        <v>756400</v>
      </c>
      <c r="H92" s="560">
        <v>704249</v>
      </c>
      <c r="I92" s="560"/>
      <c r="J92" s="560"/>
      <c r="K92" s="560"/>
      <c r="L92" s="560"/>
      <c r="M92" s="560"/>
      <c r="N92" s="560"/>
      <c r="O92" s="560"/>
      <c r="P92" s="560"/>
      <c r="Q92" s="560"/>
      <c r="R92" s="560"/>
      <c r="S92" s="560"/>
      <c r="T92" s="560"/>
      <c r="U92" s="560"/>
      <c r="V92" s="560"/>
      <c r="W92" s="560"/>
      <c r="X92" s="560"/>
      <c r="Y92" s="560"/>
      <c r="Z92" s="560"/>
      <c r="AA92" s="560"/>
      <c r="AB92" s="560"/>
      <c r="AC92" s="560"/>
      <c r="AD92" s="560"/>
      <c r="AE92" s="560"/>
      <c r="AF92" s="560"/>
      <c r="AG92" s="560"/>
      <c r="AH92" s="80"/>
      <c r="AI92" s="80"/>
      <c r="AJ92" s="80"/>
      <c r="AK92" s="80"/>
      <c r="AL92" s="80"/>
      <c r="AM92" s="80"/>
      <c r="AN92" s="1"/>
      <c r="AO92" s="80"/>
      <c r="AP92" s="80"/>
      <c r="AQ92" s="558"/>
      <c r="AR92" s="559"/>
    </row>
    <row r="93" spans="2:44">
      <c r="B93" s="587" t="s">
        <v>176</v>
      </c>
      <c r="C93" s="560">
        <v>20075</v>
      </c>
      <c r="D93" s="560">
        <v>104602</v>
      </c>
      <c r="E93" s="560">
        <v>268495</v>
      </c>
      <c r="F93" s="560">
        <v>311969</v>
      </c>
      <c r="G93" s="560">
        <v>325963</v>
      </c>
      <c r="H93" s="560">
        <v>371775</v>
      </c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0"/>
      <c r="Z93" s="560"/>
      <c r="AA93" s="560"/>
      <c r="AB93" s="560"/>
      <c r="AC93" s="560"/>
      <c r="AD93" s="560"/>
      <c r="AE93" s="560"/>
      <c r="AF93" s="560"/>
      <c r="AG93" s="560"/>
      <c r="AH93" s="80"/>
      <c r="AI93" s="80"/>
      <c r="AJ93" s="80"/>
      <c r="AK93" s="80"/>
      <c r="AL93" s="80"/>
      <c r="AM93" s="80"/>
      <c r="AN93" s="1"/>
      <c r="AO93" s="80"/>
      <c r="AP93" s="80"/>
      <c r="AQ93" s="558"/>
      <c r="AR93" s="559"/>
    </row>
    <row r="94" spans="2:44" ht="13.5" thickBot="1">
      <c r="B94" s="589" t="s">
        <v>177</v>
      </c>
      <c r="C94" s="590">
        <v>3305</v>
      </c>
      <c r="D94" s="590">
        <v>12116</v>
      </c>
      <c r="E94" s="590">
        <v>16808</v>
      </c>
      <c r="F94" s="590">
        <v>25023</v>
      </c>
      <c r="G94" s="590">
        <v>21626</v>
      </c>
      <c r="H94" s="590">
        <v>78985</v>
      </c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9"/>
      <c r="AN94" s="570"/>
      <c r="AO94" s="568"/>
      <c r="AP94" s="569"/>
      <c r="AQ94" s="571"/>
      <c r="AR94" s="572"/>
    </row>
    <row r="95" spans="2:44">
      <c r="B95" s="81" t="s">
        <v>290</v>
      </c>
      <c r="C95" s="591"/>
      <c r="D95" s="591"/>
      <c r="E95" s="591"/>
      <c r="F95" s="591"/>
      <c r="G95" s="591"/>
      <c r="H95" s="591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1"/>
      <c r="AO95" s="80"/>
      <c r="AP95" s="81"/>
      <c r="AQ95" s="113"/>
      <c r="AR95" s="113"/>
    </row>
    <row r="96" spans="2:44" ht="13.5" thickBo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1"/>
      <c r="AK96" s="81"/>
      <c r="AL96" s="81"/>
      <c r="AM96" s="81"/>
      <c r="AO96" s="81"/>
      <c r="AP96" s="81"/>
      <c r="AQ96" s="113"/>
      <c r="AR96" s="113"/>
    </row>
    <row r="97" spans="2:44">
      <c r="B97" s="547" t="s">
        <v>4</v>
      </c>
      <c r="C97" s="592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0"/>
      <c r="X97" s="56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1"/>
      <c r="AK97" s="81"/>
      <c r="AL97" s="81"/>
      <c r="AM97" s="81"/>
      <c r="AO97" s="81"/>
      <c r="AP97" s="81"/>
      <c r="AQ97" s="113"/>
      <c r="AR97" s="113"/>
    </row>
    <row r="98" spans="2:44" ht="13.5" thickBot="1">
      <c r="B98" s="549" t="s">
        <v>33</v>
      </c>
      <c r="C98" s="593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1"/>
      <c r="AK98" s="81"/>
      <c r="AL98" s="81"/>
      <c r="AM98" s="81"/>
      <c r="AO98" s="81"/>
      <c r="AP98" s="81"/>
      <c r="AQ98" s="113"/>
      <c r="AR98" s="113"/>
    </row>
    <row r="99" spans="2:44">
      <c r="B99" s="582"/>
      <c r="C99" s="551"/>
      <c r="D99" s="551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51"/>
      <c r="R99" s="551"/>
      <c r="S99" s="551"/>
      <c r="T99" s="551"/>
      <c r="U99" s="551"/>
      <c r="V99" s="551"/>
      <c r="W99" s="552"/>
      <c r="X99" s="552"/>
      <c r="Y99" s="552"/>
      <c r="Z99" s="552"/>
      <c r="AA99" s="552"/>
      <c r="AB99" s="552"/>
      <c r="AC99" s="552"/>
      <c r="AD99" s="552"/>
      <c r="AE99" s="552"/>
      <c r="AF99" s="552"/>
      <c r="AG99" s="552"/>
      <c r="AH99" s="552"/>
      <c r="AI99" s="552"/>
      <c r="AJ99" s="552"/>
      <c r="AK99" s="552"/>
      <c r="AL99" s="552"/>
      <c r="AM99" s="553"/>
      <c r="AN99" s="554"/>
      <c r="AO99" s="552"/>
      <c r="AP99" s="553"/>
      <c r="AQ99" s="555"/>
      <c r="AR99" s="556"/>
    </row>
    <row r="100" spans="2:44">
      <c r="B100" s="523" t="s">
        <v>6</v>
      </c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1"/>
      <c r="AO100" s="80"/>
      <c r="AP100" s="80"/>
      <c r="AQ100" s="558"/>
      <c r="AR100" s="559"/>
    </row>
    <row r="101" spans="2:44">
      <c r="B101" s="523" t="s">
        <v>105</v>
      </c>
      <c r="C101" s="560">
        <v>372756.89563512581</v>
      </c>
      <c r="D101" s="560">
        <v>310140.87638925837</v>
      </c>
      <c r="E101" s="560">
        <v>239472.21530054873</v>
      </c>
      <c r="F101" s="560">
        <v>130336.8960186836</v>
      </c>
      <c r="G101" s="560">
        <v>19976.01224976706</v>
      </c>
      <c r="H101" s="560">
        <v>13949.431932964455</v>
      </c>
      <c r="I101" s="560">
        <v>13948</v>
      </c>
      <c r="J101" s="560">
        <v>13947.67314681582</v>
      </c>
      <c r="K101" s="560">
        <v>13947.67314681582</v>
      </c>
      <c r="L101" s="560">
        <v>13856</v>
      </c>
      <c r="M101" s="560">
        <v>13855.593579373104</v>
      </c>
      <c r="N101" s="560">
        <v>20254.120624722218</v>
      </c>
      <c r="O101" s="560">
        <v>20638.673184019801</v>
      </c>
      <c r="P101" s="560">
        <v>20638.673184019801</v>
      </c>
      <c r="Q101" s="560">
        <v>18833.672497441403</v>
      </c>
      <c r="R101" s="560">
        <v>18833.672497441403</v>
      </c>
      <c r="S101" s="560">
        <v>18834.356091191403</v>
      </c>
      <c r="T101" s="560">
        <v>-18341</v>
      </c>
      <c r="U101" s="560">
        <v>17494.2055</v>
      </c>
      <c r="V101" s="560">
        <v>18917.569544075632</v>
      </c>
      <c r="W101" s="560">
        <v>18918.369544075631</v>
      </c>
      <c r="X101" s="560">
        <v>6625.846683122405</v>
      </c>
      <c r="Y101" s="560">
        <v>9322</v>
      </c>
      <c r="Z101" s="560">
        <v>9322</v>
      </c>
      <c r="AA101" s="560">
        <v>8464.8283963927752</v>
      </c>
      <c r="AB101" s="560">
        <v>7607.7222548218497</v>
      </c>
      <c r="AC101" s="560">
        <v>2107.7222548218515</v>
      </c>
      <c r="AD101" s="560">
        <v>3266.8307540168803</v>
      </c>
      <c r="AE101" s="560">
        <v>7467.3775796847931</v>
      </c>
      <c r="AF101" s="560">
        <v>5296.1802207602595</v>
      </c>
      <c r="AG101" s="560">
        <v>4507.9248297628828</v>
      </c>
      <c r="AH101" s="560">
        <f t="shared" ref="AH101:AO103" si="31">+AH149+AH164</f>
        <v>3746.1452688967388</v>
      </c>
      <c r="AI101" s="560">
        <f t="shared" si="31"/>
        <v>1564.5401289347449</v>
      </c>
      <c r="AJ101" s="560">
        <f t="shared" si="31"/>
        <v>561.63631999504582</v>
      </c>
      <c r="AK101" s="560">
        <f t="shared" si="31"/>
        <v>599.35871739826996</v>
      </c>
      <c r="AL101" s="560">
        <f t="shared" si="31"/>
        <v>407.64360000000153</v>
      </c>
      <c r="AM101" s="560">
        <f t="shared" si="31"/>
        <v>1324.4526261249709</v>
      </c>
      <c r="AN101" s="560">
        <f>+AN149+AN164</f>
        <v>350.81761863118004</v>
      </c>
      <c r="AO101" s="560">
        <f t="shared" si="31"/>
        <v>20.93366</v>
      </c>
      <c r="AP101" s="560">
        <f>+AP149+AP164</f>
        <v>1.8479102847867199</v>
      </c>
      <c r="AQ101" s="560">
        <f>+AQ149+AQ164</f>
        <v>150.34796429776</v>
      </c>
      <c r="AR101" s="561">
        <f>+AR149+AR164</f>
        <v>192.73437636226299</v>
      </c>
    </row>
    <row r="102" spans="2:44">
      <c r="B102" s="523" t="s">
        <v>106</v>
      </c>
      <c r="C102" s="560">
        <v>170815.82139170275</v>
      </c>
      <c r="D102" s="560">
        <v>342931.75311342225</v>
      </c>
      <c r="E102" s="560">
        <v>545153.39515021769</v>
      </c>
      <c r="F102" s="560">
        <v>691420.03931345616</v>
      </c>
      <c r="G102" s="560">
        <v>782119.58673983184</v>
      </c>
      <c r="H102" s="560">
        <v>877998.56458169362</v>
      </c>
      <c r="I102" s="560">
        <v>877846</v>
      </c>
      <c r="J102" s="560">
        <v>877846.47926613176</v>
      </c>
      <c r="K102" s="560">
        <v>877846.47926613176</v>
      </c>
      <c r="L102" s="560">
        <v>895920.12133468152</v>
      </c>
      <c r="M102" s="560">
        <v>895919.88338159758</v>
      </c>
      <c r="N102" s="560">
        <v>860936.87557928567</v>
      </c>
      <c r="O102" s="560">
        <v>871745.38146544655</v>
      </c>
      <c r="P102" s="560">
        <v>871745.38146544655</v>
      </c>
      <c r="Q102" s="560">
        <v>866027.80254546471</v>
      </c>
      <c r="R102" s="560">
        <v>866027.80254546471</v>
      </c>
      <c r="S102" s="560">
        <v>866026.9236392146</v>
      </c>
      <c r="T102" s="560">
        <v>833373</v>
      </c>
      <c r="U102" s="560">
        <v>851221.38352705212</v>
      </c>
      <c r="V102" s="560">
        <v>861069.28022637032</v>
      </c>
      <c r="W102" s="560">
        <v>861069.28022637032</v>
      </c>
      <c r="X102" s="560">
        <v>760070.75423351862</v>
      </c>
      <c r="Y102" s="560">
        <v>723108</v>
      </c>
      <c r="Z102" s="560">
        <v>723108</v>
      </c>
      <c r="AA102" s="560">
        <v>700400.73527946544</v>
      </c>
      <c r="AB102" s="560">
        <v>674150.85546630155</v>
      </c>
      <c r="AC102" s="560">
        <v>674150.85546630155</v>
      </c>
      <c r="AD102" s="560">
        <v>602085.95467057312</v>
      </c>
      <c r="AE102" s="560">
        <v>520903.32261542929</v>
      </c>
      <c r="AF102" s="560">
        <v>501612.94733080897</v>
      </c>
      <c r="AG102" s="560">
        <v>457566.20502921601</v>
      </c>
      <c r="AH102" s="560">
        <f t="shared" si="31"/>
        <v>543188.16819911636</v>
      </c>
      <c r="AI102" s="560">
        <f t="shared" si="31"/>
        <v>414730.19515162567</v>
      </c>
      <c r="AJ102" s="560">
        <f t="shared" si="31"/>
        <v>398251.69002233067</v>
      </c>
      <c r="AK102" s="560">
        <f t="shared" si="31"/>
        <v>410173.3354863167</v>
      </c>
      <c r="AL102" s="560">
        <f t="shared" si="31"/>
        <v>432565.82023483503</v>
      </c>
      <c r="AM102" s="560">
        <f t="shared" si="31"/>
        <v>276753.00084272731</v>
      </c>
      <c r="AN102" s="560">
        <f t="shared" si="31"/>
        <v>52094.260569918551</v>
      </c>
      <c r="AO102" s="560">
        <f t="shared" si="31"/>
        <v>143311.72187392501</v>
      </c>
      <c r="AP102" s="560">
        <f t="shared" ref="AP102:AQ103" si="32">+AP150+AP165</f>
        <v>143889.82291037959</v>
      </c>
      <c r="AQ102" s="560">
        <f t="shared" si="32"/>
        <v>128129.30453951367</v>
      </c>
      <c r="AR102" s="561">
        <f t="shared" ref="AR102" si="33">+AR150+AR165</f>
        <v>92275.3089438881</v>
      </c>
    </row>
    <row r="103" spans="2:44">
      <c r="B103" s="523" t="s">
        <v>107</v>
      </c>
      <c r="C103" s="560">
        <v>389470.57207036403</v>
      </c>
      <c r="D103" s="560">
        <v>503219.04474175401</v>
      </c>
      <c r="E103" s="560">
        <v>568313.45568143239</v>
      </c>
      <c r="F103" s="560">
        <v>558002.53986395558</v>
      </c>
      <c r="G103" s="560">
        <v>691211.10911910865</v>
      </c>
      <c r="H103" s="560">
        <v>770542.9504966666</v>
      </c>
      <c r="I103" s="560">
        <v>770400</v>
      </c>
      <c r="J103" s="560">
        <v>770400</v>
      </c>
      <c r="K103" s="560">
        <v>770400</v>
      </c>
      <c r="L103" s="560">
        <v>677404.97433393553</v>
      </c>
      <c r="M103" s="560">
        <v>677404.97433393553</v>
      </c>
      <c r="N103" s="560">
        <v>699177.86327112222</v>
      </c>
      <c r="O103" s="560">
        <v>677509</v>
      </c>
      <c r="P103" s="560">
        <v>677509</v>
      </c>
      <c r="Q103" s="560">
        <v>612355.31484319211</v>
      </c>
      <c r="R103" s="560">
        <v>465282.072655692</v>
      </c>
      <c r="S103" s="560">
        <v>345455.64819468599</v>
      </c>
      <c r="T103" s="560">
        <v>359389</v>
      </c>
      <c r="U103" s="560">
        <v>319087</v>
      </c>
      <c r="V103" s="560">
        <v>299103.41577440052</v>
      </c>
      <c r="W103" s="560">
        <v>299103.21577440051</v>
      </c>
      <c r="X103" s="560">
        <v>287538.25279360608</v>
      </c>
      <c r="Y103" s="560">
        <v>215333.726653644</v>
      </c>
      <c r="Z103" s="560">
        <v>215408.72665364432</v>
      </c>
      <c r="AA103" s="560">
        <v>213494.23817058158</v>
      </c>
      <c r="AB103" s="560">
        <v>152925.01242234634</v>
      </c>
      <c r="AC103" s="560">
        <v>152925.01242234634</v>
      </c>
      <c r="AD103" s="560">
        <v>112980.5372685258</v>
      </c>
      <c r="AE103" s="560">
        <v>99518.865961268355</v>
      </c>
      <c r="AF103" s="560">
        <v>94109.561116171972</v>
      </c>
      <c r="AG103" s="560">
        <v>90355.470963250729</v>
      </c>
      <c r="AH103" s="560">
        <f t="shared" si="31"/>
        <v>48115.52802046368</v>
      </c>
      <c r="AI103" s="560">
        <f t="shared" si="31"/>
        <v>53622.899099879862</v>
      </c>
      <c r="AJ103" s="560">
        <f t="shared" si="31"/>
        <v>61320.678063620071</v>
      </c>
      <c r="AK103" s="560">
        <f t="shared" si="31"/>
        <v>49598.093633626137</v>
      </c>
      <c r="AL103" s="560">
        <f t="shared" si="31"/>
        <v>45771.72916906044</v>
      </c>
      <c r="AM103" s="560">
        <f t="shared" si="31"/>
        <v>31882.307765497204</v>
      </c>
      <c r="AN103" s="560">
        <f t="shared" si="31"/>
        <v>26405.297460334739</v>
      </c>
      <c r="AO103" s="560">
        <f t="shared" si="31"/>
        <v>23377.4825717817</v>
      </c>
      <c r="AP103" s="560">
        <f t="shared" si="32"/>
        <v>14438.348183620477</v>
      </c>
      <c r="AQ103" s="560">
        <f t="shared" si="32"/>
        <v>11107.087534337626</v>
      </c>
      <c r="AR103" s="561">
        <f t="shared" ref="AR103" si="34">+AR151+AR166</f>
        <v>8778.3518267048094</v>
      </c>
    </row>
    <row r="104" spans="2:44">
      <c r="B104" s="523" t="s">
        <v>108</v>
      </c>
      <c r="C104" s="560">
        <v>80898.806752571894</v>
      </c>
      <c r="D104" s="560">
        <v>86549.326437854383</v>
      </c>
      <c r="E104" s="560">
        <v>80224.841396807111</v>
      </c>
      <c r="F104" s="560">
        <v>80737.711204267296</v>
      </c>
      <c r="G104" s="560">
        <v>81161.920518061277</v>
      </c>
      <c r="H104" s="560">
        <v>69024.988001204241</v>
      </c>
      <c r="I104" s="560">
        <v>69023</v>
      </c>
      <c r="J104" s="560">
        <v>69023</v>
      </c>
      <c r="K104" s="560">
        <v>69023</v>
      </c>
      <c r="L104" s="560">
        <v>76214.357937310415</v>
      </c>
      <c r="M104" s="560">
        <v>76214.357937310415</v>
      </c>
      <c r="N104" s="560">
        <v>92678</v>
      </c>
      <c r="O104" s="560">
        <v>98439.509232710421</v>
      </c>
      <c r="P104" s="560">
        <v>98439.509232710421</v>
      </c>
      <c r="Q104" s="560">
        <v>100248.96349922419</v>
      </c>
      <c r="R104" s="560">
        <v>100248.96349922419</v>
      </c>
      <c r="S104" s="560">
        <v>100248.57287422418</v>
      </c>
      <c r="T104" s="560">
        <v>100260</v>
      </c>
      <c r="U104" s="560">
        <v>99273.720793465938</v>
      </c>
      <c r="V104" s="560">
        <v>122054.18925715199</v>
      </c>
      <c r="W104" s="560"/>
      <c r="X104" s="560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80"/>
      <c r="AK104" s="80"/>
      <c r="AL104" s="80"/>
      <c r="AM104" s="80"/>
      <c r="AN104" s="1"/>
      <c r="AO104" s="80"/>
      <c r="AP104" s="80"/>
      <c r="AQ104" s="558"/>
      <c r="AR104" s="559"/>
    </row>
    <row r="105" spans="2:44">
      <c r="B105" s="523" t="s">
        <v>11</v>
      </c>
      <c r="C105" s="560"/>
      <c r="D105" s="560"/>
      <c r="E105" s="560"/>
      <c r="F105" s="560"/>
      <c r="G105" s="560"/>
      <c r="H105" s="560"/>
      <c r="I105" s="560"/>
      <c r="J105" s="560"/>
      <c r="K105" s="560"/>
      <c r="L105" s="560"/>
      <c r="M105" s="560"/>
      <c r="N105" s="560"/>
      <c r="O105" s="560"/>
      <c r="P105" s="560"/>
      <c r="Q105" s="560"/>
      <c r="R105" s="560"/>
      <c r="S105" s="560"/>
      <c r="T105" s="560"/>
      <c r="U105" s="560"/>
      <c r="V105" s="560"/>
      <c r="W105" s="560"/>
      <c r="X105" s="560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80"/>
      <c r="AK105" s="80"/>
      <c r="AL105" s="80"/>
      <c r="AM105" s="80"/>
      <c r="AN105" s="1"/>
      <c r="AO105" s="80"/>
      <c r="AP105" s="80"/>
      <c r="AQ105" s="558"/>
      <c r="AR105" s="559"/>
    </row>
    <row r="106" spans="2:44">
      <c r="B106" s="523" t="s">
        <v>109</v>
      </c>
      <c r="C106" s="560">
        <v>289121.8331395571</v>
      </c>
      <c r="D106" s="560">
        <v>350745.07731690427</v>
      </c>
      <c r="E106" s="560">
        <v>393178.42859008862</v>
      </c>
      <c r="F106" s="560">
        <v>348135.74227473279</v>
      </c>
      <c r="G106" s="560">
        <v>292309.09045082668</v>
      </c>
      <c r="H106" s="560">
        <v>303653.3779671602</v>
      </c>
      <c r="I106" s="560">
        <v>303601</v>
      </c>
      <c r="J106" s="560">
        <v>303600.58881256136</v>
      </c>
      <c r="K106" s="560">
        <v>303600.58881256136</v>
      </c>
      <c r="L106" s="560">
        <v>297541</v>
      </c>
      <c r="M106" s="560">
        <v>297541</v>
      </c>
      <c r="N106" s="560">
        <v>247912.20718749997</v>
      </c>
      <c r="O106" s="560">
        <v>192603.26559253345</v>
      </c>
      <c r="P106" s="560">
        <v>192603.26559253345</v>
      </c>
      <c r="Q106" s="560">
        <v>204141.48678466046</v>
      </c>
      <c r="R106" s="560">
        <v>204141.48678466046</v>
      </c>
      <c r="S106" s="560">
        <v>341482.30709716049</v>
      </c>
      <c r="T106" s="560">
        <v>305098.12032284157</v>
      </c>
      <c r="U106" s="560">
        <v>307450</v>
      </c>
      <c r="V106" s="560">
        <v>296717</v>
      </c>
      <c r="W106" s="560">
        <v>340436.42749062844</v>
      </c>
      <c r="X106" s="560">
        <v>212510.80098894436</v>
      </c>
      <c r="Y106" s="560">
        <v>157689.45906782252</v>
      </c>
      <c r="Z106" s="560">
        <v>157689.45906782252</v>
      </c>
      <c r="AA106" s="560">
        <v>135375.71450986181</v>
      </c>
      <c r="AB106" s="560">
        <v>106942.08736425781</v>
      </c>
      <c r="AC106" s="560">
        <v>106942.08736425781</v>
      </c>
      <c r="AD106" s="560">
        <v>54696.57366404833</v>
      </c>
      <c r="AE106" s="560">
        <v>42810.368903443501</v>
      </c>
      <c r="AF106" s="560">
        <v>43289</v>
      </c>
      <c r="AG106" s="560">
        <v>38686</v>
      </c>
      <c r="AH106" s="560">
        <v>52656.503743760062</v>
      </c>
      <c r="AI106" s="560">
        <v>32766.444897295147</v>
      </c>
      <c r="AJ106" s="560">
        <v>25274.34161203543</v>
      </c>
      <c r="AK106" s="560">
        <v>19468.995556096917</v>
      </c>
      <c r="AL106" s="594">
        <v>14652.208952783187</v>
      </c>
      <c r="AM106" s="560">
        <f t="shared" ref="AM106:AO109" si="35">+AM154+AM169</f>
        <v>11677.584950297327</v>
      </c>
      <c r="AN106" s="560">
        <f t="shared" si="35"/>
        <v>10390.306343260114</v>
      </c>
      <c r="AO106" s="594">
        <f t="shared" si="35"/>
        <v>4212.4371250000004</v>
      </c>
      <c r="AP106" s="560">
        <f t="shared" ref="AP106:AQ109" si="36">+AP154+AP169</f>
        <v>4629.9501263401926</v>
      </c>
      <c r="AQ106" s="560">
        <f t="shared" si="36"/>
        <v>2716.7022198927102</v>
      </c>
      <c r="AR106" s="561">
        <f t="shared" ref="AR106" si="37">+AR154+AR169</f>
        <v>1632.0557549999999</v>
      </c>
    </row>
    <row r="107" spans="2:44">
      <c r="B107" s="523" t="s">
        <v>110</v>
      </c>
      <c r="C107" s="560">
        <v>521013.69751755957</v>
      </c>
      <c r="D107" s="560">
        <v>565059.71467609226</v>
      </c>
      <c r="E107" s="560">
        <v>614629.67314356973</v>
      </c>
      <c r="F107" s="560">
        <v>506753.2390985348</v>
      </c>
      <c r="G107" s="560">
        <v>472810.7326720258</v>
      </c>
      <c r="H107" s="560">
        <v>348301.96431662684</v>
      </c>
      <c r="I107" s="560">
        <v>348302</v>
      </c>
      <c r="J107" s="560">
        <v>348302</v>
      </c>
      <c r="K107" s="560">
        <v>348302</v>
      </c>
      <c r="L107" s="560">
        <v>298744</v>
      </c>
      <c r="M107" s="560">
        <v>298744</v>
      </c>
      <c r="N107" s="560">
        <v>153670.53470322792</v>
      </c>
      <c r="O107" s="560">
        <v>104794</v>
      </c>
      <c r="P107" s="560">
        <v>164043</v>
      </c>
      <c r="Q107" s="560">
        <v>106804.50657304311</v>
      </c>
      <c r="R107" s="560">
        <v>106804.50657304311</v>
      </c>
      <c r="S107" s="560">
        <v>106802</v>
      </c>
      <c r="T107" s="560">
        <v>122523.49128246109</v>
      </c>
      <c r="U107" s="560">
        <f>+U108+U109</f>
        <v>114429.44255584641</v>
      </c>
      <c r="V107" s="560">
        <f>+V108+V109</f>
        <v>127205.1975900605</v>
      </c>
      <c r="W107" s="560">
        <v>174189.29677977005</v>
      </c>
      <c r="X107" s="560">
        <f t="shared" ref="X107:AG107" si="38">+X108+X109</f>
        <v>173165.2888594103</v>
      </c>
      <c r="Y107" s="560">
        <f t="shared" si="38"/>
        <v>155164.2979528259</v>
      </c>
      <c r="Z107" s="560">
        <f t="shared" si="38"/>
        <v>155164.2979528259</v>
      </c>
      <c r="AA107" s="560">
        <f t="shared" si="38"/>
        <v>146195.69832963057</v>
      </c>
      <c r="AB107" s="560">
        <f t="shared" si="38"/>
        <v>117735.91263574219</v>
      </c>
      <c r="AC107" s="560">
        <f t="shared" si="38"/>
        <v>117735.91263574219</v>
      </c>
      <c r="AD107" s="560">
        <f t="shared" si="38"/>
        <v>117363.6121323944</v>
      </c>
      <c r="AE107" s="560">
        <f t="shared" si="38"/>
        <v>102666.63109655649</v>
      </c>
      <c r="AF107" s="560">
        <f t="shared" si="38"/>
        <v>85928</v>
      </c>
      <c r="AG107" s="560">
        <f t="shared" si="38"/>
        <v>74677.000000000015</v>
      </c>
      <c r="AH107" s="560">
        <f>+AH108+AH109</f>
        <v>56266.514976636943</v>
      </c>
      <c r="AI107" s="560">
        <f>+AI108+AI109</f>
        <v>57480.302238239557</v>
      </c>
      <c r="AJ107" s="560">
        <f>SUM(AJ108:AJ109)</f>
        <v>53840.938906888623</v>
      </c>
      <c r="AK107" s="560">
        <f>SUM(AK108:AK109)</f>
        <v>48711.129950872302</v>
      </c>
      <c r="AL107" s="594">
        <v>46029.259695993722</v>
      </c>
      <c r="AM107" s="560">
        <f t="shared" si="35"/>
        <v>17246.816699155857</v>
      </c>
      <c r="AN107" s="560">
        <f t="shared" si="35"/>
        <v>17952.919023964099</v>
      </c>
      <c r="AO107" s="594">
        <f t="shared" si="35"/>
        <v>26091.771025173301</v>
      </c>
      <c r="AP107" s="560">
        <f t="shared" si="36"/>
        <v>20245.380581095935</v>
      </c>
      <c r="AQ107" s="560">
        <f t="shared" si="36"/>
        <v>16768.398396794604</v>
      </c>
      <c r="AR107" s="561">
        <f t="shared" ref="AR107" si="39">+AR155+AR170</f>
        <v>14756.301294745801</v>
      </c>
    </row>
    <row r="108" spans="2:44">
      <c r="B108" s="523" t="s">
        <v>111</v>
      </c>
      <c r="C108" s="560"/>
      <c r="D108" s="560"/>
      <c r="E108" s="560"/>
      <c r="F108" s="560"/>
      <c r="G108" s="560"/>
      <c r="H108" s="560"/>
      <c r="I108" s="560"/>
      <c r="J108" s="560"/>
      <c r="K108" s="560"/>
      <c r="L108" s="560"/>
      <c r="M108" s="560"/>
      <c r="N108" s="560"/>
      <c r="O108" s="560"/>
      <c r="P108" s="560"/>
      <c r="Q108" s="560"/>
      <c r="R108" s="560">
        <v>49904.856433448549</v>
      </c>
      <c r="S108" s="560">
        <v>49905.046433448544</v>
      </c>
      <c r="T108" s="560">
        <v>55592.46255584641</v>
      </c>
      <c r="U108" s="560">
        <v>55592.442555846406</v>
      </c>
      <c r="V108" s="560">
        <v>61258.197590060503</v>
      </c>
      <c r="W108" s="560">
        <v>61258.197590060503</v>
      </c>
      <c r="X108" s="560">
        <v>60858.108158215931</v>
      </c>
      <c r="Y108" s="560">
        <v>60412.008290217302</v>
      </c>
      <c r="Z108" s="560">
        <v>60412.008290217302</v>
      </c>
      <c r="AA108" s="560">
        <v>57634.222829963117</v>
      </c>
      <c r="AB108" s="560">
        <v>46540.859011310728</v>
      </c>
      <c r="AC108" s="560">
        <v>46540.859011310728</v>
      </c>
      <c r="AD108" s="560">
        <v>53687.906379351822</v>
      </c>
      <c r="AE108" s="560">
        <v>47375.587395146322</v>
      </c>
      <c r="AF108" s="560">
        <v>36173.787561855177</v>
      </c>
      <c r="AG108" s="560">
        <v>32411.838835110397</v>
      </c>
      <c r="AH108" s="594">
        <v>32411.838835110397</v>
      </c>
      <c r="AI108" s="594">
        <v>38249.100931938177</v>
      </c>
      <c r="AJ108" s="560">
        <v>35611.575776301244</v>
      </c>
      <c r="AK108" s="560">
        <v>35424.171847783269</v>
      </c>
      <c r="AL108" s="594">
        <v>36428.282852007564</v>
      </c>
      <c r="AM108" s="560">
        <f t="shared" si="35"/>
        <v>10643.75585300443</v>
      </c>
      <c r="AN108" s="560">
        <f t="shared" si="35"/>
        <v>14493.947778977399</v>
      </c>
      <c r="AO108" s="594">
        <f t="shared" si="35"/>
        <v>19203.677325173299</v>
      </c>
      <c r="AP108" s="560">
        <f t="shared" si="36"/>
        <v>18003.894552303129</v>
      </c>
      <c r="AQ108" s="560">
        <f t="shared" si="36"/>
        <v>15613.663555431358</v>
      </c>
      <c r="AR108" s="561">
        <f t="shared" ref="AR108" si="40">+AR156+AR171</f>
        <v>14246.3273947458</v>
      </c>
    </row>
    <row r="109" spans="2:44">
      <c r="B109" s="523" t="s">
        <v>112</v>
      </c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>
        <v>56899.65013959456</v>
      </c>
      <c r="S109" s="560">
        <v>56897</v>
      </c>
      <c r="T109" s="560">
        <v>66931.028726614677</v>
      </c>
      <c r="U109" s="560">
        <v>58837</v>
      </c>
      <c r="V109" s="560">
        <v>65947</v>
      </c>
      <c r="W109" s="560">
        <v>112931.09918970954</v>
      </c>
      <c r="X109" s="560">
        <v>112307.18070119437</v>
      </c>
      <c r="Y109" s="560">
        <v>94752.289662608615</v>
      </c>
      <c r="Z109" s="560">
        <v>94752.289662608615</v>
      </c>
      <c r="AA109" s="560">
        <v>88561.47549966746</v>
      </c>
      <c r="AB109" s="560">
        <v>71195.053624431457</v>
      </c>
      <c r="AC109" s="560">
        <v>71195.053624431457</v>
      </c>
      <c r="AD109" s="560">
        <v>63675.705753042574</v>
      </c>
      <c r="AE109" s="560">
        <v>55291.043701410177</v>
      </c>
      <c r="AF109" s="560">
        <v>49754.21243814483</v>
      </c>
      <c r="AG109" s="560">
        <v>42265.161164889614</v>
      </c>
      <c r="AH109" s="560">
        <v>23854.676141526543</v>
      </c>
      <c r="AI109" s="560">
        <v>19231.20130630138</v>
      </c>
      <c r="AJ109" s="560">
        <v>18229.363130587375</v>
      </c>
      <c r="AK109" s="560">
        <v>13286.958103089037</v>
      </c>
      <c r="AL109" s="594">
        <v>9600.9768439861582</v>
      </c>
      <c r="AM109" s="560">
        <f t="shared" si="35"/>
        <v>6603.0608461514284</v>
      </c>
      <c r="AN109" s="560">
        <f t="shared" si="35"/>
        <v>3458.9712449866988</v>
      </c>
      <c r="AO109" s="594">
        <f t="shared" si="35"/>
        <v>6888.0937000000004</v>
      </c>
      <c r="AP109" s="560">
        <f t="shared" si="36"/>
        <v>2241.48602879281</v>
      </c>
      <c r="AQ109" s="560">
        <f t="shared" si="36"/>
        <v>1154.7348413632456</v>
      </c>
      <c r="AR109" s="561">
        <f t="shared" ref="AR109" si="41">+AR157+AR172</f>
        <v>510</v>
      </c>
    </row>
    <row r="110" spans="2:44">
      <c r="B110" s="523" t="s">
        <v>15</v>
      </c>
      <c r="C110" s="560"/>
      <c r="D110" s="560"/>
      <c r="E110" s="560"/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  <c r="P110" s="560"/>
      <c r="Q110" s="560"/>
      <c r="R110" s="560">
        <v>15617.437478929944</v>
      </c>
      <c r="S110" s="560">
        <v>15617.437478929944</v>
      </c>
      <c r="T110" s="560">
        <v>15699.797378868763</v>
      </c>
      <c r="U110" s="560">
        <v>15700</v>
      </c>
      <c r="V110" s="560">
        <v>14720</v>
      </c>
      <c r="W110" s="560"/>
      <c r="X110" s="560"/>
      <c r="Y110" s="560"/>
      <c r="Z110" s="560"/>
      <c r="AA110" s="560"/>
      <c r="AB110" s="560"/>
      <c r="AC110" s="560"/>
      <c r="AD110" s="560"/>
      <c r="AE110" s="560"/>
      <c r="AF110" s="560"/>
      <c r="AG110" s="560"/>
      <c r="AH110" s="560"/>
      <c r="AI110" s="584"/>
      <c r="AJ110" s="80"/>
      <c r="AK110" s="80"/>
      <c r="AL110" s="560"/>
      <c r="AM110" s="80"/>
      <c r="AN110" s="1"/>
      <c r="AO110" s="560"/>
      <c r="AP110" s="80"/>
      <c r="AQ110" s="558"/>
      <c r="AR110" s="559"/>
    </row>
    <row r="111" spans="2:44">
      <c r="B111" s="523" t="s">
        <v>16</v>
      </c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>
        <f>SUM(R112:R114)</f>
        <v>288524</v>
      </c>
      <c r="S111" s="560">
        <v>288523.50709911529</v>
      </c>
      <c r="T111" s="560">
        <v>393107.60180598835</v>
      </c>
      <c r="U111" s="560">
        <v>418934.60180598835</v>
      </c>
      <c r="V111" s="560">
        <v>549354.00798885699</v>
      </c>
      <c r="W111" s="560"/>
      <c r="X111" s="560"/>
      <c r="Y111" s="560"/>
      <c r="Z111" s="560"/>
      <c r="AA111" s="560"/>
      <c r="AB111" s="560"/>
      <c r="AC111" s="560"/>
      <c r="AD111" s="560"/>
      <c r="AE111" s="560"/>
      <c r="AF111" s="560"/>
      <c r="AG111" s="560"/>
      <c r="AH111" s="560"/>
      <c r="AI111" s="584"/>
      <c r="AJ111" s="80"/>
      <c r="AK111" s="80"/>
      <c r="AL111" s="560"/>
      <c r="AM111" s="80"/>
      <c r="AN111" s="1"/>
      <c r="AO111" s="560"/>
      <c r="AP111" s="80"/>
      <c r="AQ111" s="558"/>
      <c r="AR111" s="559"/>
    </row>
    <row r="112" spans="2:44">
      <c r="B112" s="523" t="s">
        <v>113</v>
      </c>
      <c r="C112" s="560"/>
      <c r="D112" s="560"/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560"/>
      <c r="Q112" s="560"/>
      <c r="R112" s="560">
        <v>45446</v>
      </c>
      <c r="S112" s="560">
        <v>45445.698523506035</v>
      </c>
      <c r="T112" s="560">
        <v>29621.767139111078</v>
      </c>
      <c r="U112" s="560">
        <v>29621.767139111078</v>
      </c>
      <c r="V112" s="560">
        <v>21205.162634887041</v>
      </c>
      <c r="W112" s="560"/>
      <c r="X112" s="560"/>
      <c r="Y112" s="560"/>
      <c r="Z112" s="560"/>
      <c r="AA112" s="560"/>
      <c r="AB112" s="560"/>
      <c r="AC112" s="560"/>
      <c r="AD112" s="560"/>
      <c r="AE112" s="560"/>
      <c r="AF112" s="560"/>
      <c r="AG112" s="560"/>
      <c r="AH112" s="560"/>
      <c r="AI112" s="584"/>
      <c r="AJ112" s="80"/>
      <c r="AK112" s="80"/>
      <c r="AL112" s="560"/>
      <c r="AM112" s="80"/>
      <c r="AN112" s="595"/>
      <c r="AO112" s="560"/>
      <c r="AP112" s="80"/>
      <c r="AQ112" s="596"/>
      <c r="AR112" s="597"/>
    </row>
    <row r="113" spans="2:44">
      <c r="B113" s="523" t="s">
        <v>114</v>
      </c>
      <c r="C113" s="560"/>
      <c r="D113" s="560"/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0"/>
      <c r="R113" s="560">
        <v>216048</v>
      </c>
      <c r="S113" s="560">
        <v>216047.53513810923</v>
      </c>
      <c r="T113" s="560">
        <v>344828.99045547697</v>
      </c>
      <c r="U113" s="560">
        <v>370655.99045547697</v>
      </c>
      <c r="V113" s="560">
        <v>516018.61432446993</v>
      </c>
      <c r="W113" s="560"/>
      <c r="X113" s="560"/>
      <c r="Y113" s="560"/>
      <c r="Z113" s="560"/>
      <c r="AA113" s="560"/>
      <c r="AB113" s="560"/>
      <c r="AC113" s="560"/>
      <c r="AD113" s="560"/>
      <c r="AE113" s="560"/>
      <c r="AF113" s="560"/>
      <c r="AG113" s="560"/>
      <c r="AH113" s="560"/>
      <c r="AI113" s="584"/>
      <c r="AJ113" s="80"/>
      <c r="AK113" s="80"/>
      <c r="AL113" s="560"/>
      <c r="AM113" s="80"/>
      <c r="AN113" s="595"/>
      <c r="AO113" s="560"/>
      <c r="AP113" s="80"/>
      <c r="AQ113" s="596"/>
      <c r="AR113" s="597"/>
    </row>
    <row r="114" spans="2:44">
      <c r="B114" s="523" t="s">
        <v>115</v>
      </c>
      <c r="C114" s="560"/>
      <c r="D114" s="560"/>
      <c r="E114" s="560"/>
      <c r="F114" s="560"/>
      <c r="G114" s="560"/>
      <c r="H114" s="560"/>
      <c r="I114" s="560"/>
      <c r="J114" s="560"/>
      <c r="K114" s="560"/>
      <c r="L114" s="560"/>
      <c r="M114" s="560"/>
      <c r="N114" s="560"/>
      <c r="O114" s="560"/>
      <c r="P114" s="560"/>
      <c r="Q114" s="560"/>
      <c r="R114" s="560">
        <v>27030</v>
      </c>
      <c r="S114" s="560">
        <v>27030.2734375</v>
      </c>
      <c r="T114" s="560">
        <v>18656.844211400334</v>
      </c>
      <c r="U114" s="560">
        <v>18656.844211400334</v>
      </c>
      <c r="V114" s="560">
        <v>12130.231029500002</v>
      </c>
      <c r="W114" s="560"/>
      <c r="X114" s="560"/>
      <c r="Y114" s="560"/>
      <c r="Z114" s="560"/>
      <c r="AA114" s="560"/>
      <c r="AB114" s="560"/>
      <c r="AC114" s="560"/>
      <c r="AD114" s="560"/>
      <c r="AE114" s="560"/>
      <c r="AF114" s="560"/>
      <c r="AG114" s="560"/>
      <c r="AH114" s="560"/>
      <c r="AI114" s="584"/>
      <c r="AJ114" s="80"/>
      <c r="AK114" s="80"/>
      <c r="AL114" s="560"/>
      <c r="AM114" s="80"/>
      <c r="AN114" s="595"/>
      <c r="AO114" s="560"/>
      <c r="AP114" s="80"/>
      <c r="AQ114" s="596"/>
      <c r="AR114" s="597"/>
    </row>
    <row r="115" spans="2:44">
      <c r="B115" s="523" t="s">
        <v>116</v>
      </c>
      <c r="C115" s="560"/>
      <c r="D115" s="560"/>
      <c r="E115" s="560"/>
      <c r="F115" s="560"/>
      <c r="G115" s="560"/>
      <c r="H115" s="560"/>
      <c r="I115" s="560"/>
      <c r="J115" s="560"/>
      <c r="K115" s="560"/>
      <c r="L115" s="560"/>
      <c r="M115" s="560"/>
      <c r="N115" s="560"/>
      <c r="O115" s="560"/>
      <c r="P115" s="560"/>
      <c r="Q115" s="560"/>
      <c r="R115" s="560"/>
      <c r="S115" s="560"/>
      <c r="T115" s="560"/>
      <c r="U115" s="560"/>
      <c r="V115" s="560"/>
      <c r="W115" s="560"/>
      <c r="X115" s="560"/>
      <c r="Y115" s="560"/>
      <c r="Z115" s="560"/>
      <c r="AA115" s="560"/>
      <c r="AB115" s="560"/>
      <c r="AC115" s="560"/>
      <c r="AD115" s="560"/>
      <c r="AE115" s="560"/>
      <c r="AF115" s="560"/>
      <c r="AG115" s="560"/>
      <c r="AH115" s="560"/>
      <c r="AI115" s="560"/>
      <c r="AJ115" s="80"/>
      <c r="AK115" s="80"/>
      <c r="AL115" s="80"/>
      <c r="AM115" s="80"/>
      <c r="AN115" s="595"/>
      <c r="AO115" s="80"/>
      <c r="AP115" s="80"/>
      <c r="AQ115" s="596"/>
      <c r="AR115" s="597"/>
    </row>
    <row r="116" spans="2:44">
      <c r="B116" s="523" t="s">
        <v>18</v>
      </c>
      <c r="C116" s="560">
        <v>239780.09928829764</v>
      </c>
      <c r="D116" s="560">
        <v>294945.54441251315</v>
      </c>
      <c r="E116" s="560">
        <v>360816.60627104226</v>
      </c>
      <c r="F116" s="560">
        <v>432874.38029612572</v>
      </c>
      <c r="G116" s="560">
        <v>561552.98418612394</v>
      </c>
      <c r="H116" s="560">
        <v>658317.5867102911</v>
      </c>
      <c r="I116" s="560">
        <v>658203</v>
      </c>
      <c r="J116" s="560">
        <v>658203.00333661004</v>
      </c>
      <c r="K116" s="560">
        <v>658203.00333661004</v>
      </c>
      <c r="L116" s="560">
        <v>679343</v>
      </c>
      <c r="M116" s="560">
        <v>679342.92737274815</v>
      </c>
      <c r="N116" s="560">
        <v>739924.07747814141</v>
      </c>
      <c r="O116" s="560">
        <v>695287.12871287123</v>
      </c>
      <c r="P116" s="560">
        <v>695287.12871287123</v>
      </c>
      <c r="Q116" s="560">
        <v>661502.13517393894</v>
      </c>
      <c r="R116" s="560">
        <v>661502.13517393894</v>
      </c>
      <c r="S116" s="560">
        <f>SUM(S117:S121)</f>
        <v>580302.13517393894</v>
      </c>
      <c r="T116" s="560">
        <v>598010.15411053912</v>
      </c>
      <c r="U116" s="560">
        <f>SUM(U117:U121)</f>
        <v>601129.90439380729</v>
      </c>
      <c r="V116" s="560">
        <f>SUM(V117:V121)</f>
        <v>533477.32589725731</v>
      </c>
      <c r="W116" s="560"/>
      <c r="X116" s="560"/>
      <c r="Y116" s="560"/>
      <c r="Z116" s="560"/>
      <c r="AA116" s="560"/>
      <c r="AB116" s="560"/>
      <c r="AC116" s="560"/>
      <c r="AD116" s="560"/>
      <c r="AE116" s="560"/>
      <c r="AF116" s="560"/>
      <c r="AG116" s="560"/>
      <c r="AH116" s="560"/>
      <c r="AI116" s="560"/>
      <c r="AJ116" s="80"/>
      <c r="AK116" s="80"/>
      <c r="AL116" s="560"/>
      <c r="AM116" s="80"/>
      <c r="AN116" s="595"/>
      <c r="AO116" s="560"/>
      <c r="AP116" s="80"/>
      <c r="AQ116" s="596"/>
      <c r="AR116" s="597"/>
    </row>
    <row r="117" spans="2:44">
      <c r="B117" s="523" t="s">
        <v>117</v>
      </c>
      <c r="C117" s="560"/>
      <c r="D117" s="560"/>
      <c r="E117" s="560"/>
      <c r="F117" s="560"/>
      <c r="G117" s="560"/>
      <c r="H117" s="560"/>
      <c r="I117" s="560"/>
      <c r="J117" s="560"/>
      <c r="K117" s="560"/>
      <c r="L117" s="560"/>
      <c r="M117" s="560"/>
      <c r="N117" s="560"/>
      <c r="O117" s="560"/>
      <c r="P117" s="560"/>
      <c r="Q117" s="560"/>
      <c r="R117" s="560">
        <v>318138.83977782365</v>
      </c>
      <c r="S117" s="560">
        <v>236938.83977782365</v>
      </c>
      <c r="T117" s="560">
        <v>232758.7325003382</v>
      </c>
      <c r="U117" s="560">
        <v>350195.72426085966</v>
      </c>
      <c r="V117" s="560">
        <v>265224.91798154777</v>
      </c>
      <c r="W117" s="560"/>
      <c r="X117" s="560"/>
      <c r="Y117" s="560"/>
      <c r="Z117" s="560"/>
      <c r="AA117" s="560"/>
      <c r="AB117" s="560"/>
      <c r="AC117" s="560"/>
      <c r="AD117" s="560"/>
      <c r="AE117" s="560"/>
      <c r="AF117" s="560"/>
      <c r="AG117" s="560"/>
      <c r="AH117" s="560"/>
      <c r="AI117" s="584"/>
      <c r="AJ117" s="80"/>
      <c r="AK117" s="80"/>
      <c r="AL117" s="560"/>
      <c r="AM117" s="80"/>
      <c r="AN117" s="595"/>
      <c r="AO117" s="560"/>
      <c r="AP117" s="80"/>
      <c r="AQ117" s="596"/>
      <c r="AR117" s="597"/>
    </row>
    <row r="118" spans="2:44">
      <c r="B118" s="523" t="s">
        <v>118</v>
      </c>
      <c r="C118" s="560"/>
      <c r="D118" s="560"/>
      <c r="E118" s="560"/>
      <c r="F118" s="560"/>
      <c r="G118" s="560"/>
      <c r="H118" s="560"/>
      <c r="I118" s="560"/>
      <c r="J118" s="560"/>
      <c r="K118" s="560"/>
      <c r="L118" s="560"/>
      <c r="M118" s="560"/>
      <c r="N118" s="560"/>
      <c r="O118" s="560"/>
      <c r="P118" s="560"/>
      <c r="Q118" s="560"/>
      <c r="R118" s="560">
        <v>125518.69890191947</v>
      </c>
      <c r="S118" s="560">
        <v>125518.69890191947</v>
      </c>
      <c r="T118" s="560">
        <v>163666.46282762423</v>
      </c>
      <c r="U118" s="560">
        <v>172922</v>
      </c>
      <c r="V118" s="560">
        <v>198398</v>
      </c>
      <c r="W118" s="560"/>
      <c r="X118" s="560"/>
      <c r="Y118" s="560"/>
      <c r="Z118" s="560"/>
      <c r="AA118" s="560"/>
      <c r="AB118" s="560"/>
      <c r="AC118" s="560"/>
      <c r="AD118" s="560"/>
      <c r="AE118" s="560"/>
      <c r="AF118" s="560"/>
      <c r="AG118" s="560"/>
      <c r="AH118" s="560"/>
      <c r="AI118" s="584"/>
      <c r="AJ118" s="80"/>
      <c r="AK118" s="80"/>
      <c r="AL118" s="560"/>
      <c r="AM118" s="80"/>
      <c r="AN118" s="595"/>
      <c r="AO118" s="560"/>
      <c r="AP118" s="80"/>
      <c r="AQ118" s="596"/>
      <c r="AR118" s="597"/>
    </row>
    <row r="119" spans="2:44">
      <c r="B119" s="523" t="s">
        <v>119</v>
      </c>
      <c r="C119" s="560"/>
      <c r="D119" s="560"/>
      <c r="E119" s="560"/>
      <c r="F119" s="560"/>
      <c r="G119" s="560"/>
      <c r="H119" s="560"/>
      <c r="I119" s="560"/>
      <c r="J119" s="560"/>
      <c r="K119" s="560"/>
      <c r="L119" s="560"/>
      <c r="M119" s="560"/>
      <c r="N119" s="560"/>
      <c r="O119" s="560"/>
      <c r="P119" s="560"/>
      <c r="Q119" s="560"/>
      <c r="R119" s="560">
        <v>204484.33605928521</v>
      </c>
      <c r="S119" s="560">
        <v>204484.33605928521</v>
      </c>
      <c r="T119" s="560">
        <v>184702.61774764207</v>
      </c>
      <c r="U119" s="560">
        <v>55708.005528915717</v>
      </c>
      <c r="V119" s="560">
        <v>44661.921760927078</v>
      </c>
      <c r="W119" s="560"/>
      <c r="X119" s="560"/>
      <c r="Y119" s="560"/>
      <c r="Z119" s="560"/>
      <c r="AA119" s="560"/>
      <c r="AB119" s="560"/>
      <c r="AC119" s="560"/>
      <c r="AD119" s="560"/>
      <c r="AE119" s="560"/>
      <c r="AF119" s="560"/>
      <c r="AG119" s="560"/>
      <c r="AH119" s="560"/>
      <c r="AI119" s="584"/>
      <c r="AJ119" s="80"/>
      <c r="AK119" s="80"/>
      <c r="AL119" s="560"/>
      <c r="AM119" s="80"/>
      <c r="AN119" s="595"/>
      <c r="AO119" s="560"/>
      <c r="AP119" s="80"/>
      <c r="AQ119" s="596"/>
      <c r="AR119" s="597"/>
    </row>
    <row r="120" spans="2:44">
      <c r="B120" s="523" t="s">
        <v>120</v>
      </c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>
        <v>6896.8288651627945</v>
      </c>
      <c r="S120" s="560">
        <v>6896.8288651627945</v>
      </c>
      <c r="T120" s="560">
        <v>2531.375164934625</v>
      </c>
      <c r="U120" s="560">
        <v>4558.8920754702522</v>
      </c>
      <c r="V120" s="560">
        <v>3768.960700963828</v>
      </c>
      <c r="W120" s="560"/>
      <c r="X120" s="560"/>
      <c r="Y120" s="560"/>
      <c r="Z120" s="560"/>
      <c r="AA120" s="560"/>
      <c r="AB120" s="560"/>
      <c r="AC120" s="560"/>
      <c r="AD120" s="560"/>
      <c r="AE120" s="560"/>
      <c r="AF120" s="560"/>
      <c r="AG120" s="560"/>
      <c r="AH120" s="560"/>
      <c r="AI120" s="584"/>
      <c r="AJ120" s="80"/>
      <c r="AK120" s="80"/>
      <c r="AL120" s="560"/>
      <c r="AM120" s="80"/>
      <c r="AN120" s="595"/>
      <c r="AO120" s="560"/>
      <c r="AP120" s="80"/>
      <c r="AQ120" s="596"/>
      <c r="AR120" s="597"/>
    </row>
    <row r="121" spans="2:44">
      <c r="B121" s="523" t="s">
        <v>116</v>
      </c>
      <c r="C121" s="560"/>
      <c r="D121" s="560"/>
      <c r="E121" s="560"/>
      <c r="F121" s="560"/>
      <c r="G121" s="560"/>
      <c r="H121" s="560"/>
      <c r="I121" s="560"/>
      <c r="J121" s="560"/>
      <c r="K121" s="560"/>
      <c r="L121" s="560"/>
      <c r="M121" s="560"/>
      <c r="N121" s="560"/>
      <c r="O121" s="560"/>
      <c r="P121" s="560"/>
      <c r="Q121" s="560"/>
      <c r="R121" s="560">
        <v>6463.4315697478969</v>
      </c>
      <c r="S121" s="560">
        <v>6463.4315697478969</v>
      </c>
      <c r="T121" s="560">
        <v>14350.96587</v>
      </c>
      <c r="U121" s="560">
        <v>17745.282528561693</v>
      </c>
      <c r="V121" s="560">
        <v>21423.525453818576</v>
      </c>
      <c r="W121" s="560"/>
      <c r="X121" s="560"/>
      <c r="Y121" s="560"/>
      <c r="Z121" s="560"/>
      <c r="AA121" s="560"/>
      <c r="AB121" s="560"/>
      <c r="AC121" s="560"/>
      <c r="AD121" s="560"/>
      <c r="AE121" s="560"/>
      <c r="AF121" s="560"/>
      <c r="AG121" s="560"/>
      <c r="AH121" s="560"/>
      <c r="AI121" s="584"/>
      <c r="AJ121" s="80"/>
      <c r="AK121" s="80"/>
      <c r="AL121" s="560"/>
      <c r="AM121" s="80"/>
      <c r="AN121" s="595"/>
      <c r="AO121" s="560"/>
      <c r="AP121" s="80"/>
      <c r="AQ121" s="596"/>
      <c r="AR121" s="597"/>
    </row>
    <row r="122" spans="2:44">
      <c r="B122" s="523" t="s">
        <v>19</v>
      </c>
      <c r="C122" s="560">
        <v>8752.0292289845547</v>
      </c>
      <c r="D122" s="560">
        <v>33066.089090726084</v>
      </c>
      <c r="E122" s="560">
        <v>116424.87870275999</v>
      </c>
      <c r="F122" s="560">
        <v>172269.47473976959</v>
      </c>
      <c r="G122" s="560">
        <v>199265.5414360232</v>
      </c>
      <c r="H122" s="560">
        <v>248400.39655691758</v>
      </c>
      <c r="I122" s="560">
        <v>248357</v>
      </c>
      <c r="J122" s="560">
        <v>248357.01295387599</v>
      </c>
      <c r="K122" s="560">
        <v>248357.01295387599</v>
      </c>
      <c r="L122" s="560">
        <v>270299.57027300308</v>
      </c>
      <c r="M122" s="560">
        <v>270299.57027300308</v>
      </c>
      <c r="N122" s="560">
        <v>291972.99163690477</v>
      </c>
      <c r="O122" s="560">
        <v>316834.65346534655</v>
      </c>
      <c r="P122" s="560">
        <v>316834.65346534655</v>
      </c>
      <c r="Q122" s="560">
        <v>330646.484375</v>
      </c>
      <c r="R122" s="560">
        <v>330646.484375</v>
      </c>
      <c r="S122" s="560">
        <v>303616.2109375</v>
      </c>
      <c r="T122" s="560">
        <v>340316.54813613609</v>
      </c>
      <c r="U122" s="560">
        <v>302261.4945648163</v>
      </c>
      <c r="V122" s="560">
        <v>355874.47870239144</v>
      </c>
      <c r="W122" s="560"/>
      <c r="X122" s="560"/>
      <c r="Y122" s="560"/>
      <c r="Z122" s="560"/>
      <c r="AA122" s="560"/>
      <c r="AB122" s="560"/>
      <c r="AC122" s="560"/>
      <c r="AD122" s="560"/>
      <c r="AE122" s="560"/>
      <c r="AF122" s="560"/>
      <c r="AG122" s="560"/>
      <c r="AH122" s="560"/>
      <c r="AI122" s="584"/>
      <c r="AJ122" s="80"/>
      <c r="AK122" s="80"/>
      <c r="AL122" s="80"/>
      <c r="AM122" s="80"/>
      <c r="AN122" s="1"/>
      <c r="AO122" s="80"/>
      <c r="AP122" s="80"/>
      <c r="AQ122" s="558"/>
      <c r="AR122" s="559"/>
    </row>
    <row r="123" spans="2:44">
      <c r="B123" s="523" t="s">
        <v>20</v>
      </c>
      <c r="C123" s="560"/>
      <c r="D123" s="560"/>
      <c r="E123" s="560"/>
      <c r="F123" s="560"/>
      <c r="G123" s="560"/>
      <c r="H123" s="560"/>
      <c r="I123" s="560"/>
      <c r="J123" s="560"/>
      <c r="K123" s="560"/>
      <c r="L123" s="560"/>
      <c r="M123" s="560"/>
      <c r="N123" s="560"/>
      <c r="O123" s="560"/>
      <c r="P123" s="560"/>
      <c r="Q123" s="560"/>
      <c r="R123" s="560">
        <f>SUM(R124,R128:R129)</f>
        <v>131455.80470857007</v>
      </c>
      <c r="S123" s="560">
        <f>SUM(S124,S128:S129)</f>
        <v>131455.80470857007</v>
      </c>
      <c r="T123" s="560">
        <f>SUM(T124,T128:T129)</f>
        <v>142370.33646061891</v>
      </c>
      <c r="U123" s="560">
        <f>SUM(U124,U128:U129)</f>
        <v>142370.5</v>
      </c>
      <c r="V123" s="560">
        <f>SUM(V124,V128:V129)</f>
        <v>142604.75851314201</v>
      </c>
      <c r="W123" s="560"/>
      <c r="X123" s="560"/>
      <c r="Y123" s="560"/>
      <c r="Z123" s="560"/>
      <c r="AA123" s="560"/>
      <c r="AB123" s="560"/>
      <c r="AC123" s="560"/>
      <c r="AD123" s="560"/>
      <c r="AE123" s="560"/>
      <c r="AF123" s="560"/>
      <c r="AG123" s="560"/>
      <c r="AH123" s="560"/>
      <c r="AI123" s="560"/>
      <c r="AJ123" s="80"/>
      <c r="AK123" s="80"/>
      <c r="AL123" s="80"/>
      <c r="AM123" s="80"/>
      <c r="AN123" s="1"/>
      <c r="AO123" s="80"/>
      <c r="AP123" s="80"/>
      <c r="AQ123" s="558"/>
      <c r="AR123" s="559"/>
    </row>
    <row r="124" spans="2:44">
      <c r="B124" s="523" t="s">
        <v>121</v>
      </c>
      <c r="C124" s="560"/>
      <c r="D124" s="560"/>
      <c r="E124" s="560"/>
      <c r="F124" s="560"/>
      <c r="G124" s="560"/>
      <c r="H124" s="560"/>
      <c r="I124" s="560"/>
      <c r="J124" s="560"/>
      <c r="K124" s="560"/>
      <c r="L124" s="560"/>
      <c r="M124" s="560"/>
      <c r="N124" s="560"/>
      <c r="O124" s="560"/>
      <c r="P124" s="560"/>
      <c r="Q124" s="560"/>
      <c r="R124" s="560">
        <v>24450.616854174888</v>
      </c>
      <c r="S124" s="560">
        <f>SUM(S125:S127)</f>
        <v>24450.616854174888</v>
      </c>
      <c r="T124" s="560">
        <v>31101.636470927609</v>
      </c>
      <c r="U124" s="560">
        <f>SUM(U125:U127)</f>
        <v>31101.636470927609</v>
      </c>
      <c r="V124" s="560">
        <v>44178.656996271988</v>
      </c>
      <c r="W124" s="560"/>
      <c r="X124" s="560"/>
      <c r="Y124" s="560"/>
      <c r="Z124" s="560"/>
      <c r="AA124" s="560"/>
      <c r="AB124" s="560"/>
      <c r="AC124" s="560"/>
      <c r="AD124" s="560"/>
      <c r="AE124" s="560"/>
      <c r="AF124" s="560"/>
      <c r="AG124" s="560"/>
      <c r="AH124" s="560"/>
      <c r="AI124" s="560"/>
      <c r="AJ124" s="80"/>
      <c r="AK124" s="80"/>
      <c r="AL124" s="80"/>
      <c r="AM124" s="80"/>
      <c r="AN124" s="1"/>
      <c r="AO124" s="80"/>
      <c r="AP124" s="80"/>
      <c r="AQ124" s="558"/>
      <c r="AR124" s="559"/>
    </row>
    <row r="125" spans="2:44">
      <c r="B125" s="523" t="s">
        <v>122</v>
      </c>
      <c r="C125" s="560"/>
      <c r="D125" s="560"/>
      <c r="E125" s="560"/>
      <c r="F125" s="560"/>
      <c r="G125" s="560"/>
      <c r="H125" s="560"/>
      <c r="I125" s="560"/>
      <c r="J125" s="560"/>
      <c r="K125" s="560"/>
      <c r="L125" s="560"/>
      <c r="M125" s="560"/>
      <c r="N125" s="560"/>
      <c r="O125" s="560"/>
      <c r="P125" s="560"/>
      <c r="Q125" s="560"/>
      <c r="R125" s="560">
        <v>21240.447427797248</v>
      </c>
      <c r="S125" s="560">
        <v>21240.447427797248</v>
      </c>
      <c r="T125" s="560">
        <v>21637.913828806792</v>
      </c>
      <c r="U125" s="560">
        <v>21637.913828806792</v>
      </c>
      <c r="V125" s="560">
        <v>31430.887007358433</v>
      </c>
      <c r="W125" s="560"/>
      <c r="X125" s="560"/>
      <c r="Y125" s="560"/>
      <c r="Z125" s="560"/>
      <c r="AA125" s="560"/>
      <c r="AB125" s="560"/>
      <c r="AC125" s="560"/>
      <c r="AD125" s="560"/>
      <c r="AE125" s="560"/>
      <c r="AF125" s="560"/>
      <c r="AG125" s="560"/>
      <c r="AH125" s="560"/>
      <c r="AI125" s="584"/>
      <c r="AJ125" s="80"/>
      <c r="AK125" s="80"/>
      <c r="AL125" s="80"/>
      <c r="AM125" s="80"/>
      <c r="AN125" s="1"/>
      <c r="AO125" s="80"/>
      <c r="AP125" s="80"/>
      <c r="AQ125" s="558"/>
      <c r="AR125" s="559"/>
    </row>
    <row r="126" spans="2:44">
      <c r="B126" s="523" t="s">
        <v>123</v>
      </c>
      <c r="C126" s="560"/>
      <c r="D126" s="560"/>
      <c r="E126" s="560"/>
      <c r="F126" s="560"/>
      <c r="G126" s="560"/>
      <c r="H126" s="560"/>
      <c r="I126" s="560"/>
      <c r="J126" s="560"/>
      <c r="K126" s="560"/>
      <c r="L126" s="560"/>
      <c r="M126" s="560"/>
      <c r="N126" s="560"/>
      <c r="O126" s="560"/>
      <c r="P126" s="560"/>
      <c r="Q126" s="560"/>
      <c r="R126" s="560">
        <v>3210.1694263776394</v>
      </c>
      <c r="S126" s="560">
        <v>3210.1694263776394</v>
      </c>
      <c r="T126" s="560">
        <v>3642.7917546656945</v>
      </c>
      <c r="U126" s="560">
        <v>3642.7917546656945</v>
      </c>
      <c r="V126" s="560">
        <v>6200.1254149832603</v>
      </c>
      <c r="W126" s="560"/>
      <c r="X126" s="560"/>
      <c r="Y126" s="560"/>
      <c r="Z126" s="560"/>
      <c r="AA126" s="560"/>
      <c r="AB126" s="560"/>
      <c r="AC126" s="560"/>
      <c r="AD126" s="560"/>
      <c r="AE126" s="560"/>
      <c r="AF126" s="560"/>
      <c r="AG126" s="560"/>
      <c r="AH126" s="560"/>
      <c r="AI126" s="584"/>
      <c r="AJ126" s="80"/>
      <c r="AK126" s="80"/>
      <c r="AL126" s="80"/>
      <c r="AM126" s="80"/>
      <c r="AN126" s="1"/>
      <c r="AO126" s="80"/>
      <c r="AP126" s="80"/>
      <c r="AQ126" s="558"/>
      <c r="AR126" s="559"/>
    </row>
    <row r="127" spans="2:44">
      <c r="B127" s="523" t="s">
        <v>124</v>
      </c>
      <c r="C127" s="560"/>
      <c r="D127" s="560"/>
      <c r="E127" s="560"/>
      <c r="F127" s="560"/>
      <c r="G127" s="560"/>
      <c r="H127" s="560"/>
      <c r="I127" s="560"/>
      <c r="J127" s="560"/>
      <c r="K127" s="560"/>
      <c r="L127" s="560"/>
      <c r="M127" s="560"/>
      <c r="N127" s="560"/>
      <c r="O127" s="560"/>
      <c r="P127" s="560"/>
      <c r="Q127" s="560"/>
      <c r="R127" s="560"/>
      <c r="S127" s="560"/>
      <c r="T127" s="560">
        <v>5820.9308874551252</v>
      </c>
      <c r="U127" s="560">
        <v>5820.9308874551252</v>
      </c>
      <c r="V127" s="560">
        <v>6547.6445739302926</v>
      </c>
      <c r="W127" s="560"/>
      <c r="X127" s="560"/>
      <c r="Y127" s="560"/>
      <c r="Z127" s="560"/>
      <c r="AA127" s="560"/>
      <c r="AB127" s="560"/>
      <c r="AC127" s="560"/>
      <c r="AD127" s="560"/>
      <c r="AE127" s="560"/>
      <c r="AF127" s="560"/>
      <c r="AG127" s="560"/>
      <c r="AH127" s="560"/>
      <c r="AI127" s="584"/>
      <c r="AJ127" s="80"/>
      <c r="AK127" s="80"/>
      <c r="AL127" s="80"/>
      <c r="AM127" s="80"/>
      <c r="AN127" s="1"/>
      <c r="AO127" s="80"/>
      <c r="AP127" s="80"/>
      <c r="AQ127" s="558"/>
      <c r="AR127" s="559"/>
    </row>
    <row r="128" spans="2:44">
      <c r="B128" s="523" t="s">
        <v>125</v>
      </c>
      <c r="C128" s="560"/>
      <c r="D128" s="560"/>
      <c r="E128" s="560"/>
      <c r="F128" s="560"/>
      <c r="G128" s="560"/>
      <c r="H128" s="560"/>
      <c r="I128" s="560"/>
      <c r="J128" s="560"/>
      <c r="K128" s="560"/>
      <c r="L128" s="560"/>
      <c r="M128" s="560"/>
      <c r="N128" s="560"/>
      <c r="O128" s="560"/>
      <c r="P128" s="560"/>
      <c r="Q128" s="560"/>
      <c r="R128" s="560">
        <v>17134.548097831168</v>
      </c>
      <c r="S128" s="560">
        <v>17134.548097831168</v>
      </c>
      <c r="T128" s="560">
        <v>12222.699989691313</v>
      </c>
      <c r="U128" s="560">
        <v>12222.699989691313</v>
      </c>
      <c r="V128" s="560">
        <v>5735.1015168700005</v>
      </c>
      <c r="W128" s="560"/>
      <c r="X128" s="560"/>
      <c r="Y128" s="560"/>
      <c r="Z128" s="560"/>
      <c r="AA128" s="560"/>
      <c r="AB128" s="560"/>
      <c r="AC128" s="560"/>
      <c r="AD128" s="560"/>
      <c r="AE128" s="560"/>
      <c r="AF128" s="560"/>
      <c r="AG128" s="560"/>
      <c r="AH128" s="560"/>
      <c r="AI128" s="584"/>
      <c r="AJ128" s="80"/>
      <c r="AK128" s="80"/>
      <c r="AL128" s="80"/>
      <c r="AM128" s="80"/>
      <c r="AN128" s="1"/>
      <c r="AO128" s="80"/>
      <c r="AP128" s="80"/>
      <c r="AQ128" s="558"/>
      <c r="AR128" s="559"/>
    </row>
    <row r="129" spans="2:44">
      <c r="B129" s="523" t="s">
        <v>116</v>
      </c>
      <c r="C129" s="560"/>
      <c r="D129" s="560"/>
      <c r="E129" s="560"/>
      <c r="F129" s="560"/>
      <c r="G129" s="560"/>
      <c r="H129" s="560"/>
      <c r="I129" s="560"/>
      <c r="J129" s="560"/>
      <c r="K129" s="560"/>
      <c r="L129" s="560"/>
      <c r="M129" s="560"/>
      <c r="N129" s="560"/>
      <c r="O129" s="560"/>
      <c r="P129" s="560"/>
      <c r="Q129" s="560"/>
      <c r="R129" s="560">
        <v>89870.639756564007</v>
      </c>
      <c r="S129" s="560">
        <v>89870.639756564007</v>
      </c>
      <c r="T129" s="560">
        <v>99046</v>
      </c>
      <c r="U129" s="560">
        <v>99046.163539381072</v>
      </c>
      <c r="V129" s="560">
        <v>92691</v>
      </c>
      <c r="W129" s="560"/>
      <c r="X129" s="560"/>
      <c r="Y129" s="560"/>
      <c r="Z129" s="560"/>
      <c r="AA129" s="560"/>
      <c r="AB129" s="560"/>
      <c r="AC129" s="560"/>
      <c r="AD129" s="560"/>
      <c r="AE129" s="560"/>
      <c r="AF129" s="560"/>
      <c r="AG129" s="560"/>
      <c r="AH129" s="560"/>
      <c r="AI129" s="584"/>
      <c r="AJ129" s="80"/>
      <c r="AK129" s="80"/>
      <c r="AL129" s="80"/>
      <c r="AM129" s="80"/>
      <c r="AN129" s="1"/>
      <c r="AO129" s="80"/>
      <c r="AP129" s="80"/>
      <c r="AQ129" s="558"/>
      <c r="AR129" s="559"/>
    </row>
    <row r="130" spans="2:44">
      <c r="B130" s="523" t="s">
        <v>23</v>
      </c>
      <c r="C130" s="560">
        <v>87923.907615226475</v>
      </c>
      <c r="D130" s="560">
        <v>128063.08167859761</v>
      </c>
      <c r="E130" s="560">
        <v>152898.16802913847</v>
      </c>
      <c r="F130" s="560">
        <v>180055.85146141791</v>
      </c>
      <c r="G130" s="560">
        <v>226145.24326874659</v>
      </c>
      <c r="H130" s="560">
        <v>278320.1955594747</v>
      </c>
      <c r="I130" s="560">
        <v>247724</v>
      </c>
      <c r="J130" s="560">
        <v>212200.56816794738</v>
      </c>
      <c r="K130" s="560">
        <v>212200.56816794738</v>
      </c>
      <c r="L130" s="560">
        <v>195494.58994862865</v>
      </c>
      <c r="M130" s="560">
        <v>195494.43882709809</v>
      </c>
      <c r="N130" s="560">
        <v>197955.7404632885</v>
      </c>
      <c r="O130" s="560">
        <v>264484.15841584158</v>
      </c>
      <c r="P130" s="560">
        <v>264484.15841584158</v>
      </c>
      <c r="Q130" s="560">
        <v>304394</v>
      </c>
      <c r="R130" s="560">
        <v>15870</v>
      </c>
      <c r="S130" s="560">
        <v>94650</v>
      </c>
      <c r="T130" s="560">
        <v>81631.463559857599</v>
      </c>
      <c r="U130" s="560">
        <v>273514</v>
      </c>
      <c r="V130" s="560">
        <v>307915.13011432899</v>
      </c>
      <c r="W130" s="560"/>
      <c r="X130" s="560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84"/>
      <c r="AJ130" s="80"/>
      <c r="AK130" s="80"/>
      <c r="AL130" s="80"/>
      <c r="AM130" s="80"/>
      <c r="AN130" s="1"/>
      <c r="AO130" s="80"/>
      <c r="AP130" s="80"/>
      <c r="AQ130" s="558"/>
      <c r="AR130" s="559"/>
    </row>
    <row r="131" spans="2:44">
      <c r="B131" s="523" t="s">
        <v>17</v>
      </c>
      <c r="C131" s="560"/>
      <c r="D131" s="560"/>
      <c r="E131" s="560"/>
      <c r="F131" s="560">
        <v>14043.657262132656</v>
      </c>
      <c r="G131" s="560">
        <v>29708.939165690703</v>
      </c>
      <c r="H131" s="560">
        <v>70785.613013054506</v>
      </c>
      <c r="I131" s="560">
        <v>198322</v>
      </c>
      <c r="J131" s="560">
        <v>103771</v>
      </c>
      <c r="K131" s="560">
        <v>103788</v>
      </c>
      <c r="L131" s="560">
        <v>101534</v>
      </c>
      <c r="M131" s="560">
        <v>96354</v>
      </c>
      <c r="N131" s="560">
        <v>125164</v>
      </c>
      <c r="O131" s="560">
        <v>170665</v>
      </c>
      <c r="P131" s="560">
        <v>111414</v>
      </c>
      <c r="Q131" s="560">
        <v>173264.24580078124</v>
      </c>
      <c r="R131" s="560">
        <v>173264.24580078124</v>
      </c>
      <c r="S131" s="560">
        <v>215606.62890625</v>
      </c>
      <c r="T131" s="560">
        <v>246929</v>
      </c>
      <c r="U131" s="560">
        <v>167522</v>
      </c>
      <c r="V131" s="560">
        <v>200794.86621354666</v>
      </c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84"/>
      <c r="AJ131" s="80"/>
      <c r="AK131" s="80"/>
      <c r="AL131" s="80"/>
      <c r="AM131" s="80"/>
      <c r="AN131" s="1"/>
      <c r="AO131" s="80"/>
      <c r="AP131" s="80"/>
      <c r="AQ131" s="558"/>
      <c r="AR131" s="559"/>
    </row>
    <row r="132" spans="2:44">
      <c r="B132" s="523" t="s">
        <v>24</v>
      </c>
      <c r="C132" s="560">
        <v>34386.875274971855</v>
      </c>
      <c r="D132" s="560">
        <v>50990.084006763282</v>
      </c>
      <c r="E132" s="560">
        <v>85697.689005902474</v>
      </c>
      <c r="F132" s="560">
        <v>106430.53164858624</v>
      </c>
      <c r="G132" s="560">
        <v>110463.90125113659</v>
      </c>
      <c r="H132" s="560">
        <v>96431.87722473676</v>
      </c>
      <c r="I132" s="560"/>
      <c r="J132" s="560">
        <v>96432</v>
      </c>
      <c r="K132" s="560"/>
      <c r="L132" s="560">
        <v>87920</v>
      </c>
      <c r="M132" s="560"/>
      <c r="N132" s="560"/>
      <c r="O132" s="560"/>
      <c r="P132" s="560"/>
      <c r="Q132" s="560"/>
      <c r="R132" s="560"/>
      <c r="S132" s="560"/>
      <c r="T132" s="560"/>
      <c r="U132" s="560"/>
      <c r="V132" s="560"/>
      <c r="W132" s="560"/>
      <c r="X132" s="560"/>
      <c r="Y132" s="560"/>
      <c r="Z132" s="560"/>
      <c r="AA132" s="560"/>
      <c r="AB132" s="560"/>
      <c r="AC132" s="560"/>
      <c r="AD132" s="560"/>
      <c r="AE132" s="560"/>
      <c r="AF132" s="560"/>
      <c r="AG132" s="560"/>
      <c r="AH132" s="560"/>
      <c r="AI132" s="80"/>
      <c r="AJ132" s="80"/>
      <c r="AK132" s="80"/>
      <c r="AL132" s="80"/>
      <c r="AM132" s="80"/>
      <c r="AN132" s="1"/>
      <c r="AO132" s="80"/>
      <c r="AP132" s="80"/>
      <c r="AQ132" s="558"/>
      <c r="AR132" s="559"/>
    </row>
    <row r="133" spans="2:44">
      <c r="B133" s="523" t="s">
        <v>32</v>
      </c>
      <c r="C133" s="560">
        <f t="shared" ref="C133:H133" si="42">SUM(C134:C138)</f>
        <v>99277.865568875699</v>
      </c>
      <c r="D133" s="560">
        <f t="shared" si="42"/>
        <v>299351.64928439248</v>
      </c>
      <c r="E133" s="560">
        <f t="shared" si="42"/>
        <v>634795.67225097807</v>
      </c>
      <c r="F133" s="560">
        <f t="shared" si="42"/>
        <v>633289.95269062323</v>
      </c>
      <c r="G133" s="560">
        <f t="shared" si="42"/>
        <v>779749.88141689927</v>
      </c>
      <c r="H133" s="560">
        <f t="shared" si="42"/>
        <v>785558.54914075695</v>
      </c>
      <c r="I133" s="560">
        <v>785559</v>
      </c>
      <c r="J133" s="560"/>
      <c r="K133" s="560"/>
      <c r="L133" s="560"/>
      <c r="M133" s="560"/>
      <c r="N133" s="560"/>
      <c r="O133" s="560"/>
      <c r="P133" s="560"/>
      <c r="Q133" s="560"/>
      <c r="R133" s="560"/>
      <c r="S133" s="560"/>
      <c r="T133" s="560"/>
      <c r="U133" s="560"/>
      <c r="V133" s="560"/>
      <c r="W133" s="560"/>
      <c r="X133" s="560"/>
      <c r="Y133" s="560"/>
      <c r="Z133" s="560"/>
      <c r="AA133" s="560"/>
      <c r="AB133" s="560"/>
      <c r="AC133" s="560"/>
      <c r="AD133" s="560"/>
      <c r="AE133" s="560"/>
      <c r="AF133" s="560"/>
      <c r="AG133" s="560"/>
      <c r="AH133" s="560"/>
      <c r="AI133" s="80"/>
      <c r="AJ133" s="80"/>
      <c r="AK133" s="80"/>
      <c r="AL133" s="80"/>
      <c r="AM133" s="80"/>
      <c r="AN133" s="1"/>
      <c r="AO133" s="80"/>
      <c r="AP133" s="80"/>
      <c r="AQ133" s="558"/>
      <c r="AR133" s="559"/>
    </row>
    <row r="134" spans="2:44">
      <c r="B134" s="587" t="s">
        <v>161</v>
      </c>
      <c r="C134" s="560">
        <v>8988.6437744142568</v>
      </c>
      <c r="D134" s="560">
        <v>38864.458001303123</v>
      </c>
      <c r="E134" s="560">
        <v>56010.13690233462</v>
      </c>
      <c r="F134" s="560">
        <v>3847.3512197535074</v>
      </c>
      <c r="G134" s="560">
        <v>3029.1994139637577</v>
      </c>
      <c r="H134" s="560">
        <v>710.62403035929265</v>
      </c>
      <c r="I134" s="560"/>
      <c r="J134" s="560"/>
      <c r="K134" s="560"/>
      <c r="L134" s="560"/>
      <c r="M134" s="560"/>
      <c r="N134" s="560"/>
      <c r="O134" s="560"/>
      <c r="P134" s="560"/>
      <c r="Q134" s="560"/>
      <c r="R134" s="560"/>
      <c r="S134" s="560"/>
      <c r="T134" s="560"/>
      <c r="U134" s="560"/>
      <c r="V134" s="560"/>
      <c r="W134" s="560"/>
      <c r="X134" s="560"/>
      <c r="Y134" s="560"/>
      <c r="Z134" s="560"/>
      <c r="AA134" s="560"/>
      <c r="AB134" s="560"/>
      <c r="AC134" s="560"/>
      <c r="AD134" s="560"/>
      <c r="AE134" s="560"/>
      <c r="AF134" s="560"/>
      <c r="AG134" s="560"/>
      <c r="AH134" s="560"/>
      <c r="AI134" s="80"/>
      <c r="AJ134" s="80"/>
      <c r="AK134" s="80"/>
      <c r="AL134" s="80"/>
      <c r="AM134" s="80"/>
      <c r="AN134" s="1"/>
      <c r="AO134" s="80"/>
      <c r="AP134" s="80"/>
      <c r="AQ134" s="558"/>
      <c r="AR134" s="559"/>
    </row>
    <row r="135" spans="2:44">
      <c r="B135" s="588" t="s">
        <v>162</v>
      </c>
      <c r="C135" s="560">
        <v>35267.436630954784</v>
      </c>
      <c r="D135" s="560">
        <v>75937.295771157573</v>
      </c>
      <c r="E135" s="560">
        <v>156900.81441316786</v>
      </c>
      <c r="F135" s="560">
        <v>192904.69421797266</v>
      </c>
      <c r="G135" s="560">
        <v>185458.13876759866</v>
      </c>
      <c r="H135" s="560">
        <v>172779.7918676892</v>
      </c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0"/>
      <c r="Z135" s="560"/>
      <c r="AA135" s="560"/>
      <c r="AB135" s="560"/>
      <c r="AC135" s="560"/>
      <c r="AD135" s="560"/>
      <c r="AE135" s="560"/>
      <c r="AF135" s="560"/>
      <c r="AG135" s="560"/>
      <c r="AH135" s="560"/>
      <c r="AI135" s="80"/>
      <c r="AJ135" s="80"/>
      <c r="AK135" s="80"/>
      <c r="AL135" s="80"/>
      <c r="AM135" s="80"/>
      <c r="AN135" s="1"/>
      <c r="AO135" s="80"/>
      <c r="AP135" s="80"/>
      <c r="AQ135" s="558"/>
      <c r="AR135" s="559"/>
    </row>
    <row r="136" spans="2:44">
      <c r="B136" s="587" t="s">
        <v>163</v>
      </c>
      <c r="C136" s="560">
        <v>43841.046420724939</v>
      </c>
      <c r="D136" s="560">
        <v>126247.97624015356</v>
      </c>
      <c r="E136" s="560">
        <v>338518.21611164522</v>
      </c>
      <c r="F136" s="560">
        <v>403443.14121272782</v>
      </c>
      <c r="G136" s="560">
        <v>520403.40879569179</v>
      </c>
      <c r="H136" s="560">
        <v>494970.24916822737</v>
      </c>
      <c r="I136" s="560"/>
      <c r="J136" s="560"/>
      <c r="K136" s="560"/>
      <c r="L136" s="560"/>
      <c r="M136" s="560"/>
      <c r="N136" s="560"/>
      <c r="O136" s="560"/>
      <c r="P136" s="560"/>
      <c r="Q136" s="560"/>
      <c r="R136" s="560"/>
      <c r="S136" s="560"/>
      <c r="T136" s="560"/>
      <c r="U136" s="560"/>
      <c r="V136" s="560"/>
      <c r="W136" s="560"/>
      <c r="X136" s="560"/>
      <c r="Y136" s="560"/>
      <c r="Z136" s="560"/>
      <c r="AA136" s="560"/>
      <c r="AB136" s="560"/>
      <c r="AC136" s="560"/>
      <c r="AD136" s="560"/>
      <c r="AE136" s="560"/>
      <c r="AF136" s="560"/>
      <c r="AG136" s="560"/>
      <c r="AH136" s="560"/>
      <c r="AI136" s="80"/>
      <c r="AJ136" s="80"/>
      <c r="AK136" s="80"/>
      <c r="AL136" s="80"/>
      <c r="AM136" s="80"/>
      <c r="AN136" s="1"/>
      <c r="AO136" s="80"/>
      <c r="AP136" s="80"/>
      <c r="AQ136" s="558"/>
      <c r="AR136" s="559"/>
    </row>
    <row r="137" spans="2:44">
      <c r="B137" s="587" t="s">
        <v>164</v>
      </c>
      <c r="C137" s="560">
        <v>8012.2493321096426</v>
      </c>
      <c r="D137" s="560">
        <v>45053.508981472929</v>
      </c>
      <c r="E137" s="560">
        <v>67517.669589747587</v>
      </c>
      <c r="F137" s="560">
        <v>14710.640804800249</v>
      </c>
      <c r="G137" s="560">
        <v>52193.752187398233</v>
      </c>
      <c r="H137" s="560">
        <v>48643.392707978157</v>
      </c>
      <c r="I137" s="560"/>
      <c r="J137" s="560"/>
      <c r="K137" s="560"/>
      <c r="L137" s="560"/>
      <c r="M137" s="560"/>
      <c r="N137" s="560"/>
      <c r="O137" s="560"/>
      <c r="P137" s="560"/>
      <c r="Q137" s="560"/>
      <c r="R137" s="560"/>
      <c r="S137" s="560"/>
      <c r="T137" s="560"/>
      <c r="U137" s="560"/>
      <c r="V137" s="560"/>
      <c r="W137" s="560"/>
      <c r="X137" s="560"/>
      <c r="Y137" s="560"/>
      <c r="Z137" s="560"/>
      <c r="AA137" s="560"/>
      <c r="AB137" s="560"/>
      <c r="AC137" s="560"/>
      <c r="AD137" s="560"/>
      <c r="AE137" s="560"/>
      <c r="AF137" s="560"/>
      <c r="AG137" s="560"/>
      <c r="AH137" s="560"/>
      <c r="AI137" s="80"/>
      <c r="AJ137" s="80"/>
      <c r="AK137" s="80"/>
      <c r="AL137" s="80"/>
      <c r="AM137" s="80"/>
      <c r="AN137" s="1"/>
      <c r="AO137" s="80"/>
      <c r="AP137" s="80"/>
      <c r="AQ137" s="558"/>
      <c r="AR137" s="559"/>
    </row>
    <row r="138" spans="2:44" ht="13.5" thickBot="1">
      <c r="B138" s="587" t="s">
        <v>165</v>
      </c>
      <c r="C138" s="560">
        <v>3168.4894106720913</v>
      </c>
      <c r="D138" s="560">
        <v>13248.410290305254</v>
      </c>
      <c r="E138" s="560">
        <v>15848.835234082819</v>
      </c>
      <c r="F138" s="560">
        <v>18384.125235369083</v>
      </c>
      <c r="G138" s="560">
        <v>18665.382252246738</v>
      </c>
      <c r="H138" s="560">
        <v>68454.49136650296</v>
      </c>
      <c r="I138" s="560"/>
      <c r="J138" s="560"/>
      <c r="K138" s="560"/>
      <c r="L138" s="560"/>
      <c r="M138" s="560"/>
      <c r="N138" s="560"/>
      <c r="O138" s="560"/>
      <c r="P138" s="560"/>
      <c r="Q138" s="560"/>
      <c r="R138" s="560"/>
      <c r="S138" s="560"/>
      <c r="T138" s="560"/>
      <c r="U138" s="560"/>
      <c r="V138" s="560"/>
      <c r="W138" s="560"/>
      <c r="X138" s="560"/>
      <c r="Y138" s="560"/>
      <c r="Z138" s="560"/>
      <c r="AA138" s="560"/>
      <c r="AB138" s="560"/>
      <c r="AC138" s="560"/>
      <c r="AD138" s="560"/>
      <c r="AE138" s="560"/>
      <c r="AF138" s="560"/>
      <c r="AG138" s="560"/>
      <c r="AH138" s="560"/>
      <c r="AI138" s="80"/>
      <c r="AJ138" s="80"/>
      <c r="AK138" s="80"/>
      <c r="AL138" s="80"/>
      <c r="AM138" s="569"/>
      <c r="AN138" s="570"/>
      <c r="AO138" s="80"/>
      <c r="AP138" s="569"/>
      <c r="AQ138" s="571"/>
      <c r="AR138" s="572"/>
    </row>
    <row r="139" spans="2:44" ht="13.5" thickBot="1">
      <c r="B139" s="573" t="s">
        <v>5</v>
      </c>
      <c r="C139" s="574">
        <f t="shared" ref="C139:V139" si="43">+SUM(C101:C104,C106:C107,C110,C111,C116,C122:C130,C131:C133)-C124</f>
        <v>2294198.4034832381</v>
      </c>
      <c r="D139" s="574">
        <f t="shared" si="43"/>
        <v>2965062.2411482781</v>
      </c>
      <c r="E139" s="574">
        <f t="shared" si="43"/>
        <v>3791605.023522486</v>
      </c>
      <c r="F139" s="574">
        <f t="shared" si="43"/>
        <v>3854350.0158722848</v>
      </c>
      <c r="G139" s="574">
        <f t="shared" si="43"/>
        <v>4246474.9424742423</v>
      </c>
      <c r="H139" s="574">
        <f t="shared" si="43"/>
        <v>4521285.4955015481</v>
      </c>
      <c r="I139" s="574"/>
      <c r="J139" s="574">
        <f t="shared" si="43"/>
        <v>3702083.3256839425</v>
      </c>
      <c r="K139" s="574"/>
      <c r="L139" s="574">
        <f t="shared" si="43"/>
        <v>3594271.6138275592</v>
      </c>
      <c r="M139" s="574">
        <f t="shared" si="43"/>
        <v>3501170.7457050653</v>
      </c>
      <c r="N139" s="574">
        <f t="shared" si="43"/>
        <v>3429646.4109441927</v>
      </c>
      <c r="O139" s="574">
        <f t="shared" si="43"/>
        <v>3413000.7700687689</v>
      </c>
      <c r="P139" s="574">
        <f t="shared" si="43"/>
        <v>3412998.7700687689</v>
      </c>
      <c r="Q139" s="574">
        <f t="shared" si="43"/>
        <v>3378218.6120927464</v>
      </c>
      <c r="R139" s="574">
        <f t="shared" si="43"/>
        <v>3509674.4168013167</v>
      </c>
      <c r="S139" s="574">
        <f t="shared" si="43"/>
        <v>3540077.3369093514</v>
      </c>
      <c r="T139" s="574">
        <f t="shared" si="43"/>
        <v>3662737.8495179308</v>
      </c>
      <c r="U139" s="574">
        <f t="shared" si="43"/>
        <v>3772758.7531409771</v>
      </c>
      <c r="V139" s="574">
        <f t="shared" si="43"/>
        <v>3972411.978334724</v>
      </c>
      <c r="W139" s="574">
        <f>SUM(W101:W103,W106:W107)</f>
        <v>1693716.589815245</v>
      </c>
      <c r="X139" s="574">
        <f t="shared" ref="X139:AJ139" si="44">SUM(X101:X103,X106:X107)</f>
        <v>1439910.9435586017</v>
      </c>
      <c r="Y139" s="574">
        <f t="shared" si="44"/>
        <v>1260617.4836742925</v>
      </c>
      <c r="Z139" s="574">
        <f t="shared" si="44"/>
        <v>1260692.4836742927</v>
      </c>
      <c r="AA139" s="574">
        <f t="shared" si="44"/>
        <v>1203931.214685932</v>
      </c>
      <c r="AB139" s="574">
        <f t="shared" si="44"/>
        <v>1059361.5901434696</v>
      </c>
      <c r="AC139" s="574">
        <f t="shared" si="44"/>
        <v>1053861.5901434696</v>
      </c>
      <c r="AD139" s="574">
        <f t="shared" si="44"/>
        <v>890393.50848955847</v>
      </c>
      <c r="AE139" s="574">
        <f t="shared" si="44"/>
        <v>773366.56615638244</v>
      </c>
      <c r="AF139" s="574">
        <f t="shared" si="44"/>
        <v>730235.68866774125</v>
      </c>
      <c r="AG139" s="574">
        <f t="shared" si="44"/>
        <v>665792.60082222964</v>
      </c>
      <c r="AH139" s="574">
        <f t="shared" si="44"/>
        <v>703972.86020887375</v>
      </c>
      <c r="AI139" s="574">
        <f t="shared" si="44"/>
        <v>560164.38151597488</v>
      </c>
      <c r="AJ139" s="574">
        <f t="shared" si="44"/>
        <v>539249.28492486977</v>
      </c>
      <c r="AK139" s="574">
        <f>IF(AK103="",AJ139,SUM(AK101:AK103,AK106:AK107))</f>
        <v>528550.91334431025</v>
      </c>
      <c r="AL139" s="574">
        <f t="shared" ref="AL139:AR139" si="45">SUM(AL101:AL103,AL106:AL107)</f>
        <v>539426.66165267234</v>
      </c>
      <c r="AM139" s="574">
        <f t="shared" si="45"/>
        <v>338884.16288380261</v>
      </c>
      <c r="AN139" s="574">
        <f t="shared" si="45"/>
        <v>107193.6010161087</v>
      </c>
      <c r="AO139" s="574">
        <f t="shared" si="45"/>
        <v>197014.34625588002</v>
      </c>
      <c r="AP139" s="574">
        <f t="shared" si="45"/>
        <v>183205.34971172101</v>
      </c>
      <c r="AQ139" s="574">
        <f t="shared" si="45"/>
        <v>158871.84065483636</v>
      </c>
      <c r="AR139" s="575">
        <f t="shared" si="45"/>
        <v>117634.75219670097</v>
      </c>
    </row>
    <row r="140" spans="2:44"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O140" s="81"/>
      <c r="AP140" s="81"/>
      <c r="AQ140" s="113"/>
      <c r="AR140" s="113"/>
    </row>
    <row r="141" spans="2:44" s="1" customFormat="1" ht="13.5" thickBot="1">
      <c r="B141" s="80"/>
      <c r="C141" s="598"/>
      <c r="D141" s="598"/>
      <c r="E141" s="598"/>
      <c r="F141" s="598"/>
      <c r="G141" s="598"/>
      <c r="H141" s="598"/>
      <c r="I141" s="80"/>
      <c r="J141" s="80"/>
      <c r="K141" s="80"/>
      <c r="L141" s="598"/>
      <c r="M141" s="80"/>
      <c r="N141" s="598"/>
      <c r="O141" s="598"/>
      <c r="P141" s="80"/>
      <c r="Q141" s="80"/>
      <c r="R141" s="598"/>
      <c r="S141" s="80"/>
      <c r="T141" s="598"/>
      <c r="U141" s="80"/>
      <c r="V141" s="598"/>
      <c r="W141" s="81"/>
      <c r="X141" s="81"/>
      <c r="Y141" s="81"/>
      <c r="Z141" s="81"/>
      <c r="AA141" s="81"/>
      <c r="AB141" s="81"/>
      <c r="AC141" s="81"/>
      <c r="AD141" s="80"/>
      <c r="AE141" s="80"/>
      <c r="AF141" s="80"/>
      <c r="AG141" s="80"/>
      <c r="AH141" s="80"/>
      <c r="AI141" s="80"/>
      <c r="AJ141" s="80"/>
      <c r="AK141" s="80"/>
      <c r="AL141" s="80"/>
      <c r="AM141" s="81"/>
      <c r="AO141" s="80"/>
      <c r="AP141" s="81"/>
      <c r="AQ141" s="558"/>
      <c r="AR141" s="558"/>
    </row>
    <row r="142" spans="2:44" s="1" customFormat="1" ht="13.5" thickBot="1">
      <c r="B142" s="599" t="s">
        <v>178</v>
      </c>
      <c r="C142" s="600">
        <v>22580</v>
      </c>
      <c r="D142" s="600">
        <v>32311</v>
      </c>
      <c r="E142" s="600">
        <v>38290</v>
      </c>
      <c r="F142" s="600">
        <v>47040</v>
      </c>
      <c r="G142" s="600">
        <v>60789</v>
      </c>
      <c r="H142" s="600">
        <v>81253</v>
      </c>
      <c r="I142" s="601">
        <f>+H142</f>
        <v>81253</v>
      </c>
      <c r="J142" s="601">
        <f>+I142</f>
        <v>81253</v>
      </c>
      <c r="K142" s="601">
        <f>+J142</f>
        <v>81253</v>
      </c>
      <c r="L142" s="602">
        <v>92360</v>
      </c>
      <c r="M142" s="603">
        <f>+L142</f>
        <v>92360</v>
      </c>
      <c r="N142" s="602">
        <v>107280</v>
      </c>
      <c r="O142" s="602">
        <v>115502</v>
      </c>
      <c r="P142" s="603">
        <f>+O142</f>
        <v>115502</v>
      </c>
      <c r="Q142" s="603">
        <f>+R142</f>
        <v>129194</v>
      </c>
      <c r="R142" s="602">
        <v>129194</v>
      </c>
      <c r="S142" s="603">
        <f>+R142</f>
        <v>129194</v>
      </c>
      <c r="T142" s="602">
        <v>136066</v>
      </c>
      <c r="U142" s="603">
        <f>+T142</f>
        <v>136066</v>
      </c>
      <c r="V142" s="604">
        <v>142790</v>
      </c>
      <c r="W142" s="81"/>
      <c r="X142" s="81"/>
      <c r="Y142" s="81"/>
      <c r="Z142" s="81"/>
      <c r="AA142" s="81"/>
      <c r="AB142" s="81"/>
      <c r="AC142" s="81"/>
      <c r="AD142" s="80"/>
      <c r="AE142" s="80"/>
      <c r="AF142" s="80"/>
      <c r="AG142" s="80"/>
      <c r="AH142" s="80"/>
      <c r="AI142" s="80"/>
      <c r="AJ142" s="80"/>
      <c r="AK142" s="80"/>
      <c r="AL142" s="80"/>
      <c r="AM142" s="81"/>
      <c r="AO142" s="80"/>
      <c r="AP142" s="81"/>
      <c r="AQ142" s="558"/>
      <c r="AR142" s="558"/>
    </row>
    <row r="143" spans="2:44" s="1" customFormat="1">
      <c r="B143" s="605"/>
      <c r="C143" s="606"/>
      <c r="D143" s="606"/>
      <c r="E143" s="606"/>
      <c r="F143" s="606"/>
      <c r="G143" s="606"/>
      <c r="H143" s="606"/>
      <c r="I143" s="80"/>
      <c r="J143" s="80"/>
      <c r="K143" s="80"/>
      <c r="L143" s="607"/>
      <c r="M143" s="560"/>
      <c r="N143" s="607"/>
      <c r="O143" s="607"/>
      <c r="P143" s="560"/>
      <c r="Q143" s="560"/>
      <c r="R143" s="607"/>
      <c r="S143" s="560"/>
      <c r="T143" s="607"/>
      <c r="U143" s="560"/>
      <c r="V143" s="607"/>
      <c r="W143" s="81"/>
      <c r="X143" s="81"/>
      <c r="Y143" s="81"/>
      <c r="Z143" s="81"/>
      <c r="AA143" s="81"/>
      <c r="AB143" s="81"/>
      <c r="AC143" s="81"/>
      <c r="AD143" s="80"/>
      <c r="AE143" s="80"/>
      <c r="AF143" s="80"/>
      <c r="AG143" s="80"/>
      <c r="AH143" s="80"/>
      <c r="AI143" s="80"/>
      <c r="AJ143" s="80"/>
      <c r="AK143" s="80"/>
      <c r="AL143" s="80"/>
      <c r="AM143" s="81"/>
      <c r="AO143" s="80"/>
      <c r="AP143" s="81"/>
      <c r="AQ143" s="558"/>
      <c r="AR143" s="558"/>
    </row>
    <row r="144" spans="2:44" ht="13.5" thickBo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O144" s="81"/>
      <c r="AP144" s="81"/>
      <c r="AQ144" s="113"/>
      <c r="AR144" s="113"/>
    </row>
    <row r="145" spans="2:44" ht="25.5">
      <c r="B145" s="608" t="s">
        <v>203</v>
      </c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O145" s="81"/>
      <c r="AP145" s="81"/>
      <c r="AQ145" s="113"/>
      <c r="AR145" s="113"/>
    </row>
    <row r="146" spans="2:44" ht="13.5" thickBot="1">
      <c r="B146" s="549" t="s">
        <v>33</v>
      </c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O146" s="81"/>
      <c r="AP146" s="81"/>
      <c r="AQ146" s="113"/>
      <c r="AR146" s="113"/>
    </row>
    <row r="147" spans="2:44">
      <c r="B147" s="58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  <c r="AA147" s="552"/>
      <c r="AB147" s="552"/>
      <c r="AC147" s="552"/>
      <c r="AD147" s="552"/>
      <c r="AE147" s="552"/>
      <c r="AF147" s="552"/>
      <c r="AG147" s="552"/>
      <c r="AH147" s="552"/>
      <c r="AI147" s="552"/>
      <c r="AJ147" s="552"/>
      <c r="AK147" s="552"/>
      <c r="AL147" s="552"/>
      <c r="AM147" s="552"/>
      <c r="AN147" s="552"/>
      <c r="AO147" s="552"/>
      <c r="AP147" s="552"/>
      <c r="AQ147" s="552"/>
      <c r="AR147" s="609"/>
    </row>
    <row r="148" spans="2:44">
      <c r="B148" s="523" t="s">
        <v>6</v>
      </c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610"/>
    </row>
    <row r="149" spans="2:44">
      <c r="B149" s="523" t="s">
        <v>105</v>
      </c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560">
        <v>3746.1452688967388</v>
      </c>
      <c r="AI149" s="560">
        <v>1564.5401289347449</v>
      </c>
      <c r="AJ149" s="560">
        <v>561.63631999504582</v>
      </c>
      <c r="AK149" s="560">
        <v>599.35871739826996</v>
      </c>
      <c r="AL149" s="560">
        <v>407.64360000000153</v>
      </c>
      <c r="AM149" s="560">
        <v>1324.4526261249709</v>
      </c>
      <c r="AN149" s="560">
        <v>350.81761863118004</v>
      </c>
      <c r="AO149" s="560">
        <v>20.93366</v>
      </c>
      <c r="AP149" s="560">
        <v>1.8479102847867199</v>
      </c>
      <c r="AQ149" s="560">
        <v>150.34796429776</v>
      </c>
      <c r="AR149" s="518">
        <v>192.73437636226299</v>
      </c>
    </row>
    <row r="150" spans="2:44">
      <c r="B150" s="523" t="s">
        <v>106</v>
      </c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560">
        <v>543133.60972911632</v>
      </c>
      <c r="AI150" s="560">
        <v>414692.24476162565</v>
      </c>
      <c r="AJ150" s="560">
        <v>398230.22384233068</v>
      </c>
      <c r="AK150" s="560">
        <v>410157.35419631668</v>
      </c>
      <c r="AL150" s="560">
        <v>432565.82023483503</v>
      </c>
      <c r="AM150" s="560">
        <v>276753.00084272731</v>
      </c>
      <c r="AN150" s="560">
        <v>52094.260569918551</v>
      </c>
      <c r="AO150" s="560">
        <v>143311.72187392501</v>
      </c>
      <c r="AP150" s="560">
        <v>143889.82291037959</v>
      </c>
      <c r="AQ150" s="560">
        <v>128129.30453951367</v>
      </c>
      <c r="AR150" s="518">
        <v>92275.3089438881</v>
      </c>
    </row>
    <row r="151" spans="2:44">
      <c r="B151" s="523" t="s">
        <v>107</v>
      </c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560">
        <v>47374.591534267551</v>
      </c>
      <c r="AI151" s="560">
        <v>53128.70065677513</v>
      </c>
      <c r="AJ151" s="560">
        <v>61040.376288654785</v>
      </c>
      <c r="AK151" s="560">
        <v>49469.995459265483</v>
      </c>
      <c r="AL151" s="560">
        <v>45771.72916906044</v>
      </c>
      <c r="AM151" s="560">
        <v>31882.307765497204</v>
      </c>
      <c r="AN151" s="560">
        <v>26405.297460334739</v>
      </c>
      <c r="AO151" s="560">
        <v>23377.4825717817</v>
      </c>
      <c r="AP151" s="560">
        <v>14438.348183620477</v>
      </c>
      <c r="AQ151" s="560">
        <v>11107.087534337626</v>
      </c>
      <c r="AR151" s="518">
        <v>8778.3518267048094</v>
      </c>
    </row>
    <row r="152" spans="2:44">
      <c r="B152" s="523" t="s">
        <v>108</v>
      </c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560"/>
      <c r="AI152" s="560"/>
      <c r="AJ152" s="80"/>
      <c r="AK152" s="80"/>
      <c r="AL152" s="80"/>
      <c r="AM152" s="80"/>
      <c r="AN152" s="80"/>
      <c r="AO152" s="80"/>
      <c r="AP152" s="80"/>
      <c r="AQ152" s="80"/>
      <c r="AR152" s="610"/>
    </row>
    <row r="153" spans="2:44">
      <c r="B153" s="523" t="s">
        <v>11</v>
      </c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560"/>
      <c r="AI153" s="560"/>
      <c r="AJ153" s="80"/>
      <c r="AK153" s="80"/>
      <c r="AL153" s="80"/>
      <c r="AM153" s="80"/>
      <c r="AN153" s="80"/>
      <c r="AO153" s="80"/>
      <c r="AP153" s="80"/>
      <c r="AQ153" s="80"/>
      <c r="AR153" s="610"/>
    </row>
    <row r="154" spans="2:44">
      <c r="B154" s="523" t="s">
        <v>109</v>
      </c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560">
        <v>52656.503743760062</v>
      </c>
      <c r="AI154" s="560">
        <v>32766.444897295147</v>
      </c>
      <c r="AJ154" s="560">
        <v>25274.34161203543</v>
      </c>
      <c r="AK154" s="560">
        <v>19468.995556096917</v>
      </c>
      <c r="AL154" s="560">
        <v>14652.208952783187</v>
      </c>
      <c r="AM154" s="560">
        <v>11677.584950297327</v>
      </c>
      <c r="AN154" s="560">
        <v>10390.306343260114</v>
      </c>
      <c r="AO154" s="560">
        <v>4212.4371250000004</v>
      </c>
      <c r="AP154" s="560">
        <v>4629.9501263401926</v>
      </c>
      <c r="AQ154" s="560">
        <v>2716.7022198927102</v>
      </c>
      <c r="AR154" s="518">
        <v>1632.0557549999999</v>
      </c>
    </row>
    <row r="155" spans="2:44">
      <c r="B155" s="523" t="s">
        <v>110</v>
      </c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560">
        <f>+AH156+AH157</f>
        <v>56266.514976636943</v>
      </c>
      <c r="AI155" s="560">
        <f>+AI156+AI157</f>
        <v>57480.302238239557</v>
      </c>
      <c r="AJ155" s="560">
        <f>SUM(AJ156:AJ157)</f>
        <v>53840.938906888623</v>
      </c>
      <c r="AK155" s="560">
        <f>SUM(AK156:AK157)</f>
        <v>48711.129950872302</v>
      </c>
      <c r="AL155" s="560">
        <v>46029.259695993722</v>
      </c>
      <c r="AM155" s="560">
        <f>AM156+AM157</f>
        <v>17246.816699155857</v>
      </c>
      <c r="AN155" s="560">
        <f>AN156+AN157</f>
        <v>17952.919023964099</v>
      </c>
      <c r="AO155" s="560">
        <f>AO156+AO157</f>
        <v>26091.771025173301</v>
      </c>
      <c r="AP155" s="560">
        <v>20245.380581095935</v>
      </c>
      <c r="AQ155" s="560">
        <v>16768.398396794604</v>
      </c>
      <c r="AR155" s="518">
        <v>14756.301294745801</v>
      </c>
    </row>
    <row r="156" spans="2:44">
      <c r="B156" s="523" t="s">
        <v>111</v>
      </c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594">
        <v>32411.838835110397</v>
      </c>
      <c r="AI156" s="594">
        <v>38249.100931938177</v>
      </c>
      <c r="AJ156" s="560">
        <v>35611.575776301244</v>
      </c>
      <c r="AK156" s="560">
        <v>35424.171847783269</v>
      </c>
      <c r="AL156" s="560">
        <v>36428.282852007564</v>
      </c>
      <c r="AM156" s="560">
        <v>10643.75585300443</v>
      </c>
      <c r="AN156" s="560">
        <v>14493.947778977399</v>
      </c>
      <c r="AO156" s="560">
        <v>19203.677325173299</v>
      </c>
      <c r="AP156" s="560">
        <v>18003.894552303129</v>
      </c>
      <c r="AQ156" s="560">
        <v>15613.663555431358</v>
      </c>
      <c r="AR156" s="518">
        <v>14246.3273947458</v>
      </c>
    </row>
    <row r="157" spans="2:44" ht="13.5" thickBot="1">
      <c r="B157" s="611" t="s">
        <v>112</v>
      </c>
      <c r="C157" s="568"/>
      <c r="D157" s="568"/>
      <c r="E157" s="568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  <c r="S157" s="568"/>
      <c r="T157" s="568"/>
      <c r="U157" s="568"/>
      <c r="V157" s="568"/>
      <c r="W157" s="568"/>
      <c r="X157" s="568"/>
      <c r="Y157" s="568"/>
      <c r="Z157" s="568"/>
      <c r="AA157" s="568"/>
      <c r="AB157" s="568"/>
      <c r="AC157" s="568"/>
      <c r="AD157" s="568"/>
      <c r="AE157" s="568"/>
      <c r="AF157" s="568"/>
      <c r="AG157" s="568"/>
      <c r="AH157" s="567">
        <v>23854.676141526543</v>
      </c>
      <c r="AI157" s="567">
        <v>19231.20130630138</v>
      </c>
      <c r="AJ157" s="567">
        <v>18229.363130587375</v>
      </c>
      <c r="AK157" s="567">
        <v>13286.958103089037</v>
      </c>
      <c r="AL157" s="567">
        <v>9600.9768439861582</v>
      </c>
      <c r="AM157" s="567">
        <v>6603.0608461514284</v>
      </c>
      <c r="AN157" s="567">
        <v>3458.9712449866988</v>
      </c>
      <c r="AO157" s="567">
        <v>6888.0937000000004</v>
      </c>
      <c r="AP157" s="567">
        <v>2241.48602879281</v>
      </c>
      <c r="AQ157" s="567">
        <v>1154.7348413632456</v>
      </c>
      <c r="AR157" s="612">
        <v>510</v>
      </c>
    </row>
    <row r="158" spans="2:44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O158" s="81"/>
      <c r="AP158" s="81"/>
      <c r="AQ158" s="113" t="s">
        <v>300</v>
      </c>
      <c r="AR158" s="113"/>
    </row>
    <row r="159" spans="2:44" ht="13.5" thickBo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O159" s="81"/>
      <c r="AP159" s="81"/>
      <c r="AQ159" s="113"/>
      <c r="AR159" s="113"/>
    </row>
    <row r="160" spans="2:44" ht="25.5">
      <c r="B160" s="608" t="s">
        <v>205</v>
      </c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O160" s="81"/>
      <c r="AP160" s="81"/>
      <c r="AQ160" s="113"/>
      <c r="AR160" s="113"/>
    </row>
    <row r="161" spans="2:44" ht="13.5" thickBot="1">
      <c r="B161" s="549" t="s">
        <v>33</v>
      </c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O161" s="81"/>
      <c r="AP161" s="81"/>
      <c r="AQ161" s="113"/>
      <c r="AR161" s="113"/>
    </row>
    <row r="162" spans="2:44">
      <c r="B162" s="58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3"/>
      <c r="AL162" s="553"/>
      <c r="AM162" s="553"/>
      <c r="AN162" s="554"/>
      <c r="AO162" s="553"/>
      <c r="AP162" s="553"/>
      <c r="AQ162" s="555"/>
      <c r="AR162" s="556"/>
    </row>
    <row r="163" spans="2:44">
      <c r="B163" s="523" t="s">
        <v>6</v>
      </c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1"/>
      <c r="AO163" s="80"/>
      <c r="AP163" s="80"/>
      <c r="AQ163" s="558"/>
      <c r="AR163" s="559"/>
    </row>
    <row r="164" spans="2:44">
      <c r="B164" s="523" t="s">
        <v>105</v>
      </c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560"/>
      <c r="AI164" s="560"/>
      <c r="AJ164" s="560"/>
      <c r="AK164" s="560"/>
      <c r="AL164" s="594"/>
      <c r="AM164" s="80"/>
      <c r="AN164" s="1"/>
      <c r="AO164" s="594"/>
      <c r="AP164" s="80"/>
      <c r="AQ164" s="558"/>
      <c r="AR164" s="559"/>
    </row>
    <row r="165" spans="2:44">
      <c r="B165" s="523" t="s">
        <v>106</v>
      </c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560">
        <v>54.55847</v>
      </c>
      <c r="AI165" s="560">
        <v>37.950389999999999</v>
      </c>
      <c r="AJ165" s="560">
        <v>21.466180000000005</v>
      </c>
      <c r="AK165" s="560">
        <v>15.98129</v>
      </c>
      <c r="AL165" s="560"/>
      <c r="AM165" s="560"/>
      <c r="AN165" s="560"/>
      <c r="AO165" s="560"/>
      <c r="AP165" s="560"/>
      <c r="AQ165" s="560"/>
      <c r="AR165" s="559"/>
    </row>
    <row r="166" spans="2:44">
      <c r="B166" s="523" t="s">
        <v>107</v>
      </c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560">
        <v>740.93648619612793</v>
      </c>
      <c r="AI166" s="560">
        <v>494.19844310472899</v>
      </c>
      <c r="AJ166" s="560">
        <v>280.30177496528523</v>
      </c>
      <c r="AK166" s="560">
        <v>128.09817436065606</v>
      </c>
      <c r="AL166" s="560"/>
      <c r="AM166" s="560"/>
      <c r="AN166" s="560"/>
      <c r="AO166" s="560"/>
      <c r="AP166" s="560"/>
      <c r="AQ166" s="560"/>
      <c r="AR166" s="559"/>
    </row>
    <row r="167" spans="2:44">
      <c r="B167" s="523" t="s">
        <v>108</v>
      </c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560"/>
      <c r="AI167" s="560"/>
      <c r="AJ167" s="80"/>
      <c r="AK167" s="80"/>
      <c r="AL167" s="80"/>
      <c r="AM167" s="80"/>
      <c r="AN167" s="1"/>
      <c r="AO167" s="80"/>
      <c r="AP167" s="80"/>
      <c r="AQ167" s="558"/>
      <c r="AR167" s="559"/>
    </row>
    <row r="168" spans="2:44">
      <c r="B168" s="523" t="s">
        <v>11</v>
      </c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560"/>
      <c r="AI168" s="560"/>
      <c r="AJ168" s="80"/>
      <c r="AK168" s="80"/>
      <c r="AL168" s="80"/>
      <c r="AM168" s="80"/>
      <c r="AN168" s="1"/>
      <c r="AO168" s="80"/>
      <c r="AP168" s="80"/>
      <c r="AQ168" s="558"/>
      <c r="AR168" s="559"/>
    </row>
    <row r="169" spans="2:44">
      <c r="B169" s="523" t="s">
        <v>109</v>
      </c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560"/>
      <c r="AI169" s="560"/>
      <c r="AJ169" s="560"/>
      <c r="AK169" s="560"/>
      <c r="AL169" s="594"/>
      <c r="AM169" s="80"/>
      <c r="AN169" s="1"/>
      <c r="AO169" s="594"/>
      <c r="AP169" s="80"/>
      <c r="AQ169" s="558"/>
      <c r="AR169" s="559"/>
    </row>
    <row r="170" spans="2:44">
      <c r="B170" s="523" t="s">
        <v>110</v>
      </c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560"/>
      <c r="AI170" s="560"/>
      <c r="AJ170" s="560"/>
      <c r="AK170" s="560"/>
      <c r="AL170" s="594"/>
      <c r="AM170" s="80"/>
      <c r="AN170" s="1"/>
      <c r="AO170" s="594"/>
      <c r="AP170" s="80"/>
      <c r="AQ170" s="558"/>
      <c r="AR170" s="559"/>
    </row>
    <row r="171" spans="2:44">
      <c r="B171" s="523" t="s">
        <v>111</v>
      </c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594"/>
      <c r="AI171" s="594"/>
      <c r="AJ171" s="560"/>
      <c r="AK171" s="560"/>
      <c r="AL171" s="560"/>
      <c r="AM171" s="80"/>
      <c r="AN171" s="1"/>
      <c r="AO171" s="560"/>
      <c r="AP171" s="80"/>
      <c r="AQ171" s="558"/>
      <c r="AR171" s="559"/>
    </row>
    <row r="172" spans="2:44" ht="13.5" thickBot="1">
      <c r="B172" s="611" t="s">
        <v>112</v>
      </c>
      <c r="C172" s="568"/>
      <c r="D172" s="568"/>
      <c r="E172" s="568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  <c r="S172" s="568"/>
      <c r="T172" s="568"/>
      <c r="U172" s="568"/>
      <c r="V172" s="568"/>
      <c r="W172" s="568"/>
      <c r="X172" s="568"/>
      <c r="Y172" s="568"/>
      <c r="Z172" s="568"/>
      <c r="AA172" s="568"/>
      <c r="AB172" s="568"/>
      <c r="AC172" s="568"/>
      <c r="AD172" s="568"/>
      <c r="AE172" s="568"/>
      <c r="AF172" s="568"/>
      <c r="AG172" s="568"/>
      <c r="AH172" s="567"/>
      <c r="AI172" s="567"/>
      <c r="AJ172" s="567"/>
      <c r="AK172" s="613"/>
      <c r="AL172" s="613"/>
      <c r="AM172" s="569"/>
      <c r="AN172" s="570"/>
      <c r="AO172" s="613"/>
      <c r="AP172" s="569"/>
      <c r="AQ172" s="571"/>
      <c r="AR172" s="572"/>
    </row>
    <row r="173" spans="2:44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</row>
    <row r="174" spans="2:44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</row>
    <row r="175" spans="2:44">
      <c r="B175" s="548" t="s">
        <v>204</v>
      </c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</row>
    <row r="176" spans="2:44">
      <c r="B176" s="81" t="s">
        <v>280</v>
      </c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</row>
    <row r="177" spans="2:2">
      <c r="B177" s="81" t="s">
        <v>291</v>
      </c>
    </row>
    <row r="178" spans="2:2">
      <c r="B178" s="81" t="s">
        <v>276</v>
      </c>
    </row>
    <row r="179" spans="2:2">
      <c r="B179" s="81" t="s">
        <v>292</v>
      </c>
    </row>
    <row r="65496" spans="28:35">
      <c r="AB65496" s="7"/>
      <c r="AC65496" s="7"/>
      <c r="AD65496" s="7"/>
      <c r="AE65496" s="7"/>
      <c r="AF65496" s="7"/>
      <c r="AG65496" s="7"/>
      <c r="AH65496" s="7"/>
      <c r="AI65496" s="7"/>
    </row>
  </sheetData>
  <phoneticPr fontId="0" type="noConversion"/>
  <dataValidations disablePrompts="1" count="1">
    <dataValidation type="whole" operator="greaterThanOrEqual" allowBlank="1" showInputMessage="1" showErrorMessage="1" prompt="Ingresar sólo número entero mayor o igual que cero." sqref="AJ58 AL58">
      <formula1>0</formula1>
    </dataValidation>
  </dataValidations>
  <pageMargins left="0.74803149606299213" right="0.74803149606299213" top="0.98425196850393704" bottom="0.98425196850393704" header="0" footer="0"/>
  <pageSetup paperSize="9" scale="17" orientation="landscape" horizontalDpi="300" verticalDpi="300" r:id="rId1"/>
  <headerFooter alignWithMargins="0"/>
  <ignoredErrors>
    <ignoredError sqref="R72:V72 R80:V80 S116:V116 R123:U123 S124:U124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</sheetPr>
  <dimension ref="A1:AP165"/>
  <sheetViews>
    <sheetView showGridLines="0" topLeftCell="M61" zoomScale="73" zoomScaleNormal="73" workbookViewId="0">
      <selection activeCell="AN92" sqref="AN92"/>
    </sheetView>
  </sheetViews>
  <sheetFormatPr baseColWidth="10" defaultRowHeight="12.75"/>
  <cols>
    <col min="1" max="1" width="4" style="3" customWidth="1"/>
    <col min="2" max="2" width="47.7109375" style="3" customWidth="1"/>
    <col min="3" max="27" width="12.5703125" style="3" customWidth="1"/>
    <col min="28" max="32" width="10.7109375" style="3" customWidth="1"/>
    <col min="33" max="33" width="11.42578125" style="3" customWidth="1"/>
    <col min="34" max="34" width="11.5703125" style="3" bestFit="1" customWidth="1"/>
    <col min="35" max="35" width="11.42578125" style="3"/>
    <col min="36" max="36" width="14.7109375" style="3" customWidth="1"/>
    <col min="37" max="37" width="13.5703125" style="3" bestFit="1" customWidth="1"/>
    <col min="38" max="38" width="11.85546875" style="3" customWidth="1"/>
    <col min="39" max="39" width="11.42578125" style="3"/>
    <col min="40" max="41" width="12" style="3" bestFit="1" customWidth="1"/>
    <col min="42" max="16384" width="11.42578125" style="3"/>
  </cols>
  <sheetData>
    <row r="1" spans="1:4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</row>
    <row r="2" spans="1:4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</row>
    <row r="3" spans="1:4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</row>
    <row r="4" spans="1:4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</row>
    <row r="5" spans="1:4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</row>
    <row r="6" spans="1:42" ht="13.5" thickBot="1">
      <c r="A6" s="12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122"/>
      <c r="AM6" s="122"/>
    </row>
    <row r="7" spans="1:42" ht="13.5" thickBot="1">
      <c r="A7" s="122"/>
      <c r="B7" s="122"/>
      <c r="C7" s="318">
        <v>1995</v>
      </c>
      <c r="D7" s="319">
        <v>1996</v>
      </c>
      <c r="E7" s="319">
        <v>1997</v>
      </c>
      <c r="F7" s="319">
        <v>1998</v>
      </c>
      <c r="G7" s="319">
        <v>1999</v>
      </c>
      <c r="H7" s="319">
        <v>2000</v>
      </c>
      <c r="I7" s="320" t="s">
        <v>0</v>
      </c>
      <c r="J7" s="320">
        <v>2001</v>
      </c>
      <c r="K7" s="320" t="s">
        <v>1</v>
      </c>
      <c r="L7" s="320">
        <v>2002</v>
      </c>
      <c r="M7" s="320">
        <v>2003</v>
      </c>
      <c r="N7" s="320" t="s">
        <v>151</v>
      </c>
      <c r="O7" s="320" t="s">
        <v>131</v>
      </c>
      <c r="P7" s="320">
        <v>2004</v>
      </c>
      <c r="Q7" s="320" t="s">
        <v>2</v>
      </c>
      <c r="R7" s="320">
        <v>2005</v>
      </c>
      <c r="S7" s="320" t="s">
        <v>3</v>
      </c>
      <c r="T7" s="320">
        <v>2006</v>
      </c>
      <c r="U7" s="320" t="s">
        <v>191</v>
      </c>
      <c r="V7" s="321">
        <v>2007</v>
      </c>
      <c r="W7" s="321" t="s">
        <v>181</v>
      </c>
      <c r="X7" s="321" t="s">
        <v>180</v>
      </c>
      <c r="Y7" s="321" t="s">
        <v>179</v>
      </c>
      <c r="Z7" s="322" t="s">
        <v>296</v>
      </c>
      <c r="AA7" s="322" t="s">
        <v>186</v>
      </c>
      <c r="AB7" s="322" t="s">
        <v>187</v>
      </c>
      <c r="AC7" s="322" t="s">
        <v>188</v>
      </c>
      <c r="AD7" s="322">
        <v>2013</v>
      </c>
      <c r="AE7" s="322">
        <v>2014</v>
      </c>
      <c r="AF7" s="321" t="s">
        <v>199</v>
      </c>
      <c r="AG7" s="321" t="s">
        <v>200</v>
      </c>
      <c r="AH7" s="321" t="s">
        <v>201</v>
      </c>
      <c r="AI7" s="106" t="s">
        <v>202</v>
      </c>
      <c r="AJ7" s="106" t="s">
        <v>268</v>
      </c>
      <c r="AK7" s="106" t="s">
        <v>269</v>
      </c>
      <c r="AL7" s="106" t="s">
        <v>270</v>
      </c>
      <c r="AM7" s="106" t="s">
        <v>302</v>
      </c>
      <c r="AN7" s="106" t="s">
        <v>303</v>
      </c>
      <c r="AO7" s="106" t="s">
        <v>304</v>
      </c>
      <c r="AP7" s="107">
        <v>2024</v>
      </c>
    </row>
    <row r="8" spans="1:42" ht="13.5" thickBot="1">
      <c r="A8" s="122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24"/>
      <c r="AL8" s="122"/>
      <c r="AM8" s="31"/>
      <c r="AN8" s="24"/>
      <c r="AO8" s="134"/>
      <c r="AP8" s="134"/>
    </row>
    <row r="9" spans="1:42" ht="13.5" thickBot="1">
      <c r="A9" s="122"/>
      <c r="B9" s="2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58"/>
      <c r="W9" s="58"/>
      <c r="X9" s="58"/>
      <c r="Y9" s="58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24"/>
      <c r="AL9" s="122"/>
      <c r="AM9" s="31"/>
      <c r="AN9" s="24"/>
      <c r="AO9" s="134"/>
      <c r="AP9" s="134"/>
    </row>
    <row r="10" spans="1:42">
      <c r="A10" s="122"/>
      <c r="B10" s="326" t="s">
        <v>6</v>
      </c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92"/>
    </row>
    <row r="11" spans="1:42">
      <c r="A11" s="122"/>
      <c r="B11" s="327" t="s">
        <v>7</v>
      </c>
      <c r="C11" s="58">
        <f>+'Ing. y prod.'!C13</f>
        <v>388785.4421474362</v>
      </c>
      <c r="D11" s="58">
        <f>+'Ing. y prod.'!D13</f>
        <v>327198.62459066755</v>
      </c>
      <c r="E11" s="58">
        <f>+'Ing. y prod.'!E13</f>
        <v>245459.02068306244</v>
      </c>
      <c r="F11" s="58">
        <f>+'Ing. y prod.'!F13</f>
        <v>134507.67669128149</v>
      </c>
      <c r="G11" s="58">
        <f>+'Ing. y prod.'!G13</f>
        <v>20515.36458051077</v>
      </c>
      <c r="H11" s="58">
        <f>+'Ing. y prod.'!H13</f>
        <v>14214.471139690779</v>
      </c>
      <c r="I11" s="58">
        <f>+'Ing. y prod.'!J13</f>
        <v>14212.678936605318</v>
      </c>
      <c r="J11" s="58">
        <f>+'Ing. y prod.'!L13</f>
        <v>13703.584000000001</v>
      </c>
      <c r="K11" s="58">
        <f>+'Ing. y prod.'!M13</f>
        <v>13703.182049999999</v>
      </c>
      <c r="L11" s="58">
        <f>+'Ing. y prod.'!N13</f>
        <v>20416.153589719997</v>
      </c>
      <c r="M11" s="58">
        <f>+'Ing. y prod.'!O13</f>
        <v>20845.059915859998</v>
      </c>
      <c r="N11" s="58">
        <f>+'Ing. y prod.'!P13</f>
        <v>20845.059915859998</v>
      </c>
      <c r="O11" s="58">
        <f>+'Ing. y prod.'!Q13</f>
        <v>19285.680637379995</v>
      </c>
      <c r="P11" s="58">
        <f>+'Ing. y prod.'!R13</f>
        <v>19285.680637379995</v>
      </c>
      <c r="Q11" s="58">
        <f>+'Ing. y prod.'!S13</f>
        <v>19286.380637379996</v>
      </c>
      <c r="R11" s="58">
        <f>+'Ing. y prod.'!T13</f>
        <v>-18341</v>
      </c>
      <c r="S11" s="58">
        <f>+'Ing. y prod.'!U13</f>
        <v>17494.2055</v>
      </c>
      <c r="T11" s="58">
        <f>+'Ing. y prod.'!V13</f>
        <v>18917.569544075632</v>
      </c>
      <c r="U11" s="58">
        <f>+'Ing. y prod.'!W13</f>
        <v>18918.369544075631</v>
      </c>
      <c r="V11" s="58">
        <f>+'Ing. y prod.'!X13</f>
        <v>6625.846683122405</v>
      </c>
      <c r="W11" s="58">
        <f>+'Ing. y prod.'!Y13</f>
        <v>9322</v>
      </c>
      <c r="X11" s="58">
        <f>+'Ing. y prod.'!Z13</f>
        <v>9322</v>
      </c>
      <c r="Y11" s="58">
        <f>+'Ing. y prod.'!AA13</f>
        <v>8464.8283963927752</v>
      </c>
      <c r="Z11" s="58">
        <f>+'Ing. y prod.'!AB13</f>
        <v>7607.7222548218497</v>
      </c>
      <c r="AA11" s="58">
        <f>+'Ing. y prod.'!AC13</f>
        <v>2107.7222548218515</v>
      </c>
      <c r="AB11" s="58">
        <f>+'Ing. y prod.'!AD13</f>
        <v>3266.8307540168803</v>
      </c>
      <c r="AC11" s="58">
        <f>+'Ing. y prod.'!AE13</f>
        <v>7467.3775796847931</v>
      </c>
      <c r="AD11" s="58">
        <f>+'Ing. y prod.'!AF13</f>
        <v>5296.1802207602595</v>
      </c>
      <c r="AE11" s="58">
        <f>+'Ing. y prod.'!AG13</f>
        <v>4507.9248297628828</v>
      </c>
      <c r="AF11" s="58">
        <f>+'Ing. y prod.'!AH13</f>
        <v>3746.1452688967388</v>
      </c>
      <c r="AG11" s="58">
        <f>+'Ing. y prod.'!AI13</f>
        <v>1564.5401289347449</v>
      </c>
      <c r="AH11" s="58">
        <f>+'Ing. y prod.'!AJ13</f>
        <v>561.63631999504582</v>
      </c>
      <c r="AI11" s="58">
        <f>+'Ing. y prod.'!AK13</f>
        <v>599.35871739826996</v>
      </c>
      <c r="AJ11" s="58">
        <f>+'Ing. y prod.'!AL13</f>
        <v>407.64360000000153</v>
      </c>
      <c r="AK11" s="58">
        <f>+'Ing. y prod.'!AM13</f>
        <v>1324.4526261249709</v>
      </c>
      <c r="AL11" s="58">
        <f>+'Ing. y prod.'!AN13</f>
        <v>350.81761863118004</v>
      </c>
      <c r="AM11" s="58">
        <f>+'Ing. y prod.'!AO13</f>
        <v>20.93366</v>
      </c>
      <c r="AN11" s="58">
        <f>+'Ing. y prod.'!AP13</f>
        <v>1.8479102847867199</v>
      </c>
      <c r="AO11" s="58">
        <f>+'Ing. y prod.'!AQ13</f>
        <v>150.34796429776</v>
      </c>
      <c r="AP11" s="270">
        <f>+'Ing. y prod.'!AR13</f>
        <v>192.73437636226299</v>
      </c>
    </row>
    <row r="12" spans="1:42">
      <c r="A12" s="122"/>
      <c r="B12" s="327" t="s">
        <v>8</v>
      </c>
      <c r="C12" s="58">
        <f>+'Ing. y prod.'!C14</f>
        <v>178160.90171154594</v>
      </c>
      <c r="D12" s="58">
        <f>+'Ing. y prod.'!D14</f>
        <v>361792.99953466043</v>
      </c>
      <c r="E12" s="58">
        <f>+'Ing. y prod.'!E14</f>
        <v>558782.23002897308</v>
      </c>
      <c r="F12" s="58">
        <f>+'Ing. y prod.'!F14</f>
        <v>713545.48057148675</v>
      </c>
      <c r="G12" s="58">
        <f>+'Ing. y prod.'!G14</f>
        <v>803236.81558180728</v>
      </c>
      <c r="H12" s="58">
        <f>+'Ing. y prod.'!H14</f>
        <v>894680.53730874567</v>
      </c>
      <c r="I12" s="58">
        <f>+'Ing. y prod.'!J14</f>
        <v>894525.5623721882</v>
      </c>
      <c r="J12" s="58">
        <f>+'Ing. y prod.'!L14</f>
        <v>886065</v>
      </c>
      <c r="K12" s="58">
        <f>+'Ing. y prod.'!M14</f>
        <v>886064.76466440002</v>
      </c>
      <c r="L12" s="58">
        <f>+'Ing. y prod.'!N14</f>
        <v>867824.37058391992</v>
      </c>
      <c r="M12" s="58">
        <f>+'Ing. y prod.'!O14</f>
        <v>880462.83528010105</v>
      </c>
      <c r="N12" s="58">
        <f>+'Ing. y prod.'!P14</f>
        <v>880462.83528010105</v>
      </c>
      <c r="O12" s="58">
        <f>+'Ing. y prod.'!Q14</f>
        <v>886812.46980655589</v>
      </c>
      <c r="P12" s="58">
        <f>+'Ing. y prod.'!R14</f>
        <v>886812.46980655589</v>
      </c>
      <c r="Q12" s="58">
        <f>+'Ing. y prod.'!S14</f>
        <v>886811.56980655575</v>
      </c>
      <c r="R12" s="58">
        <f>+'Ing. y prod.'!T14</f>
        <v>833373</v>
      </c>
      <c r="S12" s="58">
        <f>+'Ing. y prod.'!U14</f>
        <v>851221.38352705212</v>
      </c>
      <c r="T12" s="58">
        <f>+'Ing. y prod.'!V14</f>
        <v>861069.28022637032</v>
      </c>
      <c r="U12" s="58">
        <f>+'Ing. y prod.'!W14</f>
        <v>861069.28022637032</v>
      </c>
      <c r="V12" s="58">
        <f>+'Ing. y prod.'!X14</f>
        <v>760070.75423351862</v>
      </c>
      <c r="W12" s="58">
        <f>+'Ing. y prod.'!Y14</f>
        <v>723108</v>
      </c>
      <c r="X12" s="58">
        <f>+'Ing. y prod.'!Z14</f>
        <v>723108</v>
      </c>
      <c r="Y12" s="58">
        <f>+'Ing. y prod.'!AA14</f>
        <v>700400.73527946544</v>
      </c>
      <c r="Z12" s="58">
        <f>+'Ing. y prod.'!AB14</f>
        <v>674150.85546630155</v>
      </c>
      <c r="AA12" s="58">
        <f>+'Ing. y prod.'!AC14</f>
        <v>674150.85546630155</v>
      </c>
      <c r="AB12" s="58">
        <f>+'Ing. y prod.'!AD14</f>
        <v>602085.95467057312</v>
      </c>
      <c r="AC12" s="58">
        <f>+'Ing. y prod.'!AE14</f>
        <v>520903.32261542929</v>
      </c>
      <c r="AD12" s="58">
        <f>+'Ing. y prod.'!AF14</f>
        <v>501612.94733080897</v>
      </c>
      <c r="AE12" s="58">
        <f>+'Ing. y prod.'!AG14</f>
        <v>457566.20502921601</v>
      </c>
      <c r="AF12" s="58">
        <f>+'Ing. y prod.'!AH14</f>
        <v>543188.16819911636</v>
      </c>
      <c r="AG12" s="58">
        <f>+'Ing. y prod.'!AI14</f>
        <v>414730.19515162567</v>
      </c>
      <c r="AH12" s="58">
        <f>+'Ing. y prod.'!AJ14</f>
        <v>398251.69002233067</v>
      </c>
      <c r="AI12" s="58">
        <f>+'Ing. y prod.'!AK14</f>
        <v>410173.3354863167</v>
      </c>
      <c r="AJ12" s="58">
        <f>+'Ing. y prod.'!AL14</f>
        <v>432565.82023483503</v>
      </c>
      <c r="AK12" s="58">
        <f>+'Ing. y prod.'!AM14</f>
        <v>276753.00084272731</v>
      </c>
      <c r="AL12" s="58">
        <f>+'Ing. y prod.'!AN14</f>
        <v>52094.260569918551</v>
      </c>
      <c r="AM12" s="58">
        <f>+'Ing. y prod.'!AO14</f>
        <v>143311.72187392501</v>
      </c>
      <c r="AN12" s="58">
        <f>+'Ing. y prod.'!AP14</f>
        <v>143889.82291037959</v>
      </c>
      <c r="AO12" s="58">
        <f>+'Ing. y prod.'!AQ14</f>
        <v>128129.30453951367</v>
      </c>
      <c r="AP12" s="270">
        <f>+'Ing. y prod.'!AR14</f>
        <v>92275.3089438881</v>
      </c>
    </row>
    <row r="13" spans="1:42">
      <c r="A13" s="122"/>
      <c r="B13" s="327" t="s">
        <v>9</v>
      </c>
      <c r="C13" s="58">
        <f>+'Ing. y prod.'!C15</f>
        <v>406217.80666938965</v>
      </c>
      <c r="D13" s="58">
        <f>+'Ing. y prod.'!D15</f>
        <v>530896.0922025505</v>
      </c>
      <c r="E13" s="58">
        <f>+'Ing. y prod.'!E15</f>
        <v>582521.2920734681</v>
      </c>
      <c r="F13" s="58">
        <f>+'Ing. y prod.'!F15</f>
        <v>575858.62113960215</v>
      </c>
      <c r="G13" s="58">
        <f>+'Ing. y prod.'!G15</f>
        <v>709873.80906532449</v>
      </c>
      <c r="H13" s="58">
        <f>+'Ing. y prod.'!H15</f>
        <v>785183.26655610325</v>
      </c>
      <c r="I13" s="58">
        <f>+'Ing. y prod.'!J15</f>
        <v>785037.6</v>
      </c>
      <c r="J13" s="58">
        <f>+'Ing. y prod.'!L15</f>
        <v>669953.51961626229</v>
      </c>
      <c r="K13" s="58">
        <f>+'Ing. y prod.'!M15</f>
        <v>669953.51961626229</v>
      </c>
      <c r="L13" s="58">
        <f>+'Ing. y prod.'!N15</f>
        <v>704771.28617729119</v>
      </c>
      <c r="M13" s="58">
        <f>+'Ing. y prod.'!O15</f>
        <v>684284.09</v>
      </c>
      <c r="N13" s="58">
        <f>+'Ing. y prod.'!P15</f>
        <v>684284.09</v>
      </c>
      <c r="O13" s="58">
        <f>+'Ing. y prod.'!Q15</f>
        <v>627051.84239942871</v>
      </c>
      <c r="P13" s="58">
        <f>+'Ing. y prod.'!R15</f>
        <v>476448.8423994286</v>
      </c>
      <c r="Q13" s="58">
        <f>+'Ing. y prod.'!S15</f>
        <v>353746.58375135844</v>
      </c>
      <c r="R13" s="58">
        <f>+'Ing. y prod.'!T15</f>
        <v>359389</v>
      </c>
      <c r="S13" s="58">
        <f>+'Ing. y prod.'!U15</f>
        <v>319087</v>
      </c>
      <c r="T13" s="58">
        <f>+'Ing. y prod.'!V15</f>
        <v>299103.41577440052</v>
      </c>
      <c r="U13" s="58">
        <f>+'Ing. y prod.'!W15</f>
        <v>299103.21577440051</v>
      </c>
      <c r="V13" s="58">
        <f>+'Ing. y prod.'!X15</f>
        <v>287538.25279360608</v>
      </c>
      <c r="W13" s="58">
        <f>+'Ing. y prod.'!Y15</f>
        <v>215333.726653644</v>
      </c>
      <c r="X13" s="58">
        <f>+'Ing. y prod.'!Z15</f>
        <v>215408.72665364432</v>
      </c>
      <c r="Y13" s="58">
        <f>+'Ing. y prod.'!AA15</f>
        <v>213494.23817058158</v>
      </c>
      <c r="Z13" s="58">
        <f>+'Ing. y prod.'!AB15</f>
        <v>152925.01242234634</v>
      </c>
      <c r="AA13" s="58">
        <f>+'Ing. y prod.'!AC15</f>
        <v>152925.01242234634</v>
      </c>
      <c r="AB13" s="58">
        <f>+'Ing. y prod.'!AD15</f>
        <v>112980.5372685258</v>
      </c>
      <c r="AC13" s="58">
        <f>+'Ing. y prod.'!AE15</f>
        <v>99518.865961268355</v>
      </c>
      <c r="AD13" s="58">
        <f>+'Ing. y prod.'!AF15</f>
        <v>94109.561116171972</v>
      </c>
      <c r="AE13" s="58">
        <f>+'Ing. y prod.'!AG15</f>
        <v>90355.470963250729</v>
      </c>
      <c r="AF13" s="58">
        <f>+'Ing. y prod.'!AH15</f>
        <v>48115.52802046368</v>
      </c>
      <c r="AG13" s="58">
        <f>+'Ing. y prod.'!AI15</f>
        <v>53622.899099879862</v>
      </c>
      <c r="AH13" s="58">
        <f>+'Ing. y prod.'!AJ15</f>
        <v>61320.678063620071</v>
      </c>
      <c r="AI13" s="58">
        <f>+'Ing. y prod.'!AK15</f>
        <v>49598.093633626137</v>
      </c>
      <c r="AJ13" s="58">
        <f>+'Ing. y prod.'!AL15</f>
        <v>45771.72916906044</v>
      </c>
      <c r="AK13" s="58">
        <f>+'Ing. y prod.'!AM15</f>
        <v>31882.307765497204</v>
      </c>
      <c r="AL13" s="58">
        <f>+'Ing. y prod.'!AN15</f>
        <v>26405.297460334739</v>
      </c>
      <c r="AM13" s="58">
        <f>+'Ing. y prod.'!AO15</f>
        <v>23377.4825717817</v>
      </c>
      <c r="AN13" s="58">
        <f>+'Ing. y prod.'!AP15</f>
        <v>14438.348183620477</v>
      </c>
      <c r="AO13" s="58">
        <f>+'Ing. y prod.'!AQ15</f>
        <v>11107.087534337626</v>
      </c>
      <c r="AP13" s="270">
        <f>+'Ing. y prod.'!AR15</f>
        <v>8778.3518267048094</v>
      </c>
    </row>
    <row r="14" spans="1:42">
      <c r="A14" s="122"/>
      <c r="B14" s="327" t="s">
        <v>10</v>
      </c>
      <c r="C14" s="58">
        <f>+'Ing. y prod.'!C16</f>
        <v>84377.455442932478</v>
      </c>
      <c r="D14" s="58">
        <f>+'Ing. y prod.'!D16</f>
        <v>91309.539391936371</v>
      </c>
      <c r="E14" s="58">
        <f>+'Ing. y prod.'!E16</f>
        <v>82230.462431727283</v>
      </c>
      <c r="F14" s="58">
        <f>+'Ing. y prod.'!F16</f>
        <v>83321.317962803849</v>
      </c>
      <c r="G14" s="58">
        <f>+'Ing. y prod.'!G16</f>
        <v>83353.29237204892</v>
      </c>
      <c r="H14" s="58">
        <f>+'Ing. y prod.'!H16</f>
        <v>70336.462773227118</v>
      </c>
      <c r="I14" s="58">
        <f>+'Ing. y prod.'!J16</f>
        <v>70334.436999999991</v>
      </c>
      <c r="J14" s="58">
        <f>+'Ing. y prod.'!L16</f>
        <v>75376</v>
      </c>
      <c r="K14" s="58">
        <f>+'Ing. y prod.'!M16</f>
        <v>75376</v>
      </c>
      <c r="L14" s="58">
        <f>+'Ing. y prod.'!N16</f>
        <v>93419.423999999999</v>
      </c>
      <c r="M14" s="58">
        <f>+'Ing. y prod.'!O16</f>
        <v>99423.904325037525</v>
      </c>
      <c r="N14" s="58">
        <f>+'Ing. y prod.'!P16</f>
        <v>99423.904325037525</v>
      </c>
      <c r="O14" s="58">
        <f>+'Ing. y prod.'!Q16</f>
        <v>102654.93862320557</v>
      </c>
      <c r="P14" s="58">
        <f>+'Ing. y prod.'!R16</f>
        <v>102654.93862320557</v>
      </c>
      <c r="Q14" s="58">
        <f>+'Ing. y prod.'!S16</f>
        <v>102654.53862320556</v>
      </c>
      <c r="R14" s="58">
        <f>+'Ing. y prod.'!T16</f>
        <v>100260</v>
      </c>
      <c r="S14" s="58">
        <f>+'Ing. y prod.'!U16</f>
        <v>99273.720793465938</v>
      </c>
      <c r="T14" s="58">
        <f>+'Ing. y prod.'!V16</f>
        <v>122054.18925715199</v>
      </c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270"/>
    </row>
    <row r="15" spans="1:42">
      <c r="A15" s="122"/>
      <c r="B15" s="328" t="s">
        <v>11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25"/>
    </row>
    <row r="16" spans="1:42">
      <c r="A16" s="122"/>
      <c r="B16" s="327" t="s">
        <v>12</v>
      </c>
      <c r="C16" s="58">
        <f>+'Ing. y prod.'!C18</f>
        <v>301554.07196455804</v>
      </c>
      <c r="D16" s="58">
        <f>+'Ing. y prod.'!D18</f>
        <v>370036.056569334</v>
      </c>
      <c r="E16" s="58">
        <f>+'Ing. y prod.'!E18</f>
        <v>403007.88930484082</v>
      </c>
      <c r="F16" s="58">
        <f>+'Ing. y prod.'!F18</f>
        <v>359276.08602752426</v>
      </c>
      <c r="G16" s="58">
        <f>+'Ing. y prod.'!G18</f>
        <v>300201.435892999</v>
      </c>
      <c r="H16" s="58">
        <f>+'Ing. y prod.'!H18</f>
        <v>309422.79214853619</v>
      </c>
      <c r="I16" s="58">
        <f>+'Ing. y prod.'!J18</f>
        <v>309369</v>
      </c>
      <c r="J16" s="58">
        <f>+'Ing. y prod.'!L18</f>
        <v>294268.049</v>
      </c>
      <c r="K16" s="58">
        <f>+'Ing. y prod.'!M18</f>
        <v>294268.049</v>
      </c>
      <c r="L16" s="58">
        <f>+'Ing. y prod.'!N18</f>
        <v>249895.50484499996</v>
      </c>
      <c r="M16" s="58">
        <f>+'Ing. y prod.'!O18</f>
        <v>194529.2982484588</v>
      </c>
      <c r="N16" s="58">
        <f>+'Ing. y prod.'!P18</f>
        <v>194529.2982484588</v>
      </c>
      <c r="O16" s="58">
        <f>+'Ing. y prod.'!Q18</f>
        <v>209040.88246749231</v>
      </c>
      <c r="P16" s="58">
        <f>+'Ing. y prod.'!R18</f>
        <v>209040.88246749231</v>
      </c>
      <c r="Q16" s="58">
        <f>+'Ing. y prod.'!S18</f>
        <v>349677.88246749237</v>
      </c>
      <c r="R16" s="58">
        <f>+'Ing. y prod.'!T18</f>
        <v>305098.12032284157</v>
      </c>
      <c r="S16" s="58">
        <f>+'Ing. y prod.'!U18</f>
        <v>307450</v>
      </c>
      <c r="T16" s="58">
        <f>+'Ing. y prod.'!V18</f>
        <v>296717</v>
      </c>
      <c r="U16" s="58">
        <f>+'Ing. y prod.'!W18</f>
        <v>340436.42749062844</v>
      </c>
      <c r="V16" s="58">
        <f>+'Ing. y prod.'!X18</f>
        <v>212510.80098894436</v>
      </c>
      <c r="W16" s="58">
        <f>+'Ing. y prod.'!Y18</f>
        <v>157689.45906782252</v>
      </c>
      <c r="X16" s="58">
        <f>+'Ing. y prod.'!Z18</f>
        <v>157689.45906782252</v>
      </c>
      <c r="Y16" s="58">
        <f>+'Ing. y prod.'!AA18</f>
        <v>135375.71450986181</v>
      </c>
      <c r="Z16" s="58">
        <f>+'Ing. y prod.'!AB18</f>
        <v>106942.08736425781</v>
      </c>
      <c r="AA16" s="58">
        <f>+'Ing. y prod.'!AC18</f>
        <v>106942.08736425781</v>
      </c>
      <c r="AB16" s="58">
        <f>+'Ing. y prod.'!AD18</f>
        <v>54696.57366404833</v>
      </c>
      <c r="AC16" s="58">
        <f>+'Ing. y prod.'!AE18</f>
        <v>42810.368903443501</v>
      </c>
      <c r="AD16" s="58">
        <f>+'Ing. y prod.'!AF18</f>
        <v>43289</v>
      </c>
      <c r="AE16" s="58">
        <f>+'Ing. y prod.'!AG18</f>
        <v>38686</v>
      </c>
      <c r="AF16" s="58">
        <f>+'Ing. y prod.'!AH18</f>
        <v>52656.503743760062</v>
      </c>
      <c r="AG16" s="58">
        <f>+'Ing. y prod.'!AI18</f>
        <v>32766.444897295147</v>
      </c>
      <c r="AH16" s="58">
        <f>+'Ing. y prod.'!AJ18</f>
        <v>25274.34161203543</v>
      </c>
      <c r="AI16" s="58">
        <f>+'Ing. y prod.'!AK18</f>
        <v>19468.995556096917</v>
      </c>
      <c r="AJ16" s="58">
        <f>+'Ing. y prod.'!AL18</f>
        <v>14652.208952783187</v>
      </c>
      <c r="AK16" s="58">
        <f>+'Ing. y prod.'!AM18</f>
        <v>11677.584950297327</v>
      </c>
      <c r="AL16" s="58">
        <f>+'Ing. y prod.'!AN18</f>
        <v>10390.306343260114</v>
      </c>
      <c r="AM16" s="58">
        <f>+'Ing. y prod.'!AO18</f>
        <v>4212.4371250000004</v>
      </c>
      <c r="AN16" s="58">
        <f>+'Ing. y prod.'!AP18</f>
        <v>4629.9501263401926</v>
      </c>
      <c r="AO16" s="58">
        <f>+'Ing. y prod.'!AQ18</f>
        <v>2716.7022198927102</v>
      </c>
      <c r="AP16" s="270">
        <f>+'Ing. y prod.'!AR18</f>
        <v>1632.0557549999999</v>
      </c>
    </row>
    <row r="17" spans="1:42">
      <c r="A17" s="122"/>
      <c r="B17" s="327" t="s">
        <v>13</v>
      </c>
      <c r="C17" s="58">
        <f>+'Ing. y prod.'!C19</f>
        <v>543417.28651081456</v>
      </c>
      <c r="D17" s="58">
        <f>+'Ing. y prod.'!D19</f>
        <v>596137.99898327736</v>
      </c>
      <c r="E17" s="58">
        <f>+'Ing. y prod.'!E19</f>
        <v>629995.41497215896</v>
      </c>
      <c r="F17" s="58">
        <f>+'Ing. y prod.'!F19</f>
        <v>522969.34274968796</v>
      </c>
      <c r="G17" s="58">
        <f>+'Ing. y prod.'!G19</f>
        <v>485576.62245417043</v>
      </c>
      <c r="H17" s="58">
        <f>+'Ing. y prod.'!H19</f>
        <v>354919.7016386427</v>
      </c>
      <c r="I17" s="58">
        <f>+'Ing. y prod.'!J19</f>
        <v>354919.73799999995</v>
      </c>
      <c r="J17" s="58">
        <f>+'Ing. y prod.'!L19</f>
        <v>295457.81599999999</v>
      </c>
      <c r="K17" s="58">
        <f>+'Ing. y prod.'!M19</f>
        <v>295457.81599999999</v>
      </c>
      <c r="L17" s="58">
        <f>+'Ing. y prod.'!N19</f>
        <v>154899.89898085376</v>
      </c>
      <c r="M17" s="58">
        <f>+'Ing. y prod.'!O19</f>
        <v>105841.94</v>
      </c>
      <c r="N17" s="58">
        <f>+'Ing. y prod.'!P19</f>
        <v>165683.43</v>
      </c>
      <c r="O17" s="58">
        <f>+'Ing. y prod.'!Q19</f>
        <v>109367.81473079615</v>
      </c>
      <c r="P17" s="58">
        <f>+'Ing. y prod.'!R19</f>
        <v>109367.81473079615</v>
      </c>
      <c r="Q17" s="58">
        <f>+'Ing. y prod.'!S19</f>
        <v>109365.24800000001</v>
      </c>
      <c r="R17" s="58">
        <f>+'Ing. y prod.'!T19</f>
        <v>122523.49128246109</v>
      </c>
      <c r="S17" s="58">
        <f>+'Ing. y prod.'!U19</f>
        <v>114429.44255584641</v>
      </c>
      <c r="T17" s="58">
        <f>+'Ing. y prod.'!V19</f>
        <v>127205.1975900605</v>
      </c>
      <c r="U17" s="58">
        <f>+'Ing. y prod.'!W19</f>
        <v>174189.29677977005</v>
      </c>
      <c r="V17" s="58">
        <f>+'Ing. y prod.'!X19</f>
        <v>173165.2888594103</v>
      </c>
      <c r="W17" s="58">
        <f>+'Ing. y prod.'!Y19</f>
        <v>155164.2979528259</v>
      </c>
      <c r="X17" s="58">
        <f>+'Ing. y prod.'!Z19</f>
        <v>155164.2979528259</v>
      </c>
      <c r="Y17" s="58">
        <f>+'Ing. y prod.'!AA19</f>
        <v>146195.69832963057</v>
      </c>
      <c r="Z17" s="58">
        <f>+'Ing. y prod.'!AB19</f>
        <v>117735.91263574219</v>
      </c>
      <c r="AA17" s="58">
        <f>+'Ing. y prod.'!AC19</f>
        <v>117735.91263574219</v>
      </c>
      <c r="AB17" s="58">
        <f>+'Ing. y prod.'!AD19</f>
        <v>117363.6121323944</v>
      </c>
      <c r="AC17" s="58">
        <f>+'Ing. y prod.'!AE19</f>
        <v>102666.63109655649</v>
      </c>
      <c r="AD17" s="58">
        <f>+'Ing. y prod.'!AF19</f>
        <v>85928</v>
      </c>
      <c r="AE17" s="58">
        <f>+'Ing. y prod.'!AG19</f>
        <v>74677.000000000015</v>
      </c>
      <c r="AF17" s="58">
        <f>+'Ing. y prod.'!AH19</f>
        <v>56266.514976636943</v>
      </c>
      <c r="AG17" s="58">
        <f>+'Ing. y prod.'!AI19</f>
        <v>57480.302238239557</v>
      </c>
      <c r="AH17" s="58">
        <f>+'Ing. y prod.'!AJ19</f>
        <v>53840.938906888623</v>
      </c>
      <c r="AI17" s="58">
        <f>+'Ing. y prod.'!AK19</f>
        <v>48711.129950872302</v>
      </c>
      <c r="AJ17" s="58">
        <f>+'Ing. y prod.'!AL19</f>
        <v>46029.259695993722</v>
      </c>
      <c r="AK17" s="58">
        <f>+'Ing. y prod.'!AM19</f>
        <v>17246.816699155857</v>
      </c>
      <c r="AL17" s="58">
        <f>+'Ing. y prod.'!AN19</f>
        <v>17952.919023964099</v>
      </c>
      <c r="AM17" s="58">
        <f>+'Ing. y prod.'!AO19</f>
        <v>26091.771025173301</v>
      </c>
      <c r="AN17" s="58">
        <f>+'Ing. y prod.'!AP19</f>
        <v>20245.380581095935</v>
      </c>
      <c r="AO17" s="58">
        <f>+'Ing. y prod.'!AQ19</f>
        <v>16768.398396794604</v>
      </c>
      <c r="AP17" s="270">
        <f>+'Ing. y prod.'!AR19</f>
        <v>14756.301294745801</v>
      </c>
    </row>
    <row r="18" spans="1:42">
      <c r="A18" s="122"/>
      <c r="B18" s="328" t="s">
        <v>15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>
        <f>+'Ing. y prod.'!R22</f>
        <v>15992.255978424262</v>
      </c>
      <c r="Q18" s="58">
        <f>+'Ing. y prod.'!S22</f>
        <v>15992.255978424262</v>
      </c>
      <c r="R18" s="58">
        <f>+'Ing. y prod.'!T22</f>
        <v>15699.797378868763</v>
      </c>
      <c r="S18" s="58">
        <f>+'Ing. y prod.'!U22</f>
        <v>15700</v>
      </c>
      <c r="T18" s="58">
        <f>+'Ing. y prod.'!V22</f>
        <v>14720</v>
      </c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270"/>
    </row>
    <row r="19" spans="1:42">
      <c r="A19" s="122"/>
      <c r="B19" s="328" t="s">
        <v>16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58">
        <f>+'Ing. y prod.'!R23</f>
        <v>295448.576</v>
      </c>
      <c r="Q19" s="58">
        <f>+'Ing. y prod.'!S23</f>
        <v>295448.07126949407</v>
      </c>
      <c r="R19" s="58">
        <f>+'Ing. y prod.'!T23</f>
        <v>393107.60180598835</v>
      </c>
      <c r="S19" s="58">
        <f>+'Ing. y prod.'!U23</f>
        <v>418934.60180598835</v>
      </c>
      <c r="T19" s="58">
        <f>+'Ing. y prod.'!V23</f>
        <v>549354.00798885699</v>
      </c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270"/>
    </row>
    <row r="20" spans="1:42">
      <c r="A20" s="122"/>
      <c r="B20" s="328" t="s">
        <v>18</v>
      </c>
      <c r="C20" s="58">
        <f>+'Ing. y prod.'!C28</f>
        <v>250090.64355769442</v>
      </c>
      <c r="D20" s="58">
        <f>+'Ing. y prod.'!D28</f>
        <v>311167.54935520136</v>
      </c>
      <c r="E20" s="58">
        <f>+'Ing. y prod.'!E28</f>
        <v>369837.02142781828</v>
      </c>
      <c r="F20" s="58">
        <f>+'Ing. y prod.'!F28</f>
        <v>446726.36046560173</v>
      </c>
      <c r="G20" s="58">
        <f>+'Ing. y prod.'!G28</f>
        <v>576714.91475914919</v>
      </c>
      <c r="H20" s="58">
        <f>+'Ing. y prod.'!H28</f>
        <v>670825.62085778662</v>
      </c>
      <c r="I20" s="58">
        <f>+'Ing. y prod.'!J28</f>
        <v>670708.86040000559</v>
      </c>
      <c r="J20" s="58">
        <f>+'Ing. y prod.'!L28</f>
        <v>671870.22699999996</v>
      </c>
      <c r="K20" s="58">
        <f>+'Ing. y prod.'!M28</f>
        <v>671870.1551716479</v>
      </c>
      <c r="L20" s="58">
        <f>+'Ing. y prod.'!N28</f>
        <v>745843.47009796649</v>
      </c>
      <c r="M20" s="58">
        <f>+'Ing. y prod.'!O28</f>
        <v>702240</v>
      </c>
      <c r="N20" s="58">
        <f>+'Ing. y prod.'!P28</f>
        <v>702240</v>
      </c>
      <c r="O20" s="58">
        <f>+'Ing. y prod.'!Q28</f>
        <v>677378.18641811353</v>
      </c>
      <c r="P20" s="58">
        <f>+'Ing. y prod.'!R28</f>
        <v>677378.18641811353</v>
      </c>
      <c r="Q20" s="58">
        <f>+'Ing. y prod.'!S28</f>
        <v>594229.38641811348</v>
      </c>
      <c r="R20" s="58">
        <f>+'Ing. y prod.'!T28</f>
        <v>598010.15411053912</v>
      </c>
      <c r="S20" s="58">
        <f>+'Ing. y prod.'!U28</f>
        <v>601129.90439380729</v>
      </c>
      <c r="T20" s="58">
        <f>+'Ing. y prod.'!V28</f>
        <v>533477.32589725731</v>
      </c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270"/>
    </row>
    <row r="21" spans="1:42">
      <c r="A21" s="122"/>
      <c r="B21" s="328" t="s">
        <v>19</v>
      </c>
      <c r="C21" s="58">
        <f>+'Ing. y prod.'!C34</f>
        <v>9128.3664858308894</v>
      </c>
      <c r="D21" s="58">
        <f>+'Ing. y prod.'!D34</f>
        <v>34884.723990716018</v>
      </c>
      <c r="E21" s="58">
        <f>+'Ing. y prod.'!E34</f>
        <v>119335.50067032898</v>
      </c>
      <c r="F21" s="58">
        <f>+'Ing. y prod.'!F34</f>
        <v>177782.09793144223</v>
      </c>
      <c r="G21" s="58">
        <f>+'Ing. y prod.'!G34</f>
        <v>204645.7110547958</v>
      </c>
      <c r="H21" s="58">
        <f>+'Ing. y prod.'!H34</f>
        <v>253120.00409149899</v>
      </c>
      <c r="I21" s="58">
        <f>+'Ing. y prod.'!J34</f>
        <v>253075.7961999996</v>
      </c>
      <c r="J21" s="58">
        <f>+'Ing. y prod.'!L34</f>
        <v>267326.27500000002</v>
      </c>
      <c r="K21" s="58">
        <f>+'Ing. y prod.'!M34</f>
        <v>267326.27500000002</v>
      </c>
      <c r="L21" s="58">
        <f>+'Ing. y prod.'!N34</f>
        <v>294308.77557</v>
      </c>
      <c r="M21" s="58">
        <f>+'Ing. y prod.'!O34</f>
        <v>320003</v>
      </c>
      <c r="N21" s="58">
        <f>+'Ing. y prod.'!P34</f>
        <v>320003</v>
      </c>
      <c r="O21" s="58">
        <f>+'Ing. y prod.'!Q34</f>
        <v>338582</v>
      </c>
      <c r="P21" s="58">
        <f>+'Ing. y prod.'!R34</f>
        <v>338582</v>
      </c>
      <c r="Q21" s="58">
        <f>+'Ing. y prod.'!S34</f>
        <v>310903</v>
      </c>
      <c r="R21" s="58">
        <f>+'Ing. y prod.'!T34</f>
        <v>340316.54813613609</v>
      </c>
      <c r="S21" s="58">
        <f>+'Ing. y prod.'!U34</f>
        <v>302261.4945648163</v>
      </c>
      <c r="T21" s="58">
        <f>+'Ing. y prod.'!V34</f>
        <v>355874.47870239144</v>
      </c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270"/>
    </row>
    <row r="22" spans="1:42">
      <c r="A22" s="122"/>
      <c r="B22" s="328" t="s">
        <v>20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270"/>
    </row>
    <row r="23" spans="1:42">
      <c r="A23" s="122"/>
      <c r="B23" s="327" t="s">
        <v>21</v>
      </c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>
        <f>+'Ing. y prod.'!R36</f>
        <v>25037.431658675087</v>
      </c>
      <c r="Q23" s="58">
        <f>+'Ing. y prod.'!S36</f>
        <v>25037.431658675087</v>
      </c>
      <c r="R23" s="58">
        <f>+'Ing. y prod.'!T36</f>
        <v>31101.636470927609</v>
      </c>
      <c r="S23" s="58">
        <f>+'Ing. y prod.'!U36</f>
        <v>31101.636470927609</v>
      </c>
      <c r="T23" s="58">
        <f>+'Ing. y prod.'!V36</f>
        <v>44178.656996271988</v>
      </c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270"/>
    </row>
    <row r="24" spans="1:42">
      <c r="A24" s="122"/>
      <c r="B24" s="327" t="s">
        <v>22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>
        <f>+'Ing. y prod.'!R40</f>
        <v>17545.777252179116</v>
      </c>
      <c r="Q24" s="58">
        <f>+'Ing. y prod.'!S40</f>
        <v>17545.777252179116</v>
      </c>
      <c r="R24" s="58">
        <f>+'Ing. y prod.'!T40</f>
        <v>12222.699989691313</v>
      </c>
      <c r="S24" s="58">
        <f>+'Ing. y prod.'!U40</f>
        <v>12222.699989691313</v>
      </c>
      <c r="T24" s="58">
        <f>+'Ing. y prod.'!V40</f>
        <v>5735.1015168700005</v>
      </c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270"/>
    </row>
    <row r="25" spans="1:42">
      <c r="A25" s="122"/>
      <c r="B25" s="327" t="s">
        <v>17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>
        <f>+'Ing. y prod.'!R41</f>
        <v>92027.535110721539</v>
      </c>
      <c r="Q25" s="58">
        <f>+'Ing. y prod.'!S41</f>
        <v>92027.535110721539</v>
      </c>
      <c r="R25" s="58">
        <f>+'Ing. y prod.'!T41</f>
        <v>99046</v>
      </c>
      <c r="S25" s="58">
        <f>+'Ing. y prod.'!U41</f>
        <v>99046.163539381072</v>
      </c>
      <c r="T25" s="58">
        <f>+'Ing. y prod.'!V41</f>
        <v>92691</v>
      </c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270"/>
    </row>
    <row r="26" spans="1:42">
      <c r="A26" s="122"/>
      <c r="B26" s="328" t="s">
        <v>23</v>
      </c>
      <c r="C26" s="58">
        <f>+'Ing. y prod.'!C42</f>
        <v>91704.635642681213</v>
      </c>
      <c r="D26" s="58">
        <f>+'Ing. y prod.'!D42</f>
        <v>135106.55117092046</v>
      </c>
      <c r="E26" s="58">
        <f>+'Ing. y prod.'!E42</f>
        <v>156720.62222986692</v>
      </c>
      <c r="F26" s="58">
        <f>+'Ing. y prod.'!F42</f>
        <v>185817.63870818328</v>
      </c>
      <c r="G26" s="58">
        <f>+'Ing. y prod.'!G42</f>
        <v>232251.16483700273</v>
      </c>
      <c r="H26" s="58">
        <f>+'Ing. y prod.'!H42</f>
        <v>283608.27927510469</v>
      </c>
      <c r="I26" s="58">
        <f>+'Ing. y prod.'!J42</f>
        <v>216232.37896313836</v>
      </c>
      <c r="J26" s="58">
        <f>+'Ing. y prod.'!L42</f>
        <v>193344.14945919372</v>
      </c>
      <c r="K26" s="58">
        <f>+'Ing. y prod.'!M42</f>
        <v>193344</v>
      </c>
      <c r="L26" s="58">
        <f>+'Ing. y prod.'!N42</f>
        <v>199539.3863869948</v>
      </c>
      <c r="M26" s="58">
        <f>+'Ing. y prod.'!O42</f>
        <v>267129</v>
      </c>
      <c r="N26" s="58">
        <f>+'Ing. y prod.'!P42</f>
        <v>267129</v>
      </c>
      <c r="O26" s="58">
        <f>+'Ing. y prod.'!Q42</f>
        <v>311699.45600000001</v>
      </c>
      <c r="P26" s="58">
        <f>+'Ing. y prod.'!R42</f>
        <v>16250.880000000001</v>
      </c>
      <c r="Q26" s="58">
        <f>+'Ing. y prod.'!S42</f>
        <v>96921.600000000006</v>
      </c>
      <c r="R26" s="58">
        <f>+'Ing. y prod.'!T42</f>
        <v>81631.463559857599</v>
      </c>
      <c r="S26" s="58">
        <f>+'Ing. y prod.'!U42</f>
        <v>273514</v>
      </c>
      <c r="T26" s="58">
        <f>+'Ing. y prod.'!V42</f>
        <v>307915.13011432899</v>
      </c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270"/>
    </row>
    <row r="27" spans="1:42">
      <c r="A27" s="122"/>
      <c r="B27" s="328" t="s">
        <v>17</v>
      </c>
      <c r="C27" s="58"/>
      <c r="D27" s="58"/>
      <c r="E27" s="58"/>
      <c r="F27" s="58">
        <f>+'Ing. y prod.'!F43</f>
        <v>14493.054294520902</v>
      </c>
      <c r="G27" s="58">
        <f>+'Ing. y prod.'!G43</f>
        <v>30511.08052316435</v>
      </c>
      <c r="H27" s="58">
        <f>+'Ing. y prod.'!H43</f>
        <v>72130.539660302529</v>
      </c>
      <c r="I27" s="58">
        <f>+'Ing. y prod.'!J43</f>
        <v>105742.64899999999</v>
      </c>
      <c r="J27" s="58">
        <f>+'Ing. y prod.'!L43</f>
        <v>100417.126</v>
      </c>
      <c r="K27" s="58">
        <f>+'Ing. y prod.'!M43</f>
        <v>95294.106</v>
      </c>
      <c r="L27" s="58">
        <f>+'Ing. y prod.'!N43</f>
        <v>126165.31200000001</v>
      </c>
      <c r="M27" s="58">
        <f>+'Ing. y prod.'!O43</f>
        <v>172371.65</v>
      </c>
      <c r="N27" s="58">
        <f>+'Ing. y prod.'!P43</f>
        <v>112528.14</v>
      </c>
      <c r="O27" s="58">
        <f>+'Ing. y prod.'!Q43</f>
        <v>177422.5877</v>
      </c>
      <c r="P27" s="58">
        <f>+'Ing. y prod.'!R43</f>
        <v>177422.5877</v>
      </c>
      <c r="Q27" s="58">
        <f>+'Ing. y prod.'!S43</f>
        <v>220781.18799999999</v>
      </c>
      <c r="R27" s="58">
        <f>+'Ing. y prod.'!T43</f>
        <v>246929</v>
      </c>
      <c r="S27" s="58">
        <f>+'Ing. y prod.'!U43</f>
        <v>167522</v>
      </c>
      <c r="T27" s="58">
        <f>+'Ing. y prod.'!V43</f>
        <v>200794.86621354666</v>
      </c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270"/>
    </row>
    <row r="28" spans="1:42">
      <c r="A28" s="122"/>
      <c r="B28" s="328" t="s">
        <v>24</v>
      </c>
      <c r="C28" s="58">
        <f>+'Ing. y prod.'!C44</f>
        <v>35865.510911795645</v>
      </c>
      <c r="D28" s="58">
        <f>+'Ing. y prod.'!D44</f>
        <v>53794.538627135262</v>
      </c>
      <c r="E28" s="58">
        <f>+'Ing. y prod.'!E44</f>
        <v>87840.131231050022</v>
      </c>
      <c r="F28" s="58">
        <f>+'Ing. y prod.'!F44</f>
        <v>109836.308661341</v>
      </c>
      <c r="G28" s="58">
        <f>+'Ing. y prod.'!G44</f>
        <v>113446.42658491727</v>
      </c>
      <c r="H28" s="58">
        <f>+'Ing. y prod.'!H44</f>
        <v>98264.082892006743</v>
      </c>
      <c r="I28" s="58">
        <f>+'Ing. y prod.'!J44</f>
        <v>98264.207999999984</v>
      </c>
      <c r="J28" s="58">
        <f>+'Ing. y prod.'!L44</f>
        <v>86952.88</v>
      </c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270"/>
    </row>
    <row r="29" spans="1:42">
      <c r="A29" s="122"/>
      <c r="B29" s="328" t="s">
        <v>161</v>
      </c>
      <c r="C29" s="58">
        <f>+'Ing. y prod.'!C46</f>
        <v>9375.1554567140684</v>
      </c>
      <c r="D29" s="58">
        <f>+'Ing. y prod.'!D46</f>
        <v>41002.003191374795</v>
      </c>
      <c r="E29" s="58">
        <f>+'Ing. y prod.'!E46</f>
        <v>57410.390324892978</v>
      </c>
      <c r="F29" s="58">
        <f>+'Ing. y prod.'!F46</f>
        <v>3970.4664587856196</v>
      </c>
      <c r="G29" s="58">
        <f>+'Ing. y prod.'!G46</f>
        <v>3110.987798140779</v>
      </c>
      <c r="H29" s="58">
        <f>+'Ing. y prod.'!H46</f>
        <v>724.12588693611917</v>
      </c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25"/>
    </row>
    <row r="30" spans="1:42">
      <c r="A30" s="122"/>
      <c r="B30" s="328" t="s">
        <v>162</v>
      </c>
      <c r="C30" s="58">
        <f>+'Ing. y prod.'!C47</f>
        <v>36783.936406085835</v>
      </c>
      <c r="D30" s="58">
        <f>+'Ing. y prod.'!D47</f>
        <v>80113.847038571228</v>
      </c>
      <c r="E30" s="58">
        <f>+'Ing. y prod.'!E47</f>
        <v>160823.33477349704</v>
      </c>
      <c r="F30" s="58">
        <f>+'Ing. y prod.'!F47</f>
        <v>199077.6444329478</v>
      </c>
      <c r="G30" s="58">
        <f>+'Ing. y prod.'!G47</f>
        <v>190465.50851432382</v>
      </c>
      <c r="H30" s="58">
        <f>+'Ing. y prod.'!H47</f>
        <v>176062.60791317528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25"/>
    </row>
    <row r="31" spans="1:42">
      <c r="A31" s="122"/>
      <c r="B31" s="328" t="s">
        <v>163</v>
      </c>
      <c r="C31" s="58">
        <f>+'Ing. y prod.'!C48</f>
        <v>45726.211416816106</v>
      </c>
      <c r="D31" s="58">
        <f>+'Ing. y prod.'!D48</f>
        <v>133191.614933362</v>
      </c>
      <c r="E31" s="58">
        <f>+'Ing. y prod.'!E48</f>
        <v>346981.17151443631</v>
      </c>
      <c r="F31" s="58">
        <f>+'Ing. y prod.'!F48</f>
        <v>416353.32173153514</v>
      </c>
      <c r="G31" s="58">
        <f>+'Ing. y prod.'!G48</f>
        <v>534454.30083317542</v>
      </c>
      <c r="H31" s="58">
        <f>+'Ing. y prod.'!H48</f>
        <v>504374.68390242365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25"/>
    </row>
    <row r="32" spans="1:42">
      <c r="A32" s="122"/>
      <c r="B32" s="328" t="s">
        <v>164</v>
      </c>
      <c r="C32" s="58">
        <f>+'Ing. y prod.'!C49</f>
        <v>8356.7760533903565</v>
      </c>
      <c r="D32" s="58">
        <f>+'Ing. y prod.'!D49</f>
        <v>47531.451975453936</v>
      </c>
      <c r="E32" s="58">
        <f>+'Ing. y prod.'!E49</f>
        <v>69205.611329491265</v>
      </c>
      <c r="F32" s="58">
        <f>+'Ing. y prod.'!F49</f>
        <v>15181.381310553857</v>
      </c>
      <c r="G32" s="58">
        <f>+'Ing. y prod.'!G49</f>
        <v>53602.983496457979</v>
      </c>
      <c r="H32" s="58">
        <f>+'Ing. y prod.'!H49</f>
        <v>49567.617169429737</v>
      </c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25"/>
    </row>
    <row r="33" spans="1:42" ht="13.5" thickBot="1">
      <c r="A33" s="122"/>
      <c r="B33" s="329" t="s">
        <v>165</v>
      </c>
      <c r="C33" s="243">
        <f>+'Ing. y prod.'!C50</f>
        <v>3304.7344553309908</v>
      </c>
      <c r="D33" s="243">
        <f>+'Ing. y prod.'!D50</f>
        <v>13977.072856272041</v>
      </c>
      <c r="E33" s="243">
        <f>+'Ing. y prod.'!E50</f>
        <v>16245.056114934889</v>
      </c>
      <c r="F33" s="243">
        <f>+'Ing. y prod.'!F50</f>
        <v>18972.417242900894</v>
      </c>
      <c r="G33" s="243">
        <f>+'Ing. y prod.'!G50</f>
        <v>19169.347573057399</v>
      </c>
      <c r="H33" s="243">
        <f>+'Ing. y prod.'!H50</f>
        <v>69755.126702466514</v>
      </c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  <c r="AL33" s="259"/>
      <c r="AM33" s="259"/>
      <c r="AN33" s="259"/>
      <c r="AO33" s="259"/>
      <c r="AP33" s="330"/>
    </row>
    <row r="34" spans="1:42" ht="13.5" thickBot="1">
      <c r="A34" s="122"/>
      <c r="B34" s="70" t="s">
        <v>5</v>
      </c>
      <c r="C34" s="276">
        <f t="shared" ref="C34:H34" si="0">SUM(C10:C33)</f>
        <v>2392848.9348330158</v>
      </c>
      <c r="D34" s="276">
        <f t="shared" si="0"/>
        <v>3128140.664411433</v>
      </c>
      <c r="E34" s="276">
        <f t="shared" si="0"/>
        <v>3886395.1491105473</v>
      </c>
      <c r="F34" s="276">
        <f t="shared" si="0"/>
        <v>3977689.2163801994</v>
      </c>
      <c r="G34" s="276">
        <f t="shared" si="0"/>
        <v>4361129.765921047</v>
      </c>
      <c r="H34" s="276">
        <f t="shared" si="0"/>
        <v>4607189.9199160766</v>
      </c>
      <c r="I34" s="276">
        <f>SUM(I10:I28)</f>
        <v>3772422.9088719375</v>
      </c>
      <c r="J34" s="276">
        <f>SUM(J10:J28)</f>
        <v>3554734.6260754564</v>
      </c>
      <c r="K34" s="276">
        <f>SUM(K10:K28)</f>
        <v>3462657.8675023103</v>
      </c>
      <c r="L34" s="276">
        <f>SUM(L10:L28)</f>
        <v>3457083.5822317461</v>
      </c>
      <c r="M34" s="276">
        <f>SUM(M11:M28)</f>
        <v>3447130.7777694571</v>
      </c>
      <c r="N34" s="276">
        <f t="shared" ref="N34:T34" si="1">SUM(N10:N28)</f>
        <v>3447128.7577694575</v>
      </c>
      <c r="O34" s="276">
        <f t="shared" si="1"/>
        <v>3459295.8587829722</v>
      </c>
      <c r="P34" s="276">
        <f t="shared" si="1"/>
        <v>3459295.8587829717</v>
      </c>
      <c r="Q34" s="276">
        <f t="shared" si="1"/>
        <v>3490428.4489735994</v>
      </c>
      <c r="R34" s="276">
        <f t="shared" si="1"/>
        <v>3520367.5130573115</v>
      </c>
      <c r="S34" s="276">
        <f t="shared" si="1"/>
        <v>3630388.2531409767</v>
      </c>
      <c r="T34" s="276">
        <f t="shared" si="1"/>
        <v>3829807.2198215821</v>
      </c>
      <c r="U34" s="276">
        <f>SUM(U10:U17)</f>
        <v>1693716.589815245</v>
      </c>
      <c r="V34" s="276">
        <f>SUM(V10:V17)</f>
        <v>1439910.9435586017</v>
      </c>
      <c r="W34" s="276">
        <f t="shared" ref="W34:AH34" si="2">SUM(W10:W17)</f>
        <v>1260617.4836742925</v>
      </c>
      <c r="X34" s="276">
        <f t="shared" si="2"/>
        <v>1260692.4836742927</v>
      </c>
      <c r="Y34" s="276">
        <f t="shared" si="2"/>
        <v>1203931.214685932</v>
      </c>
      <c r="Z34" s="276">
        <f t="shared" si="2"/>
        <v>1059361.5901434696</v>
      </c>
      <c r="AA34" s="276">
        <f t="shared" si="2"/>
        <v>1053861.5901434696</v>
      </c>
      <c r="AB34" s="276">
        <f>SUM(AB10:AB17)</f>
        <v>890393.50848955847</v>
      </c>
      <c r="AC34" s="276">
        <f t="shared" si="2"/>
        <v>773366.56615638244</v>
      </c>
      <c r="AD34" s="276">
        <f t="shared" si="2"/>
        <v>730235.68866774125</v>
      </c>
      <c r="AE34" s="276">
        <f t="shared" si="2"/>
        <v>665792.60082222964</v>
      </c>
      <c r="AF34" s="276">
        <f t="shared" si="2"/>
        <v>703972.86020887375</v>
      </c>
      <c r="AG34" s="276">
        <f t="shared" si="2"/>
        <v>560164.38151597488</v>
      </c>
      <c r="AH34" s="276">
        <f t="shared" si="2"/>
        <v>539249.28492486977</v>
      </c>
      <c r="AI34" s="276">
        <f t="shared" ref="AI34:AN34" si="3">SUM(AI10:AI17)</f>
        <v>528550.91334431025</v>
      </c>
      <c r="AJ34" s="276">
        <f t="shared" si="3"/>
        <v>539426.66165267234</v>
      </c>
      <c r="AK34" s="276">
        <f t="shared" si="3"/>
        <v>338884.16288380261</v>
      </c>
      <c r="AL34" s="276">
        <f t="shared" si="3"/>
        <v>107193.6010161087</v>
      </c>
      <c r="AM34" s="276">
        <f t="shared" si="3"/>
        <v>197014.34625588002</v>
      </c>
      <c r="AN34" s="276">
        <f t="shared" si="3"/>
        <v>183205.34971172101</v>
      </c>
      <c r="AO34" s="276">
        <f t="shared" ref="AO34:AP34" si="4">SUM(AO10:AO17)</f>
        <v>158871.84065483636</v>
      </c>
      <c r="AP34" s="278">
        <f t="shared" si="4"/>
        <v>117634.75219670097</v>
      </c>
    </row>
    <row r="35" spans="1:42" ht="13.5" thickBot="1">
      <c r="A35" s="122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31"/>
      <c r="AL35" s="332"/>
      <c r="AM35" s="31"/>
      <c r="AN35" s="331"/>
      <c r="AO35" s="614"/>
      <c r="AP35" s="614"/>
    </row>
    <row r="36" spans="1:42" ht="13.5" thickBot="1">
      <c r="A36" s="122"/>
      <c r="B36" s="28" t="s">
        <v>36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31"/>
      <c r="AL36" s="332"/>
      <c r="AM36" s="31"/>
      <c r="AN36" s="331"/>
      <c r="AO36" s="614"/>
      <c r="AP36" s="614"/>
    </row>
    <row r="37" spans="1:42">
      <c r="A37" s="122"/>
      <c r="B37" s="333" t="s">
        <v>6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92"/>
    </row>
    <row r="38" spans="1:42">
      <c r="A38" s="122"/>
      <c r="B38" s="334" t="s">
        <v>26</v>
      </c>
      <c r="C38" s="58">
        <f>+'Ing. y prod.'!C57</f>
        <v>363181</v>
      </c>
      <c r="D38" s="58">
        <f>+'Ing. y prod.'!D57</f>
        <v>346152</v>
      </c>
      <c r="E38" s="58">
        <f>+'Ing. y prod.'!E57</f>
        <v>300968</v>
      </c>
      <c r="F38" s="58">
        <f>+'Ing. y prod.'!F57</f>
        <v>240800</v>
      </c>
      <c r="G38" s="58">
        <f>+'Ing. y prod.'!G57</f>
        <v>255473</v>
      </c>
      <c r="H38" s="58">
        <f>+'Ing. y prod.'!H57</f>
        <v>171987</v>
      </c>
      <c r="I38" s="58">
        <f>+'Ing. y prod.'!J57</f>
        <v>171987</v>
      </c>
      <c r="J38" s="58">
        <f>+'Ing. y prod.'!L57</f>
        <v>180124</v>
      </c>
      <c r="K38" s="58">
        <f>+'Ing. y prod.'!M57</f>
        <v>180124</v>
      </c>
      <c r="L38" s="58">
        <f>+'Ing. y prod.'!N57</f>
        <v>248690</v>
      </c>
      <c r="M38" s="58">
        <f>+'Ing. y prod.'!O57</f>
        <v>325734</v>
      </c>
      <c r="N38" s="58">
        <f>+'Ing. y prod.'!P57</f>
        <v>325734</v>
      </c>
      <c r="O38" s="58">
        <f>+'Ing. y prod.'!Q57</f>
        <v>408489</v>
      </c>
      <c r="P38" s="58">
        <f>+'Ing. y prod.'!R57</f>
        <v>408489</v>
      </c>
      <c r="Q38" s="58">
        <f>+'Ing. y prod.'!S57</f>
        <v>408489</v>
      </c>
      <c r="R38" s="58">
        <f>+'Ing. y prod.'!T57</f>
        <v>404085</v>
      </c>
      <c r="S38" s="58">
        <f>+'Ing. y prod.'!U57</f>
        <v>404085</v>
      </c>
      <c r="T38" s="58">
        <f>+'Ing. y prod.'!V57</f>
        <v>404713</v>
      </c>
      <c r="U38" s="58">
        <f>+'Ing. y prod.'!W57</f>
        <v>404713</v>
      </c>
      <c r="V38" s="58">
        <f>+'Ing. y prod.'!X57</f>
        <v>358092</v>
      </c>
      <c r="W38" s="58">
        <f>+'Ing. y prod.'!Y57</f>
        <v>314839</v>
      </c>
      <c r="X38" s="58">
        <f>+'Ing. y prod.'!Z57</f>
        <v>314839</v>
      </c>
      <c r="Y38" s="58">
        <f>+'Ing. y prod.'!AA57</f>
        <v>268139</v>
      </c>
      <c r="Z38" s="58">
        <f>+'Ing. y prod.'!AB57</f>
        <v>333348</v>
      </c>
      <c r="AA38" s="58">
        <f>+'Ing. y prod.'!AC57</f>
        <v>333348</v>
      </c>
      <c r="AB38" s="58">
        <f>+'Ing. y prod.'!AD57</f>
        <v>454401</v>
      </c>
      <c r="AC38" s="58">
        <f>+'Ing. y prod.'!AE57</f>
        <v>511073</v>
      </c>
      <c r="AD38" s="58">
        <f>+'Ing. y prod.'!AF57</f>
        <v>473815</v>
      </c>
      <c r="AE38" s="58">
        <f>+'Ing. y prod.'!AG57</f>
        <v>482408</v>
      </c>
      <c r="AF38" s="58">
        <f>+'Ing. y prod.'!AH57</f>
        <v>540749</v>
      </c>
      <c r="AG38" s="58">
        <f>+'Ing. y prod.'!AI57</f>
        <v>447250</v>
      </c>
      <c r="AH38" s="58">
        <f>+'Ing. y prod.'!AJ57</f>
        <v>382806</v>
      </c>
      <c r="AI38" s="58">
        <f>+'Ing. y prod.'!AK57</f>
        <v>465600</v>
      </c>
      <c r="AJ38" s="58">
        <f>+'Ing. y prod.'!AL57</f>
        <v>614406</v>
      </c>
      <c r="AK38" s="58">
        <f>+'Ing. y prod.'!AM57</f>
        <v>553621.81943592429</v>
      </c>
      <c r="AL38" s="58">
        <f>+'Ing. y prod.'!AN57</f>
        <v>198323</v>
      </c>
      <c r="AM38" s="58">
        <f>+'Ing. y prod.'!AO57</f>
        <v>36672</v>
      </c>
      <c r="AN38" s="58">
        <f>+'Ing. y prod.'!AP57</f>
        <v>74324</v>
      </c>
      <c r="AO38" s="58">
        <f>+'Ing. y prod.'!AQ57</f>
        <v>56329</v>
      </c>
      <c r="AP38" s="270">
        <f>+'Ing. y prod.'!AR57</f>
        <v>39831</v>
      </c>
    </row>
    <row r="39" spans="1:42">
      <c r="A39" s="122"/>
      <c r="B39" s="334" t="s">
        <v>27</v>
      </c>
      <c r="C39" s="58">
        <f>+'Ing. y prod.'!C58</f>
        <v>1086651</v>
      </c>
      <c r="D39" s="58">
        <f>+'Ing. y prod.'!D58</f>
        <v>1402836</v>
      </c>
      <c r="E39" s="58">
        <f>+'Ing. y prod.'!E58</f>
        <v>1607630</v>
      </c>
      <c r="F39" s="58">
        <f>+'Ing. y prod.'!F58</f>
        <v>1508053</v>
      </c>
      <c r="G39" s="58">
        <f>+'Ing. y prod.'!G58</f>
        <v>1627830</v>
      </c>
      <c r="H39" s="58">
        <f>+'Ing. y prod.'!H58</f>
        <v>1635864</v>
      </c>
      <c r="I39" s="58">
        <f>+'Ing. y prod.'!J58</f>
        <v>1635864</v>
      </c>
      <c r="J39" s="58">
        <f>+'Ing. y prod.'!L58</f>
        <v>1630102</v>
      </c>
      <c r="K39" s="58">
        <f>+'Ing. y prod.'!M58</f>
        <v>1630102</v>
      </c>
      <c r="L39" s="58">
        <f>+'Ing. y prod.'!N58</f>
        <v>1707859</v>
      </c>
      <c r="M39" s="58">
        <f>+'Ing. y prod.'!O58</f>
        <v>1853377</v>
      </c>
      <c r="N39" s="58">
        <f>+'Ing. y prod.'!P58</f>
        <v>1853377</v>
      </c>
      <c r="O39" s="58">
        <f>+'Ing. y prod.'!Q58</f>
        <v>1970593</v>
      </c>
      <c r="P39" s="58">
        <f>+'Ing. y prod.'!R58</f>
        <v>1970593</v>
      </c>
      <c r="Q39" s="58">
        <f>+'Ing. y prod.'!S58</f>
        <v>1970593</v>
      </c>
      <c r="R39" s="58">
        <f>+'Ing. y prod.'!T58</f>
        <v>2156638</v>
      </c>
      <c r="S39" s="58">
        <f>+'Ing. y prod.'!U58</f>
        <v>2156638</v>
      </c>
      <c r="T39" s="58">
        <f>+'Ing. y prod.'!V58</f>
        <v>2294900</v>
      </c>
      <c r="U39" s="58">
        <f>+'Ing. y prod.'!W58</f>
        <v>2294900</v>
      </c>
      <c r="V39" s="58">
        <f>+'Ing. y prod.'!X58</f>
        <v>2334912</v>
      </c>
      <c r="W39" s="58">
        <f>+'Ing. y prod.'!Y58</f>
        <v>2295037</v>
      </c>
      <c r="X39" s="58">
        <f>+'Ing. y prod.'!Z58</f>
        <v>2295037</v>
      </c>
      <c r="Y39" s="58">
        <f>+'Ing. y prod.'!AA58</f>
        <v>2180835</v>
      </c>
      <c r="Z39" s="58">
        <f>+'Ing. y prod.'!AB58</f>
        <v>2137921</v>
      </c>
      <c r="AA39" s="58">
        <f>+'Ing. y prod.'!AC58</f>
        <v>2137921</v>
      </c>
      <c r="AB39" s="58">
        <f>+'Ing. y prod.'!AD58</f>
        <v>2120510</v>
      </c>
      <c r="AC39" s="58">
        <f>+'Ing. y prod.'!AE58</f>
        <v>2208278</v>
      </c>
      <c r="AD39" s="58">
        <f>+'Ing. y prod.'!AF58</f>
        <v>2160592</v>
      </c>
      <c r="AE39" s="58">
        <f>+'Ing. y prod.'!AG58</f>
        <v>2123164</v>
      </c>
      <c r="AF39" s="58">
        <f>+'Ing. y prod.'!AH58</f>
        <v>2375967</v>
      </c>
      <c r="AG39" s="58">
        <f>+'Ing. y prod.'!AI58</f>
        <v>2282463</v>
      </c>
      <c r="AH39" s="58">
        <f>+'Ing. y prod.'!AJ58</f>
        <v>2195069</v>
      </c>
      <c r="AI39" s="58">
        <f>+'Ing. y prod.'!AK58</f>
        <v>2222227</v>
      </c>
      <c r="AJ39" s="58">
        <f>+'Ing. y prod.'!AL58</f>
        <v>2023340</v>
      </c>
      <c r="AK39" s="58">
        <f>+'Ing. y prod.'!AM58</f>
        <v>1783277</v>
      </c>
      <c r="AL39" s="58">
        <f>+'Ing. y prod.'!AN58</f>
        <v>1516187</v>
      </c>
      <c r="AM39" s="58">
        <f>+'Ing. y prod.'!AO58</f>
        <v>1398375</v>
      </c>
      <c r="AN39" s="58">
        <f>+'Ing. y prod.'!AP58</f>
        <v>1073117</v>
      </c>
      <c r="AO39" s="58">
        <f>+'Ing. y prod.'!AQ58</f>
        <v>709387</v>
      </c>
      <c r="AP39" s="270">
        <f>+'Ing. y prod.'!AR58</f>
        <v>576730</v>
      </c>
    </row>
    <row r="40" spans="1:42">
      <c r="A40" s="122"/>
      <c r="B40" s="334" t="s">
        <v>28</v>
      </c>
      <c r="C40" s="58">
        <f>+'Ing. y prod.'!C59</f>
        <v>5460062.8320000004</v>
      </c>
      <c r="D40" s="58">
        <f>+'Ing. y prod.'!D59</f>
        <v>7119288.1440000003</v>
      </c>
      <c r="E40" s="58">
        <f>+'Ing. y prod.'!E59</f>
        <v>7650431</v>
      </c>
      <c r="F40" s="58">
        <f>+'Ing. y prod.'!F59</f>
        <v>7696254</v>
      </c>
      <c r="G40" s="58">
        <f>+'Ing. y prod.'!G59</f>
        <v>8466443</v>
      </c>
      <c r="H40" s="58">
        <f>+'Ing. y prod.'!H59</f>
        <v>8469241.8630445991</v>
      </c>
      <c r="I40" s="58">
        <f>+'Ing. y prod.'!J59</f>
        <v>8469242</v>
      </c>
      <c r="J40" s="58">
        <f>+'Ing. y prod.'!L59</f>
        <v>9812226.379999999</v>
      </c>
      <c r="K40" s="58">
        <f>+'Ing. y prod.'!M59</f>
        <v>9812226.379999999</v>
      </c>
      <c r="L40" s="58">
        <f>+'Ing. y prod.'!N59</f>
        <v>9528456.5949999988</v>
      </c>
      <c r="M40" s="58">
        <f>+'Ing. y prod.'!O59</f>
        <v>9197045</v>
      </c>
      <c r="N40" s="58">
        <f>+'Ing. y prod.'!P59</f>
        <v>9197045</v>
      </c>
      <c r="O40" s="58">
        <f>+'Ing. y prod.'!Q59</f>
        <v>7950852</v>
      </c>
      <c r="P40" s="58">
        <f>+'Ing. y prod.'!R59</f>
        <v>7950852</v>
      </c>
      <c r="Q40" s="58">
        <f>+'Ing. y prod.'!S59</f>
        <v>7950852</v>
      </c>
      <c r="R40" s="58">
        <f>+'Ing. y prod.'!T59</f>
        <v>7485834.87197953</v>
      </c>
      <c r="S40" s="58">
        <f>+'Ing. y prod.'!U59</f>
        <v>7485834.87197953</v>
      </c>
      <c r="T40" s="58">
        <f>+'Ing. y prod.'!V59</f>
        <v>7328156.9793474898</v>
      </c>
      <c r="U40" s="58">
        <f>+'Ing. y prod.'!W59</f>
        <v>7328156.9793474898</v>
      </c>
      <c r="V40" s="58">
        <f>+'Ing. y prod.'!X59</f>
        <v>7205081.691206879</v>
      </c>
      <c r="W40" s="58">
        <f>+'Ing. y prod.'!Y59</f>
        <v>5908380.3661704799</v>
      </c>
      <c r="X40" s="58">
        <f>+'Ing. y prod.'!Z59</f>
        <v>5908380.3661704799</v>
      </c>
      <c r="Y40" s="58">
        <f>+'Ing. y prod.'!AA59</f>
        <v>5151303.6658899998</v>
      </c>
      <c r="Z40" s="58">
        <f>+'Ing. y prod.'!AB59</f>
        <v>5649387.0963698812</v>
      </c>
      <c r="AA40" s="58">
        <f>+'Ing. y prod.'!AC59</f>
        <v>5649387.0963698812</v>
      </c>
      <c r="AB40" s="58">
        <f>+'Ing. y prod.'!AD59</f>
        <v>5495137.651518642</v>
      </c>
      <c r="AC40" s="58">
        <f>+'Ing. y prod.'!AE59</f>
        <v>4688452.3984612962</v>
      </c>
      <c r="AD40" s="58">
        <f>+'Ing. y prod.'!AF59</f>
        <v>4124078.0369283482</v>
      </c>
      <c r="AE40" s="58">
        <f>+'Ing. y prod.'!AG59</f>
        <v>4408266.314003489</v>
      </c>
      <c r="AF40" s="58">
        <f>+'Ing. y prod.'!AH59</f>
        <v>3021725.7539404039</v>
      </c>
      <c r="AG40" s="58">
        <f>+'Ing. y prod.'!AI59</f>
        <v>2008918.0278086832</v>
      </c>
      <c r="AH40" s="58">
        <f>+'Ing. y prod.'!AJ59</f>
        <v>1846742.6644666679</v>
      </c>
      <c r="AI40" s="58">
        <f>+'Ing. y prod.'!AK59</f>
        <v>1204379.7637999996</v>
      </c>
      <c r="AJ40" s="58">
        <f>+'Ing. y prod.'!AL59</f>
        <v>948946.27345525089</v>
      </c>
      <c r="AK40" s="58">
        <f>+'Ing. y prod.'!AM59</f>
        <v>636983.91944925836</v>
      </c>
      <c r="AL40" s="58">
        <f>+'Ing. y prod.'!AN59</f>
        <v>1212354.0617793414</v>
      </c>
      <c r="AM40" s="58">
        <f>+'Ing. y prod.'!AO59</f>
        <v>930777.59169114858</v>
      </c>
      <c r="AN40" s="58">
        <f>+'Ing. y prod.'!AP59</f>
        <v>174663.92742000002</v>
      </c>
      <c r="AO40" s="58">
        <f>+'Ing. y prod.'!AQ59</f>
        <v>152021.97975</v>
      </c>
      <c r="AP40" s="270">
        <f>+'Ing. y prod.'!AR59</f>
        <v>118762.56320999999</v>
      </c>
    </row>
    <row r="41" spans="1:42">
      <c r="A41" s="122"/>
      <c r="B41" s="334" t="s">
        <v>10</v>
      </c>
      <c r="C41" s="58">
        <f>+C39</f>
        <v>1086651</v>
      </c>
      <c r="D41" s="58">
        <f t="shared" ref="D41:T41" si="5">+D39</f>
        <v>1402836</v>
      </c>
      <c r="E41" s="58">
        <f t="shared" si="5"/>
        <v>1607630</v>
      </c>
      <c r="F41" s="58">
        <f t="shared" si="5"/>
        <v>1508053</v>
      </c>
      <c r="G41" s="58">
        <f t="shared" si="5"/>
        <v>1627830</v>
      </c>
      <c r="H41" s="58">
        <f t="shared" si="5"/>
        <v>1635864</v>
      </c>
      <c r="I41" s="58">
        <f t="shared" si="5"/>
        <v>1635864</v>
      </c>
      <c r="J41" s="58">
        <f t="shared" si="5"/>
        <v>1630102</v>
      </c>
      <c r="K41" s="58">
        <f t="shared" si="5"/>
        <v>1630102</v>
      </c>
      <c r="L41" s="58">
        <f t="shared" si="5"/>
        <v>1707859</v>
      </c>
      <c r="M41" s="58">
        <f>+M39</f>
        <v>1853377</v>
      </c>
      <c r="N41" s="58">
        <f>+N39</f>
        <v>1853377</v>
      </c>
      <c r="O41" s="58">
        <f t="shared" si="5"/>
        <v>1970593</v>
      </c>
      <c r="P41" s="58">
        <f t="shared" si="5"/>
        <v>1970593</v>
      </c>
      <c r="Q41" s="58">
        <f t="shared" si="5"/>
        <v>1970593</v>
      </c>
      <c r="R41" s="58">
        <f t="shared" si="5"/>
        <v>2156638</v>
      </c>
      <c r="S41" s="58">
        <f t="shared" si="5"/>
        <v>2156638</v>
      </c>
      <c r="T41" s="58">
        <f t="shared" si="5"/>
        <v>2294900</v>
      </c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270"/>
    </row>
    <row r="42" spans="1:42">
      <c r="A42" s="122"/>
      <c r="B42" s="335" t="s">
        <v>11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270"/>
    </row>
    <row r="43" spans="1:42">
      <c r="A43" s="122"/>
      <c r="B43" s="336" t="s">
        <v>29</v>
      </c>
      <c r="C43" s="58">
        <f>+'Ing. y prod.'!C62</f>
        <v>460799</v>
      </c>
      <c r="D43" s="58">
        <f>+'Ing. y prod.'!D62</f>
        <v>576968</v>
      </c>
      <c r="E43" s="58">
        <f>+'Ing. y prod.'!E62</f>
        <v>657492</v>
      </c>
      <c r="F43" s="58">
        <f>+'Ing. y prod.'!F62</f>
        <v>652607</v>
      </c>
      <c r="G43" s="58">
        <f>+'Ing. y prod.'!G62</f>
        <v>611824</v>
      </c>
      <c r="H43" s="58">
        <f>+'Ing. y prod.'!H62</f>
        <v>566894.41628295183</v>
      </c>
      <c r="I43" s="58">
        <f>+'Ing. y prod.'!J62</f>
        <v>566894.41628295183</v>
      </c>
      <c r="J43" s="58">
        <f>+'Ing. y prod.'!L62</f>
        <v>500391.58299999998</v>
      </c>
      <c r="K43" s="58">
        <f>+'Ing. y prod.'!M62</f>
        <v>500392</v>
      </c>
      <c r="L43" s="58">
        <f>+'Ing. y prod.'!N62</f>
        <v>444123</v>
      </c>
      <c r="M43" s="58">
        <f>+'Ing. y prod.'!O62</f>
        <v>346181.28117368021</v>
      </c>
      <c r="N43" s="58">
        <f>+'Ing. y prod.'!P62</f>
        <v>503510</v>
      </c>
      <c r="O43" s="58">
        <f>+'Ing. y prod.'!Q62</f>
        <v>581203</v>
      </c>
      <c r="P43" s="58">
        <f>+'Ing. y prod.'!R62</f>
        <v>581203.11194832984</v>
      </c>
      <c r="Q43" s="58">
        <f>+'Ing. y prod.'!S62</f>
        <v>581203.11194832984</v>
      </c>
      <c r="R43" s="58">
        <f>+'Ing. y prod.'!T62</f>
        <v>542634.32214171742</v>
      </c>
      <c r="S43" s="58">
        <f>+'Ing. y prod.'!U62</f>
        <v>542634.32214171742</v>
      </c>
      <c r="T43" s="58">
        <f>+'Ing. y prod.'!V62</f>
        <v>597725.83984974038</v>
      </c>
      <c r="U43" s="58">
        <f>+'Ing. y prod.'!W62</f>
        <v>597725.83984974038</v>
      </c>
      <c r="V43" s="58">
        <f>+'Ing. y prod.'!X62</f>
        <v>551007.37711123424</v>
      </c>
      <c r="W43" s="58">
        <f>+'Ing. y prod.'!Y62</f>
        <v>546722.48913254472</v>
      </c>
      <c r="X43" s="58">
        <f>+'Ing. y prod.'!Z62</f>
        <v>546722.48913254472</v>
      </c>
      <c r="Y43" s="58">
        <f>+'Ing. y prod.'!AA62</f>
        <v>378483.86898125167</v>
      </c>
      <c r="Z43" s="58">
        <f>+'Ing. y prod.'!AB62</f>
        <v>340673.6510918584</v>
      </c>
      <c r="AA43" s="58">
        <f>+'Ing. y prod.'!AC62</f>
        <v>340673.6510918584</v>
      </c>
      <c r="AB43" s="58">
        <f>+'Ing. y prod.'!AD62</f>
        <v>294191.32321837841</v>
      </c>
      <c r="AC43" s="58">
        <f>+'Ing. y prod.'!AE62</f>
        <v>254709.39475238178</v>
      </c>
      <c r="AD43" s="58">
        <f>+'Ing. y prod.'!AF62</f>
        <v>209585.55174974003</v>
      </c>
      <c r="AE43" s="58">
        <f>+'Ing. y prod.'!AG62</f>
        <v>170024.13515967061</v>
      </c>
      <c r="AF43" s="58">
        <f>+'Ing. y prod.'!AH62</f>
        <v>276069.59700000001</v>
      </c>
      <c r="AG43" s="58">
        <f>+'Ing. y prod.'!AI62</f>
        <v>221943.30799999999</v>
      </c>
      <c r="AH43" s="58">
        <f>+'Ing. y prod.'!AJ62</f>
        <v>124084.755</v>
      </c>
      <c r="AI43" s="58">
        <f>+'Ing. y prod.'!AK62</f>
        <v>73569.388689999992</v>
      </c>
      <c r="AJ43" s="58">
        <f>+'Ing. y prod.'!AL62</f>
        <v>44408.627573334001</v>
      </c>
      <c r="AK43" s="58">
        <f>+'Ing. y prod.'!AM62</f>
        <v>27074.3022191663</v>
      </c>
      <c r="AL43" s="58">
        <f>+'Ing. y prod.'!AN62</f>
        <v>17135.72682536611</v>
      </c>
      <c r="AM43" s="58">
        <f>+'Ing. y prod.'!AO62</f>
        <v>7948.2714775390596</v>
      </c>
      <c r="AN43" s="58">
        <f>+'Ing. y prod.'!AP62</f>
        <v>3685.48137</v>
      </c>
      <c r="AO43" s="58">
        <f>+'Ing. y prod.'!AQ62</f>
        <v>12910.194790000001</v>
      </c>
      <c r="AP43" s="270">
        <f>+'Ing. y prod.'!AR62</f>
        <v>24546.302877999999</v>
      </c>
    </row>
    <row r="44" spans="1:42">
      <c r="A44" s="122"/>
      <c r="B44" s="336" t="s">
        <v>30</v>
      </c>
      <c r="C44" s="58">
        <f>+'Ing. y prod.'!C63</f>
        <v>262102</v>
      </c>
      <c r="D44" s="58">
        <f>+'Ing. y prod.'!D63</f>
        <v>294462</v>
      </c>
      <c r="E44" s="58">
        <f>+'Ing. y prod.'!E63</f>
        <v>343082</v>
      </c>
      <c r="F44" s="58">
        <f>+'Ing. y prod.'!F63</f>
        <v>363709</v>
      </c>
      <c r="G44" s="58">
        <f>+'Ing. y prod.'!G63</f>
        <v>399043</v>
      </c>
      <c r="H44" s="58">
        <f>+'Ing. y prod.'!H63</f>
        <v>395689.88135321427</v>
      </c>
      <c r="I44" s="58">
        <f>+'Ing. y prod.'!J63</f>
        <v>395690</v>
      </c>
      <c r="J44" s="58">
        <f>+'Ing. y prod.'!L63</f>
        <v>484905.90162363008</v>
      </c>
      <c r="K44" s="58">
        <f>+'Ing. y prod.'!M63</f>
        <v>484906</v>
      </c>
      <c r="L44" s="58">
        <f>+'Ing. y prod.'!N63</f>
        <v>429127.97397107939</v>
      </c>
      <c r="M44" s="58">
        <f>+'Ing. y prod.'!O63</f>
        <v>566943.3700555556</v>
      </c>
      <c r="N44" s="58">
        <f>+'Ing. y prod.'!P63</f>
        <v>591033</v>
      </c>
      <c r="O44" s="58">
        <f>+'Ing. y prod.'!Q63</f>
        <v>700498</v>
      </c>
      <c r="P44" s="58">
        <f>+'Ing. y prod.'!R63</f>
        <v>700498.16599120479</v>
      </c>
      <c r="Q44" s="58">
        <f>+'Ing. y prod.'!S63</f>
        <v>700498.16599120479</v>
      </c>
      <c r="R44" s="58">
        <f>+'Ing. y prod.'!T63</f>
        <v>931874.47809360514</v>
      </c>
      <c r="S44" s="58">
        <f>+'Ing. y prod.'!U63</f>
        <v>931874.47809360514</v>
      </c>
      <c r="T44" s="58">
        <f>+'Ing. y prod.'!V63</f>
        <v>1051676.2342481813</v>
      </c>
      <c r="U44" s="58">
        <f>+'Ing. y prod.'!W63</f>
        <v>1051676.2342481813</v>
      </c>
      <c r="V44" s="58">
        <f>+'Ing. y prod.'!X63</f>
        <v>1206144.3221374019</v>
      </c>
      <c r="W44" s="58">
        <f>+'Ing. y prod.'!Y63</f>
        <v>1335545.8545823584</v>
      </c>
      <c r="X44" s="58">
        <f>+'Ing. y prod.'!Z63</f>
        <v>1335545.8545823584</v>
      </c>
      <c r="Y44" s="58">
        <f>+'Ing. y prod.'!AA63</f>
        <v>1359730.4117537616</v>
      </c>
      <c r="Z44" s="58">
        <f>+'Ing. y prod.'!AB63</f>
        <v>1429482.3816406555</v>
      </c>
      <c r="AA44" s="58">
        <f>+'Ing. y prod.'!AC63</f>
        <v>1429482.3816406555</v>
      </c>
      <c r="AB44" s="58">
        <f>+'Ing. y prod.'!AD63</f>
        <v>1608791.708879814</v>
      </c>
      <c r="AC44" s="58">
        <f>+'Ing. y prod.'!AE63</f>
        <v>1504269.752055618</v>
      </c>
      <c r="AD44" s="58">
        <f>+'Ing. y prod.'!AF63</f>
        <v>1236349.2535447681</v>
      </c>
      <c r="AE44" s="58">
        <f>+'Ing. y prod.'!AG63</f>
        <v>946698.28691328969</v>
      </c>
      <c r="AF44" s="58">
        <f>+'Ing. y prod.'!AH63</f>
        <v>969440.1323672405</v>
      </c>
      <c r="AG44" s="58">
        <f>+'Ing. y prod.'!AI63</f>
        <v>811810.25342663843</v>
      </c>
      <c r="AH44" s="58">
        <f>+'Ing. y prod.'!AJ63</f>
        <v>988479.87027724611</v>
      </c>
      <c r="AI44" s="58">
        <f>+'Ing. y prod.'!AK63</f>
        <v>856400.28017815226</v>
      </c>
      <c r="AJ44" s="58">
        <f>+'Ing. y prod.'!AL63</f>
        <v>886470.72250603279</v>
      </c>
      <c r="AK44" s="58">
        <f>+'Ing. y prod.'!AM63</f>
        <v>226933.51746667459</v>
      </c>
      <c r="AL44" s="58">
        <f>+'Ing. y prod.'!AN63</f>
        <v>198884.87434863971</v>
      </c>
      <c r="AM44" s="58">
        <f>+'Ing. y prod.'!AO63</f>
        <v>187130.60974561569</v>
      </c>
      <c r="AN44" s="58">
        <f>+'Ing. y prod.'!AP63</f>
        <v>200552.18253237492</v>
      </c>
      <c r="AO44" s="58">
        <f>+'Ing. y prod.'!AQ63</f>
        <v>219302.28116800002</v>
      </c>
      <c r="AP44" s="270">
        <f>+'Ing. y prod.'!AR63</f>
        <v>146872.75810099998</v>
      </c>
    </row>
    <row r="45" spans="1:42">
      <c r="A45" s="122"/>
      <c r="B45" s="335" t="s">
        <v>15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>
        <f>+'Ing. y prod.'!R66</f>
        <v>352246.07267289888</v>
      </c>
      <c r="Q45" s="58">
        <f>+'Ing. y prod.'!S66</f>
        <v>352246.07267289888</v>
      </c>
      <c r="R45" s="58">
        <f>+'Ing. y prod.'!T66</f>
        <v>327027.30385734246</v>
      </c>
      <c r="S45" s="58">
        <f>+'Ing. y prod.'!U66</f>
        <v>327027.30385734246</v>
      </c>
      <c r="T45" s="58">
        <f>+'Ing. y prod.'!V66</f>
        <v>413543.68350426876</v>
      </c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270"/>
    </row>
    <row r="46" spans="1:42">
      <c r="A46" s="122"/>
      <c r="B46" s="337" t="s">
        <v>16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>
        <f>+'Ing. y prod.'!R67</f>
        <v>301335.08333333331</v>
      </c>
      <c r="Q46" s="58">
        <f>+'Ing. y prod.'!S67</f>
        <v>301335.08333333331</v>
      </c>
      <c r="R46" s="58">
        <f>+'Ing. y prod.'!T67</f>
        <v>404925.456351545</v>
      </c>
      <c r="S46" s="58">
        <f>+'Ing. y prod.'!U67</f>
        <v>404925.456351545</v>
      </c>
      <c r="T46" s="58">
        <f>+'Ing. y prod.'!V67</f>
        <v>513912</v>
      </c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270"/>
    </row>
    <row r="47" spans="1:42">
      <c r="A47" s="122"/>
      <c r="B47" s="338" t="s">
        <v>18</v>
      </c>
      <c r="C47" s="58">
        <f>+'Ing. y prod.'!C72</f>
        <v>872176</v>
      </c>
      <c r="D47" s="58">
        <f>+'Ing. y prod.'!D72</f>
        <v>1026612</v>
      </c>
      <c r="E47" s="58">
        <f>+'Ing. y prod.'!E72</f>
        <v>1208393.5738699073</v>
      </c>
      <c r="F47" s="58">
        <f>+'Ing. y prod.'!F72</f>
        <v>1319243.6415849605</v>
      </c>
      <c r="G47" s="58">
        <f>+'Ing. y prod.'!G72</f>
        <v>1556905.547547424</v>
      </c>
      <c r="H47" s="58">
        <f>+'Ing. y prod.'!H72</f>
        <v>1970674.013097856</v>
      </c>
      <c r="I47" s="58">
        <f>+'Ing. y prod.'!J72</f>
        <v>1970674</v>
      </c>
      <c r="J47" s="58">
        <f>+'Ing. y prod.'!L72</f>
        <v>1621850</v>
      </c>
      <c r="K47" s="58">
        <f>+'Ing. y prod.'!M72</f>
        <v>1621850</v>
      </c>
      <c r="L47" s="58">
        <f>+'Ing. y prod.'!N72</f>
        <v>1673669.3020643927</v>
      </c>
      <c r="M47" s="58">
        <f>+'Ing. y prod.'!O72</f>
        <v>1740095.192246051</v>
      </c>
      <c r="N47" s="58">
        <f>+'Ing. y prod.'!P72</f>
        <v>2057934</v>
      </c>
      <c r="O47" s="58">
        <f>+'Ing. y prod.'!Q72</f>
        <v>2108114</v>
      </c>
      <c r="P47" s="58">
        <f>+'Ing. y prod.'!R72</f>
        <v>2108114.0887215291</v>
      </c>
      <c r="Q47" s="58">
        <f>+'Ing. y prod.'!S72</f>
        <v>2108114.0887215291</v>
      </c>
      <c r="R47" s="58">
        <f>+'Ing. y prod.'!T72</f>
        <v>2029830.9619184725</v>
      </c>
      <c r="S47" s="58">
        <f>+'Ing. y prod.'!U72</f>
        <v>2029830.9619184725</v>
      </c>
      <c r="T47" s="58">
        <f>+'Ing. y prod.'!V72</f>
        <v>1843488.063540987</v>
      </c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270"/>
    </row>
    <row r="48" spans="1:42">
      <c r="A48" s="122"/>
      <c r="B48" s="337" t="s">
        <v>31</v>
      </c>
      <c r="C48" s="58">
        <f>+'Ing. y prod.'!C78</f>
        <v>19060</v>
      </c>
      <c r="D48" s="58">
        <f>+'Ing. y prod.'!D78</f>
        <v>101387</v>
      </c>
      <c r="E48" s="58">
        <f>+'Ing. y prod.'!E78</f>
        <v>252225</v>
      </c>
      <c r="F48" s="58">
        <f>+'Ing. y prod.'!F78</f>
        <v>305200</v>
      </c>
      <c r="G48" s="58">
        <f>+'Ing. y prod.'!G78</f>
        <v>327344</v>
      </c>
      <c r="H48" s="58">
        <f>+'Ing. y prod.'!H78</f>
        <v>349447</v>
      </c>
      <c r="I48" s="58">
        <f>+'Ing. y prod.'!J78</f>
        <v>349447</v>
      </c>
      <c r="J48" s="58">
        <f>+'Ing. y prod.'!L78</f>
        <v>341720</v>
      </c>
      <c r="K48" s="58">
        <f>+'Ing. y prod.'!M78</f>
        <v>341720</v>
      </c>
      <c r="L48" s="58">
        <f>+'Ing. y prod.'!N78</f>
        <v>340001</v>
      </c>
      <c r="M48" s="58">
        <f>+'Ing. y prod.'!O78</f>
        <v>363088</v>
      </c>
      <c r="N48" s="58">
        <f>+'Ing. y prod.'!P78</f>
        <v>363088</v>
      </c>
      <c r="O48" s="58">
        <f>+'Ing. y prod.'!Q78</f>
        <v>389174</v>
      </c>
      <c r="P48" s="58">
        <f>+'Ing. y prod.'!R78</f>
        <v>389174</v>
      </c>
      <c r="Q48" s="58">
        <f>+'Ing. y prod.'!S78</f>
        <v>389174</v>
      </c>
      <c r="R48" s="58">
        <f>+'Ing. y prod.'!T78</f>
        <v>462211</v>
      </c>
      <c r="S48" s="58">
        <f>+'Ing. y prod.'!U78</f>
        <v>462211</v>
      </c>
      <c r="T48" s="58">
        <f>+'Ing. y prod.'!V78</f>
        <v>500714</v>
      </c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270"/>
    </row>
    <row r="49" spans="1:42">
      <c r="A49" s="122"/>
      <c r="B49" s="335" t="s">
        <v>20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25"/>
    </row>
    <row r="50" spans="1:42">
      <c r="A50" s="122"/>
      <c r="B50" s="334" t="s">
        <v>21</v>
      </c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>
        <f>+'Ing. y prod.'!R80</f>
        <v>678396.12464697089</v>
      </c>
      <c r="Q50" s="58">
        <f>+'Ing. y prod.'!S80</f>
        <v>678396.12464697089</v>
      </c>
      <c r="R50" s="58">
        <f>+'Ing. y prod.'!T80</f>
        <v>784040.1416892861</v>
      </c>
      <c r="S50" s="58">
        <f>+'Ing. y prod.'!U80</f>
        <v>784040.1416892861</v>
      </c>
      <c r="T50" s="58">
        <f>+'Ing. y prod.'!V80</f>
        <v>1207967.7242694295</v>
      </c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270"/>
    </row>
    <row r="51" spans="1:42">
      <c r="A51" s="122"/>
      <c r="B51" s="334" t="s">
        <v>22</v>
      </c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>
        <f>+'Ing. y prod.'!R84</f>
        <v>13152</v>
      </c>
      <c r="Q51" s="58">
        <f>+'Ing. y prod.'!S84</f>
        <v>13152</v>
      </c>
      <c r="R51" s="58">
        <f>+'Ing. y prod.'!T84</f>
        <v>6382.0381354013052</v>
      </c>
      <c r="S51" s="58">
        <f>+'Ing. y prod.'!U84</f>
        <v>6382.0381354013052</v>
      </c>
      <c r="T51" s="58">
        <f>+'Ing. y prod.'!V84</f>
        <v>4373</v>
      </c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270"/>
    </row>
    <row r="52" spans="1:42">
      <c r="A52" s="122"/>
      <c r="B52" s="334" t="s">
        <v>17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>
        <f>+P51</f>
        <v>13152</v>
      </c>
      <c r="Q52" s="58">
        <f>+Q51</f>
        <v>13152</v>
      </c>
      <c r="R52" s="58">
        <f>+R51</f>
        <v>6382.0381354013052</v>
      </c>
      <c r="S52" s="58">
        <f>+S51</f>
        <v>6382.0381354013052</v>
      </c>
      <c r="T52" s="58">
        <f>+T51</f>
        <v>4373</v>
      </c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270"/>
    </row>
    <row r="53" spans="1:42">
      <c r="A53" s="122"/>
      <c r="B53" s="335" t="s">
        <v>23</v>
      </c>
      <c r="C53" s="58">
        <f>+C148</f>
        <v>91704.635642681213</v>
      </c>
      <c r="D53" s="58">
        <f t="shared" ref="D53:T53" si="6">+D148</f>
        <v>131250.81651504096</v>
      </c>
      <c r="E53" s="58">
        <f t="shared" si="6"/>
        <v>154474.39444651493</v>
      </c>
      <c r="F53" s="58">
        <f t="shared" si="6"/>
        <v>190066.86744537621</v>
      </c>
      <c r="G53" s="58">
        <f t="shared" si="6"/>
        <v>235547.24274519249</v>
      </c>
      <c r="H53" s="58">
        <f t="shared" si="6"/>
        <v>285128.25250830239</v>
      </c>
      <c r="I53" s="58">
        <f t="shared" si="6"/>
        <v>216785.91877068585</v>
      </c>
      <c r="J53" s="58">
        <f t="shared" si="6"/>
        <v>204080.05746661875</v>
      </c>
      <c r="K53" s="58">
        <f t="shared" si="6"/>
        <v>208070.42298102728</v>
      </c>
      <c r="L53" s="58">
        <f t="shared" si="6"/>
        <v>217076.34909262642</v>
      </c>
      <c r="M53" s="58">
        <f>+M148</f>
        <v>311646.80545540317</v>
      </c>
      <c r="N53" s="58">
        <f t="shared" si="6"/>
        <v>327808.58554976486</v>
      </c>
      <c r="O53" s="58">
        <f t="shared" si="6"/>
        <v>403150.63715942326</v>
      </c>
      <c r="P53" s="58">
        <f t="shared" si="6"/>
        <v>22246.237646075817</v>
      </c>
      <c r="Q53" s="58">
        <f t="shared" si="6"/>
        <v>138152.6115002851</v>
      </c>
      <c r="R53" s="58">
        <f t="shared" si="6"/>
        <v>125142.82661355998</v>
      </c>
      <c r="S53" s="58">
        <f t="shared" si="6"/>
        <v>437969.76146248518</v>
      </c>
      <c r="T53" s="58">
        <f t="shared" si="6"/>
        <v>505868.91247219016</v>
      </c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270"/>
    </row>
    <row r="54" spans="1:42">
      <c r="A54" s="122"/>
      <c r="B54" s="335" t="s">
        <v>17</v>
      </c>
      <c r="C54" s="58"/>
      <c r="D54" s="58"/>
      <c r="E54" s="58"/>
      <c r="F54" s="58">
        <f t="shared" ref="F54:T54" si="7">+F149</f>
        <v>14824.477636385074</v>
      </c>
      <c r="G54" s="58">
        <f t="shared" si="7"/>
        <v>30944.089754950033</v>
      </c>
      <c r="H54" s="58">
        <f t="shared" si="7"/>
        <v>72517.116842957388</v>
      </c>
      <c r="I54" s="58">
        <f t="shared" si="7"/>
        <v>106013.34280569965</v>
      </c>
      <c r="J54" s="58">
        <f t="shared" si="7"/>
        <v>105993.03315892616</v>
      </c>
      <c r="K54" s="58">
        <f t="shared" si="7"/>
        <v>102552.3675056834</v>
      </c>
      <c r="L54" s="58">
        <f t="shared" si="7"/>
        <v>137253.63100984829</v>
      </c>
      <c r="M54" s="58">
        <f>+M149</f>
        <v>201097.87433628264</v>
      </c>
      <c r="N54" s="58">
        <f t="shared" si="7"/>
        <v>138089.42648662601</v>
      </c>
      <c r="O54" s="58">
        <f t="shared" si="7"/>
        <v>229477.55570586768</v>
      </c>
      <c r="P54" s="58">
        <f t="shared" si="7"/>
        <v>242878.23488672171</v>
      </c>
      <c r="Q54" s="58">
        <f t="shared" si="7"/>
        <v>314702.78753482609</v>
      </c>
      <c r="R54" s="58">
        <f t="shared" si="7"/>
        <v>378547.58061762305</v>
      </c>
      <c r="S54" s="58">
        <f t="shared" si="7"/>
        <v>268247.95213304786</v>
      </c>
      <c r="T54" s="58">
        <f t="shared" si="7"/>
        <v>329882.71983819245</v>
      </c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270"/>
    </row>
    <row r="55" spans="1:42">
      <c r="A55" s="122"/>
      <c r="B55" s="335" t="s">
        <v>24</v>
      </c>
      <c r="C55" s="58">
        <f t="shared" ref="C55:J55" si="8">+C121</f>
        <v>32273.327060024218</v>
      </c>
      <c r="D55" s="58">
        <f t="shared" si="8"/>
        <v>43394.932991137102</v>
      </c>
      <c r="E55" s="58">
        <f t="shared" si="8"/>
        <v>65279.558310614542</v>
      </c>
      <c r="F55" s="58">
        <f t="shared" si="8"/>
        <v>76104.927722601584</v>
      </c>
      <c r="G55" s="58">
        <f t="shared" si="8"/>
        <v>75970.689701837429</v>
      </c>
      <c r="H55" s="58">
        <f t="shared" si="8"/>
        <v>63419.993308782476</v>
      </c>
      <c r="I55" s="58">
        <f t="shared" si="8"/>
        <v>63420.074053932287</v>
      </c>
      <c r="J55" s="58">
        <f t="shared" si="8"/>
        <v>55032.593318781241</v>
      </c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270"/>
    </row>
    <row r="56" spans="1:42">
      <c r="A56" s="122"/>
      <c r="B56" s="335" t="s">
        <v>161</v>
      </c>
      <c r="C56" s="58">
        <f>'Ing. y prod.'!C90</f>
        <v>20075</v>
      </c>
      <c r="D56" s="58">
        <f>'Ing. y prod.'!D90</f>
        <v>104602</v>
      </c>
      <c r="E56" s="58">
        <f>'Ing. y prod.'!E90</f>
        <v>268495</v>
      </c>
      <c r="F56" s="58">
        <f>'Ing. y prod.'!F90</f>
        <v>312230</v>
      </c>
      <c r="G56" s="58">
        <f>'Ing. y prod.'!G90</f>
        <v>325963</v>
      </c>
      <c r="H56" s="58">
        <f>'Ing. y prod.'!H90</f>
        <v>371775</v>
      </c>
      <c r="I56" s="58"/>
      <c r="J56" s="58"/>
      <c r="K56" s="58"/>
      <c r="L56" s="58"/>
      <c r="M56" s="58"/>
      <c r="N56" s="58"/>
      <c r="O56" s="58"/>
      <c r="P56" s="331"/>
      <c r="Q56" s="58"/>
      <c r="R56" s="339"/>
      <c r="S56" s="58"/>
      <c r="T56" s="58"/>
      <c r="U56" s="58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25"/>
    </row>
    <row r="57" spans="1:42">
      <c r="A57" s="122"/>
      <c r="B57" s="335" t="s">
        <v>162</v>
      </c>
      <c r="C57" s="58">
        <f>'Ing. y prod.'!C91</f>
        <v>41872</v>
      </c>
      <c r="D57" s="58">
        <f>'Ing. y prod.'!D91</f>
        <v>86384</v>
      </c>
      <c r="E57" s="58">
        <f>'Ing. y prod.'!E91</f>
        <v>208108</v>
      </c>
      <c r="F57" s="58">
        <f>'Ing. y prod.'!F91</f>
        <v>274587</v>
      </c>
      <c r="G57" s="58">
        <f>'Ing. y prod.'!G91</f>
        <v>250498</v>
      </c>
      <c r="H57" s="58">
        <f>'Ing. y prod.'!H91</f>
        <v>226880</v>
      </c>
      <c r="I57" s="58"/>
      <c r="J57" s="58"/>
      <c r="K57" s="58"/>
      <c r="L57" s="58"/>
      <c r="M57" s="58"/>
      <c r="N57" s="331"/>
      <c r="O57" s="58"/>
      <c r="P57" s="58"/>
      <c r="Q57" s="58"/>
      <c r="R57" s="339"/>
      <c r="S57" s="58"/>
      <c r="T57" s="58"/>
      <c r="U57" s="58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25"/>
    </row>
    <row r="58" spans="1:42">
      <c r="A58" s="122"/>
      <c r="B58" s="335" t="s">
        <v>163</v>
      </c>
      <c r="C58" s="58">
        <f>'Ing. y prod.'!C92</f>
        <v>97277</v>
      </c>
      <c r="D58" s="58">
        <f>'Ing. y prod.'!D92</f>
        <v>209045</v>
      </c>
      <c r="E58" s="58">
        <f>'Ing. y prod.'!E92</f>
        <v>529635</v>
      </c>
      <c r="F58" s="58">
        <f>'Ing. y prod.'!F92</f>
        <v>675986</v>
      </c>
      <c r="G58" s="58">
        <f>'Ing. y prod.'!G92</f>
        <v>756400</v>
      </c>
      <c r="H58" s="58">
        <f>'Ing. y prod.'!H92</f>
        <v>704249</v>
      </c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25"/>
    </row>
    <row r="59" spans="1:42">
      <c r="A59" s="122"/>
      <c r="B59" s="335" t="s">
        <v>164</v>
      </c>
      <c r="C59" s="58">
        <f>'Ing. y prod.'!C93</f>
        <v>20075</v>
      </c>
      <c r="D59" s="58">
        <f>'Ing. y prod.'!D93</f>
        <v>104602</v>
      </c>
      <c r="E59" s="58">
        <f>'Ing. y prod.'!E93</f>
        <v>268495</v>
      </c>
      <c r="F59" s="58">
        <f>'Ing. y prod.'!F93</f>
        <v>311969</v>
      </c>
      <c r="G59" s="58">
        <f>'Ing. y prod.'!G93</f>
        <v>325963</v>
      </c>
      <c r="H59" s="58">
        <f>'Ing. y prod.'!H93</f>
        <v>371775</v>
      </c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25"/>
    </row>
    <row r="60" spans="1:42" ht="13.5" thickBot="1">
      <c r="A60" s="122"/>
      <c r="B60" s="340" t="s">
        <v>165</v>
      </c>
      <c r="C60" s="243">
        <f>'Ing. y prod.'!C94</f>
        <v>3305</v>
      </c>
      <c r="D60" s="243">
        <f>'Ing. y prod.'!D94</f>
        <v>12116</v>
      </c>
      <c r="E60" s="243">
        <f>'Ing. y prod.'!E94</f>
        <v>16808</v>
      </c>
      <c r="F60" s="243">
        <f>'Ing. y prod.'!F94</f>
        <v>25023</v>
      </c>
      <c r="G60" s="243">
        <f>'Ing. y prod.'!G94</f>
        <v>21626</v>
      </c>
      <c r="H60" s="243">
        <f>'Ing. y prod.'!H94</f>
        <v>78985</v>
      </c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330"/>
    </row>
    <row r="61" spans="1:42" ht="13.5" thickBot="1">
      <c r="A61" s="122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122"/>
      <c r="AM61" s="31"/>
      <c r="AN61" s="31"/>
      <c r="AO61" s="134"/>
      <c r="AP61" s="134"/>
    </row>
    <row r="62" spans="1:42" ht="13.5" thickBot="1">
      <c r="A62" s="122"/>
      <c r="B62" s="28" t="s">
        <v>53</v>
      </c>
      <c r="C62" s="31"/>
      <c r="D62" s="31"/>
      <c r="E62" s="31"/>
      <c r="F62" s="31"/>
      <c r="G62" s="31"/>
      <c r="H62" s="31"/>
      <c r="I62" s="31"/>
      <c r="J62" s="24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122"/>
      <c r="AM62" s="31"/>
      <c r="AN62" s="31"/>
      <c r="AO62" s="134"/>
      <c r="AP62" s="134"/>
    </row>
    <row r="63" spans="1:42">
      <c r="A63" s="122"/>
      <c r="B63" s="341" t="s">
        <v>6</v>
      </c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92"/>
    </row>
    <row r="64" spans="1:42">
      <c r="A64" s="122"/>
      <c r="B64" s="342" t="s">
        <v>7</v>
      </c>
      <c r="C64" s="254">
        <f t="shared" ref="C64:AD64" si="9">+C11/C38</f>
        <v>1.0705005001567709</v>
      </c>
      <c r="D64" s="254">
        <f t="shared" si="9"/>
        <v>0.94524551234910548</v>
      </c>
      <c r="E64" s="254">
        <f t="shared" si="9"/>
        <v>0.81556517863381639</v>
      </c>
      <c r="F64" s="254">
        <f t="shared" si="9"/>
        <v>0.55858669722292975</v>
      </c>
      <c r="G64" s="254">
        <f t="shared" si="9"/>
        <v>8.0303455083358205E-2</v>
      </c>
      <c r="H64" s="254">
        <f t="shared" si="9"/>
        <v>8.2648520758492092E-2</v>
      </c>
      <c r="I64" s="254">
        <f t="shared" si="9"/>
        <v>8.2638100185510058E-2</v>
      </c>
      <c r="J64" s="254">
        <f t="shared" si="9"/>
        <v>7.6078612511381052E-2</v>
      </c>
      <c r="K64" s="254">
        <f t="shared" si="9"/>
        <v>7.6076380993093648E-2</v>
      </c>
      <c r="L64" s="254">
        <f t="shared" si="9"/>
        <v>8.2094791064055636E-2</v>
      </c>
      <c r="M64" s="254">
        <f t="shared" si="9"/>
        <v>6.3994117641572562E-2</v>
      </c>
      <c r="N64" s="254">
        <f t="shared" si="9"/>
        <v>6.3994117641572562E-2</v>
      </c>
      <c r="O64" s="254">
        <f t="shared" si="9"/>
        <v>4.7212239833581797E-2</v>
      </c>
      <c r="P64" s="254">
        <f t="shared" si="9"/>
        <v>4.7212239833581797E-2</v>
      </c>
      <c r="Q64" s="254">
        <f t="shared" si="9"/>
        <v>4.7213953466017436E-2</v>
      </c>
      <c r="R64" s="254">
        <f t="shared" si="9"/>
        <v>-4.5388965192966826E-2</v>
      </c>
      <c r="S64" s="254">
        <f t="shared" si="9"/>
        <v>4.3293380105670839E-2</v>
      </c>
      <c r="T64" s="254">
        <f t="shared" si="9"/>
        <v>4.674317243102058E-2</v>
      </c>
      <c r="U64" s="254">
        <f t="shared" si="9"/>
        <v>4.6745149140441825E-2</v>
      </c>
      <c r="V64" s="343">
        <f t="shared" si="9"/>
        <v>1.8503196617412298E-2</v>
      </c>
      <c r="W64" s="254">
        <f t="shared" si="9"/>
        <v>2.960878417222771E-2</v>
      </c>
      <c r="X64" s="254">
        <f t="shared" si="9"/>
        <v>2.960878417222771E-2</v>
      </c>
      <c r="Y64" s="254">
        <f t="shared" si="9"/>
        <v>3.1568807209666538E-2</v>
      </c>
      <c r="Z64" s="254">
        <f t="shared" si="9"/>
        <v>2.282216258931162E-2</v>
      </c>
      <c r="AA64" s="254">
        <f t="shared" si="9"/>
        <v>6.3228885573690299E-3</v>
      </c>
      <c r="AB64" s="254">
        <f>+AB11/AB38</f>
        <v>7.1893124223249517E-3</v>
      </c>
      <c r="AC64" s="254">
        <f t="shared" si="9"/>
        <v>1.4611176054467353E-2</v>
      </c>
      <c r="AD64" s="254">
        <f t="shared" si="9"/>
        <v>1.1177738612665829E-2</v>
      </c>
      <c r="AE64" s="254">
        <f>+AE11/AE38</f>
        <v>9.3446311623415924E-3</v>
      </c>
      <c r="AF64" s="254">
        <f t="shared" ref="AF64:AL64" si="10">+AF11/AF38</f>
        <v>6.9276970810796482E-3</v>
      </c>
      <c r="AG64" s="254">
        <f t="shared" si="10"/>
        <v>3.4981333234985913E-3</v>
      </c>
      <c r="AH64" s="254">
        <f t="shared" si="10"/>
        <v>1.4671565231345533E-3</v>
      </c>
      <c r="AI64" s="254">
        <f t="shared" si="10"/>
        <v>1.287282468638896E-3</v>
      </c>
      <c r="AJ64" s="254">
        <f t="shared" si="10"/>
        <v>6.6347594261775031E-4</v>
      </c>
      <c r="AK64" s="254">
        <f t="shared" si="10"/>
        <v>2.3923418110117713E-3</v>
      </c>
      <c r="AL64" s="254">
        <f t="shared" si="10"/>
        <v>1.7689204914769342E-3</v>
      </c>
      <c r="AM64" s="254">
        <f>+AM11/AM38</f>
        <v>5.708349694589878E-4</v>
      </c>
      <c r="AN64" s="254">
        <f>+AN11/AN38</f>
        <v>2.486290141524568E-5</v>
      </c>
      <c r="AO64" s="254">
        <f>+AO11/AO38</f>
        <v>2.6691040902156972E-3</v>
      </c>
      <c r="AP64" s="344">
        <f>+AP11/AP38</f>
        <v>4.8388033532239458E-3</v>
      </c>
    </row>
    <row r="65" spans="1:42">
      <c r="A65" s="122"/>
      <c r="B65" s="342" t="s">
        <v>8</v>
      </c>
      <c r="C65" s="254">
        <f t="shared" ref="C65:AD65" si="11">+C12/C39</f>
        <v>0.16395411379692831</v>
      </c>
      <c r="D65" s="254">
        <f t="shared" si="11"/>
        <v>0.25790113707850415</v>
      </c>
      <c r="E65" s="254">
        <f t="shared" si="11"/>
        <v>0.34758136513312954</v>
      </c>
      <c r="F65" s="254">
        <f t="shared" si="11"/>
        <v>0.47315676608944562</v>
      </c>
      <c r="G65" s="254">
        <f t="shared" si="11"/>
        <v>0.49344023367415962</v>
      </c>
      <c r="H65" s="254">
        <f t="shared" si="11"/>
        <v>0.54691620899337945</v>
      </c>
      <c r="I65" s="254">
        <f t="shared" si="11"/>
        <v>0.54682147316169816</v>
      </c>
      <c r="J65" s="254">
        <f t="shared" si="11"/>
        <v>0.54356414506576889</v>
      </c>
      <c r="K65" s="254">
        <f t="shared" si="11"/>
        <v>0.54356400069713429</v>
      </c>
      <c r="L65" s="254">
        <f t="shared" si="11"/>
        <v>0.50813584176674997</v>
      </c>
      <c r="M65" s="254">
        <f t="shared" si="11"/>
        <v>0.47505868222175035</v>
      </c>
      <c r="N65" s="254">
        <f t="shared" si="11"/>
        <v>0.47505868222175035</v>
      </c>
      <c r="O65" s="254">
        <f t="shared" si="11"/>
        <v>0.45002315029362017</v>
      </c>
      <c r="P65" s="254">
        <f t="shared" si="11"/>
        <v>0.45002315029362017</v>
      </c>
      <c r="Q65" s="254">
        <f t="shared" si="11"/>
        <v>0.45002269357830649</v>
      </c>
      <c r="R65" s="254">
        <f t="shared" si="11"/>
        <v>0.38642229247560322</v>
      </c>
      <c r="S65" s="254">
        <f t="shared" si="11"/>
        <v>0.39469831447236492</v>
      </c>
      <c r="T65" s="254">
        <f t="shared" si="11"/>
        <v>0.3752099351720643</v>
      </c>
      <c r="U65" s="254">
        <f t="shared" si="11"/>
        <v>0.3752099351720643</v>
      </c>
      <c r="V65" s="343">
        <f t="shared" si="11"/>
        <v>0.32552436847021154</v>
      </c>
      <c r="W65" s="254">
        <f t="shared" si="11"/>
        <v>0.31507465892706743</v>
      </c>
      <c r="X65" s="254">
        <f t="shared" si="11"/>
        <v>0.31507465892706743</v>
      </c>
      <c r="Y65" s="254">
        <f t="shared" si="11"/>
        <v>0.32116172717306235</v>
      </c>
      <c r="Z65" s="254">
        <f t="shared" si="11"/>
        <v>0.31533010596102545</v>
      </c>
      <c r="AA65" s="254">
        <f t="shared" si="11"/>
        <v>0.31533010596102545</v>
      </c>
      <c r="AB65" s="254">
        <f>+AB12/AB39</f>
        <v>0.28393450380831647</v>
      </c>
      <c r="AC65" s="254">
        <f t="shared" si="11"/>
        <v>0.23588666038217529</v>
      </c>
      <c r="AD65" s="254">
        <f t="shared" si="11"/>
        <v>0.23216458606289803</v>
      </c>
      <c r="AE65" s="254">
        <f>+AE12/AE39</f>
        <v>0.21551147486921218</v>
      </c>
      <c r="AF65" s="254">
        <f t="shared" ref="AF65:AM65" si="12">+AF12/AF39</f>
        <v>0.22861772415152076</v>
      </c>
      <c r="AG65" s="254">
        <f t="shared" si="12"/>
        <v>0.18170292142813516</v>
      </c>
      <c r="AH65" s="254">
        <f t="shared" si="12"/>
        <v>0.18143014639737096</v>
      </c>
      <c r="AI65" s="254">
        <f t="shared" si="12"/>
        <v>0.18457760412699364</v>
      </c>
      <c r="AJ65" s="254">
        <f t="shared" si="12"/>
        <v>0.21378800410946011</v>
      </c>
      <c r="AK65" s="254">
        <f t="shared" si="12"/>
        <v>0.15519350097754153</v>
      </c>
      <c r="AL65" s="254">
        <f t="shared" si="12"/>
        <v>3.4358730532525708E-2</v>
      </c>
      <c r="AM65" s="254">
        <f t="shared" si="12"/>
        <v>0.10248447081356933</v>
      </c>
      <c r="AN65" s="254">
        <f t="shared" ref="AN65:AO65" si="13">+AN12/AN39</f>
        <v>0.13408586660203836</v>
      </c>
      <c r="AO65" s="254">
        <f t="shared" si="13"/>
        <v>0.18061975274358519</v>
      </c>
      <c r="AP65" s="344">
        <f t="shared" ref="AP65" si="14">+AP12/AP39</f>
        <v>0.15999741463750472</v>
      </c>
    </row>
    <row r="66" spans="1:42">
      <c r="A66" s="122"/>
      <c r="B66" s="342" t="s">
        <v>9</v>
      </c>
      <c r="C66" s="254">
        <f t="shared" ref="C66:AD66" si="15">+C13/C40</f>
        <v>7.4398009540962304E-2</v>
      </c>
      <c r="D66" s="254">
        <f t="shared" si="15"/>
        <v>7.4571513536782402E-2</v>
      </c>
      <c r="E66" s="254">
        <f t="shared" si="15"/>
        <v>7.6142284280907579E-2</v>
      </c>
      <c r="F66" s="254">
        <f t="shared" si="15"/>
        <v>7.4823234932163377E-2</v>
      </c>
      <c r="G66" s="254">
        <f t="shared" si="15"/>
        <v>8.3845578251140945E-2</v>
      </c>
      <c r="H66" s="254">
        <f t="shared" si="15"/>
        <v>9.2709982694228851E-2</v>
      </c>
      <c r="I66" s="254">
        <f t="shared" si="15"/>
        <v>9.2692781715293993E-2</v>
      </c>
      <c r="J66" s="254">
        <f t="shared" si="15"/>
        <v>6.827742182771189E-2</v>
      </c>
      <c r="K66" s="254">
        <f t="shared" si="15"/>
        <v>6.827742182771189E-2</v>
      </c>
      <c r="L66" s="254">
        <f t="shared" si="15"/>
        <v>7.3964894434961875E-2</v>
      </c>
      <c r="M66" s="254">
        <f t="shared" si="15"/>
        <v>7.4402603227449682E-2</v>
      </c>
      <c r="N66" s="254">
        <f t="shared" si="15"/>
        <v>7.4402603227449682E-2</v>
      </c>
      <c r="O66" s="254">
        <f t="shared" si="15"/>
        <v>7.8865993531187437E-2</v>
      </c>
      <c r="P66" s="254">
        <f t="shared" si="15"/>
        <v>5.9924249929369656E-2</v>
      </c>
      <c r="Q66" s="254">
        <f t="shared" si="15"/>
        <v>4.4491657466565651E-2</v>
      </c>
      <c r="R66" s="254">
        <f t="shared" si="15"/>
        <v>4.8009207542800678E-2</v>
      </c>
      <c r="S66" s="254">
        <f t="shared" si="15"/>
        <v>4.2625439307295551E-2</v>
      </c>
      <c r="T66" s="254">
        <f t="shared" si="15"/>
        <v>4.0815639814669083E-2</v>
      </c>
      <c r="U66" s="254">
        <f t="shared" si="15"/>
        <v>4.0815612522677305E-2</v>
      </c>
      <c r="V66" s="343">
        <f t="shared" si="15"/>
        <v>3.9907701968808947E-2</v>
      </c>
      <c r="W66" s="254">
        <f t="shared" si="15"/>
        <v>3.6445474615442314E-2</v>
      </c>
      <c r="X66" s="254">
        <f t="shared" si="15"/>
        <v>3.645816844951396E-2</v>
      </c>
      <c r="Y66" s="254">
        <f t="shared" si="15"/>
        <v>4.1444700607393879E-2</v>
      </c>
      <c r="Z66" s="254">
        <f t="shared" si="15"/>
        <v>2.7069310318744339E-2</v>
      </c>
      <c r="AA66" s="254">
        <f t="shared" si="15"/>
        <v>2.7069310318744339E-2</v>
      </c>
      <c r="AB66" s="254">
        <f>+AB13/AB40</f>
        <v>2.0560092291282708E-2</v>
      </c>
      <c r="AC66" s="254">
        <f t="shared" si="15"/>
        <v>2.1226378664723024E-2</v>
      </c>
      <c r="AD66" s="254">
        <f t="shared" si="15"/>
        <v>2.2819539366977074E-2</v>
      </c>
      <c r="AE66" s="254">
        <f>+AE13/AE40</f>
        <v>2.0496826762989261E-2</v>
      </c>
      <c r="AF66" s="254">
        <f t="shared" ref="AF66:AM66" si="16">+AF13/AF40</f>
        <v>1.5923194868932053E-2</v>
      </c>
      <c r="AG66" s="254">
        <f t="shared" si="16"/>
        <v>2.6692427643934993E-2</v>
      </c>
      <c r="AH66" s="254">
        <f t="shared" si="16"/>
        <v>3.3204776844926169E-2</v>
      </c>
      <c r="AI66" s="254">
        <f t="shared" si="16"/>
        <v>4.1181440542588224E-2</v>
      </c>
      <c r="AJ66" s="254">
        <f t="shared" si="16"/>
        <v>4.8234268313630591E-2</v>
      </c>
      <c r="AK66" s="254">
        <f t="shared" si="16"/>
        <v>5.0051982149035903E-2</v>
      </c>
      <c r="AL66" s="254">
        <f t="shared" si="16"/>
        <v>2.1780186409884543E-2</v>
      </c>
      <c r="AM66" s="254">
        <f t="shared" si="16"/>
        <v>2.5116077976594472E-2</v>
      </c>
      <c r="AN66" s="254">
        <f t="shared" ref="AN66:AO66" si="17">+AN13/AN40</f>
        <v>8.2663595150369917E-2</v>
      </c>
      <c r="AO66" s="254">
        <f t="shared" si="17"/>
        <v>7.3062379220447074E-2</v>
      </c>
      <c r="AP66" s="344">
        <f t="shared" ref="AP66" si="18">+AP13/AP40</f>
        <v>7.3915142865202649E-2</v>
      </c>
    </row>
    <row r="67" spans="1:42">
      <c r="A67" s="122"/>
      <c r="B67" s="345" t="s">
        <v>10</v>
      </c>
      <c r="C67" s="254">
        <f t="shared" ref="C67:T67" si="19">+C14/C41</f>
        <v>7.7649084612200672E-2</v>
      </c>
      <c r="D67" s="254">
        <f t="shared" si="19"/>
        <v>6.508924734747068E-2</v>
      </c>
      <c r="E67" s="254">
        <f t="shared" si="19"/>
        <v>5.1150116899863325E-2</v>
      </c>
      <c r="F67" s="254">
        <f t="shared" si="19"/>
        <v>5.5250921527826839E-2</v>
      </c>
      <c r="G67" s="254">
        <f t="shared" si="19"/>
        <v>5.120515801530192E-2</v>
      </c>
      <c r="H67" s="254">
        <f t="shared" si="19"/>
        <v>4.2996522188413655E-2</v>
      </c>
      <c r="I67" s="254">
        <f t="shared" si="19"/>
        <v>4.2995283837776239E-2</v>
      </c>
      <c r="J67" s="254">
        <f t="shared" si="19"/>
        <v>4.6240051236057622E-2</v>
      </c>
      <c r="K67" s="254">
        <f t="shared" si="19"/>
        <v>4.6240051236057622E-2</v>
      </c>
      <c r="L67" s="254">
        <f t="shared" si="19"/>
        <v>5.4699728724678091E-2</v>
      </c>
      <c r="M67" s="254">
        <f t="shared" si="19"/>
        <v>5.3644727610754596E-2</v>
      </c>
      <c r="N67" s="254">
        <f t="shared" si="19"/>
        <v>5.3644727610754596E-2</v>
      </c>
      <c r="O67" s="254">
        <f t="shared" si="19"/>
        <v>5.2093424985882708E-2</v>
      </c>
      <c r="P67" s="254">
        <f t="shared" si="19"/>
        <v>5.2093424985882708E-2</v>
      </c>
      <c r="Q67" s="254">
        <f t="shared" si="19"/>
        <v>5.2093222001298879E-2</v>
      </c>
      <c r="R67" s="254">
        <f t="shared" si="19"/>
        <v>4.6489025974688382E-2</v>
      </c>
      <c r="S67" s="254">
        <f t="shared" si="19"/>
        <v>4.6031703416830244E-2</v>
      </c>
      <c r="T67" s="254">
        <f t="shared" si="19"/>
        <v>5.3184970699007357E-2</v>
      </c>
      <c r="U67" s="254"/>
      <c r="V67" s="343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344"/>
    </row>
    <row r="68" spans="1:42">
      <c r="A68" s="122"/>
      <c r="B68" s="324" t="s">
        <v>11</v>
      </c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343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254"/>
      <c r="AN68" s="254"/>
      <c r="AO68" s="254"/>
      <c r="AP68" s="344"/>
    </row>
    <row r="69" spans="1:42">
      <c r="A69" s="122"/>
      <c r="B69" s="141" t="s">
        <v>12</v>
      </c>
      <c r="C69" s="254">
        <f t="shared" ref="C69:AD69" si="20">+C16/C43</f>
        <v>0.65441563884591336</v>
      </c>
      <c r="D69" s="254">
        <f t="shared" si="20"/>
        <v>0.64134589192006142</v>
      </c>
      <c r="E69" s="254">
        <f t="shared" si="20"/>
        <v>0.61294721350958004</v>
      </c>
      <c r="F69" s="254">
        <f t="shared" si="20"/>
        <v>0.55052441366323723</v>
      </c>
      <c r="G69" s="254">
        <f t="shared" si="20"/>
        <v>0.49066632870400473</v>
      </c>
      <c r="H69" s="254">
        <f t="shared" si="20"/>
        <v>0.54582084998716085</v>
      </c>
      <c r="I69" s="254">
        <f t="shared" si="20"/>
        <v>0.54572596080322977</v>
      </c>
      <c r="J69" s="254">
        <f t="shared" si="20"/>
        <v>0.58807553723380679</v>
      </c>
      <c r="K69" s="254">
        <f t="shared" si="20"/>
        <v>0.58807504716302417</v>
      </c>
      <c r="L69" s="254">
        <f t="shared" si="20"/>
        <v>0.56267183830830636</v>
      </c>
      <c r="M69" s="254">
        <f t="shared" si="20"/>
        <v>0.56192899162234844</v>
      </c>
      <c r="N69" s="254">
        <f t="shared" si="20"/>
        <v>0.38634644445683064</v>
      </c>
      <c r="O69" s="254">
        <f t="shared" si="20"/>
        <v>0.3596693108388847</v>
      </c>
      <c r="P69" s="254">
        <f t="shared" si="20"/>
        <v>0.35966924156124697</v>
      </c>
      <c r="Q69" s="254">
        <f t="shared" si="20"/>
        <v>0.60164489019215617</v>
      </c>
      <c r="R69" s="254">
        <f t="shared" si="20"/>
        <v>0.56225363541077378</v>
      </c>
      <c r="S69" s="254">
        <f t="shared" si="20"/>
        <v>0.56658782435016086</v>
      </c>
      <c r="T69" s="254">
        <f t="shared" si="20"/>
        <v>0.49640985919998099</v>
      </c>
      <c r="U69" s="254">
        <f t="shared" si="20"/>
        <v>0.56955280296433097</v>
      </c>
      <c r="V69" s="343">
        <f t="shared" si="20"/>
        <v>0.38567687079449736</v>
      </c>
      <c r="W69" s="254">
        <f t="shared" si="20"/>
        <v>0.28842687506420295</v>
      </c>
      <c r="X69" s="254">
        <f t="shared" si="20"/>
        <v>0.28842687506420295</v>
      </c>
      <c r="Y69" s="254">
        <f t="shared" si="20"/>
        <v>0.35767895438779634</v>
      </c>
      <c r="Z69" s="254">
        <f t="shared" si="20"/>
        <v>0.3139135856897316</v>
      </c>
      <c r="AA69" s="254">
        <f t="shared" si="20"/>
        <v>0.3139135856897316</v>
      </c>
      <c r="AB69" s="254">
        <f>+AB16/AB43</f>
        <v>0.18592177724917816</v>
      </c>
      <c r="AC69" s="254">
        <f t="shared" si="20"/>
        <v>0.1680753430593403</v>
      </c>
      <c r="AD69" s="254">
        <f t="shared" si="20"/>
        <v>0.20654572626117915</v>
      </c>
      <c r="AE69" s="254">
        <f>+AE16/AE43</f>
        <v>0.22753240275958331</v>
      </c>
      <c r="AF69" s="254">
        <f t="shared" ref="AF69:AM69" si="21">+AF16/AF43</f>
        <v>0.19073633719891314</v>
      </c>
      <c r="AG69" s="254">
        <f t="shared" si="21"/>
        <v>0.14763429991453109</v>
      </c>
      <c r="AH69" s="254">
        <f t="shared" si="21"/>
        <v>0.20368611447905449</v>
      </c>
      <c r="AI69" s="254">
        <f t="shared" si="21"/>
        <v>0.26463446146241071</v>
      </c>
      <c r="AJ69" s="254">
        <f t="shared" si="21"/>
        <v>0.32994059383139734</v>
      </c>
      <c r="AK69" s="254">
        <f t="shared" si="21"/>
        <v>0.43131619259352844</v>
      </c>
      <c r="AL69" s="254">
        <f t="shared" si="21"/>
        <v>0.60635340707458563</v>
      </c>
      <c r="AM69" s="254">
        <f t="shared" si="21"/>
        <v>0.5299815358476222</v>
      </c>
      <c r="AN69" s="254">
        <f>+AN16/AN43</f>
        <v>1.256267407570749</v>
      </c>
      <c r="AO69" s="254">
        <f t="shared" ref="AO69:AP69" si="22">+AO16/AO43</f>
        <v>0.21043076917762835</v>
      </c>
      <c r="AP69" s="344">
        <f t="shared" si="22"/>
        <v>6.6488862421018799E-2</v>
      </c>
    </row>
    <row r="70" spans="1:42">
      <c r="A70" s="122"/>
      <c r="B70" s="141" t="s">
        <v>13</v>
      </c>
      <c r="C70" s="254">
        <f t="shared" ref="C70:AD70" si="23">+C17/C44</f>
        <v>2.0733046161830684</v>
      </c>
      <c r="D70" s="254">
        <f t="shared" si="23"/>
        <v>2.0244989132155502</v>
      </c>
      <c r="E70" s="254">
        <f t="shared" si="23"/>
        <v>1.836282331839499</v>
      </c>
      <c r="F70" s="254">
        <f t="shared" si="23"/>
        <v>1.4378784763359937</v>
      </c>
      <c r="G70" s="254">
        <f t="shared" si="23"/>
        <v>1.216852876642794</v>
      </c>
      <c r="H70" s="254">
        <f t="shared" si="23"/>
        <v>0.89696431059813253</v>
      </c>
      <c r="I70" s="254">
        <f t="shared" si="23"/>
        <v>0.89696413353888138</v>
      </c>
      <c r="J70" s="254">
        <f t="shared" si="23"/>
        <v>0.6093095897795977</v>
      </c>
      <c r="K70" s="254">
        <f t="shared" si="23"/>
        <v>0.60930946616457626</v>
      </c>
      <c r="L70" s="254">
        <f t="shared" si="23"/>
        <v>0.36096434717931736</v>
      </c>
      <c r="M70" s="254">
        <f t="shared" si="23"/>
        <v>0.18668873399053665</v>
      </c>
      <c r="N70" s="254">
        <f t="shared" si="23"/>
        <v>0.28032856033419451</v>
      </c>
      <c r="O70" s="254">
        <f t="shared" si="23"/>
        <v>0.15612866093949754</v>
      </c>
      <c r="P70" s="254">
        <f t="shared" si="23"/>
        <v>0.15612862394299165</v>
      </c>
      <c r="Q70" s="254">
        <f t="shared" si="23"/>
        <v>0.15612495979236177</v>
      </c>
      <c r="R70" s="254">
        <f t="shared" si="23"/>
        <v>0.13148068131784785</v>
      </c>
      <c r="S70" s="254">
        <f t="shared" si="23"/>
        <v>0.12279490987878754</v>
      </c>
      <c r="T70" s="254">
        <f t="shared" si="23"/>
        <v>0.12095471348270651</v>
      </c>
      <c r="U70" s="254">
        <f t="shared" si="23"/>
        <v>0.16563015413607202</v>
      </c>
      <c r="V70" s="343">
        <f t="shared" si="23"/>
        <v>0.14356929405640695</v>
      </c>
      <c r="W70" s="254">
        <f t="shared" si="23"/>
        <v>0.11618043470424134</v>
      </c>
      <c r="X70" s="254">
        <f t="shared" si="23"/>
        <v>0.11618043470424134</v>
      </c>
      <c r="Y70" s="254">
        <f t="shared" si="23"/>
        <v>0.10751814996994101</v>
      </c>
      <c r="Z70" s="254">
        <f t="shared" si="23"/>
        <v>8.2362618908680435E-2</v>
      </c>
      <c r="AA70" s="254">
        <f t="shared" si="23"/>
        <v>8.2362618908680435E-2</v>
      </c>
      <c r="AB70" s="254">
        <f>+AB17/AB44</f>
        <v>7.2951402897341838E-2</v>
      </c>
      <c r="AC70" s="254">
        <f t="shared" si="23"/>
        <v>6.8250146595223535E-2</v>
      </c>
      <c r="AD70" s="254">
        <f t="shared" si="23"/>
        <v>6.9501396756324052E-2</v>
      </c>
      <c r="AE70" s="254">
        <f>+AE17/AE44</f>
        <v>7.8881520155153567E-2</v>
      </c>
      <c r="AF70" s="254">
        <f t="shared" ref="AF70:AM70" si="24">+AF17/AF44</f>
        <v>5.8040216304272231E-2</v>
      </c>
      <c r="AG70" s="254">
        <f t="shared" si="24"/>
        <v>7.0805095150764719E-2</v>
      </c>
      <c r="AH70" s="254">
        <f t="shared" si="24"/>
        <v>5.4468422196384703E-2</v>
      </c>
      <c r="AI70" s="254">
        <f t="shared" si="24"/>
        <v>5.6878928088088893E-2</v>
      </c>
      <c r="AJ70" s="254">
        <f t="shared" si="24"/>
        <v>5.1924173610460637E-2</v>
      </c>
      <c r="AK70" s="254">
        <f t="shared" si="24"/>
        <v>7.5999424376298086E-2</v>
      </c>
      <c r="AL70" s="254">
        <f t="shared" si="24"/>
        <v>9.0267895347803703E-2</v>
      </c>
      <c r="AM70" s="254">
        <f t="shared" si="24"/>
        <v>0.13943080215814135</v>
      </c>
      <c r="AN70" s="254">
        <f t="shared" ref="AN70:AO70" si="25">+AN17/AN44</f>
        <v>0.1009481937591367</v>
      </c>
      <c r="AO70" s="254">
        <f t="shared" si="25"/>
        <v>7.6462489617009063E-2</v>
      </c>
      <c r="AP70" s="344">
        <f t="shared" ref="AP70" si="26">+AP17/AP44</f>
        <v>0.10046996792011174</v>
      </c>
    </row>
    <row r="71" spans="1:42">
      <c r="A71" s="122"/>
      <c r="B71" s="324" t="s">
        <v>15</v>
      </c>
      <c r="C71" s="254"/>
      <c r="D71" s="254"/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4">
        <f t="shared" ref="P71:T74" si="27">+P18/P45</f>
        <v>4.5400807046825239E-2</v>
      </c>
      <c r="Q71" s="254">
        <f t="shared" si="27"/>
        <v>4.5400807046825239E-2</v>
      </c>
      <c r="R71" s="254">
        <f t="shared" si="27"/>
        <v>4.8007604238811237E-2</v>
      </c>
      <c r="S71" s="254">
        <f t="shared" si="27"/>
        <v>4.8008223823564088E-2</v>
      </c>
      <c r="T71" s="254">
        <f t="shared" si="27"/>
        <v>3.5594788621280092E-2</v>
      </c>
      <c r="U71" s="254"/>
      <c r="V71" s="343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344"/>
    </row>
    <row r="72" spans="1:42">
      <c r="A72" s="122"/>
      <c r="B72" s="324" t="s">
        <v>16</v>
      </c>
      <c r="C72" s="254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>
        <f t="shared" si="27"/>
        <v>0.9804652439795013</v>
      </c>
      <c r="Q72" s="254">
        <f t="shared" si="27"/>
        <v>0.98046356899861176</v>
      </c>
      <c r="R72" s="254">
        <f t="shared" si="27"/>
        <v>0.97081474044127092</v>
      </c>
      <c r="S72" s="254">
        <f t="shared" si="27"/>
        <v>1.0345968504441987</v>
      </c>
      <c r="T72" s="254">
        <f t="shared" si="27"/>
        <v>1.0689651301951637</v>
      </c>
      <c r="U72" s="254"/>
      <c r="V72" s="343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/>
      <c r="AK72" s="254"/>
      <c r="AL72" s="254"/>
      <c r="AM72" s="254"/>
      <c r="AN72" s="254"/>
      <c r="AO72" s="254"/>
      <c r="AP72" s="344"/>
    </row>
    <row r="73" spans="1:42">
      <c r="A73" s="122"/>
      <c r="B73" s="346" t="s">
        <v>18</v>
      </c>
      <c r="C73" s="254">
        <f t="shared" ref="C73:O73" si="28">+C20/C47</f>
        <v>0.28674332194155128</v>
      </c>
      <c r="D73" s="254">
        <f t="shared" si="28"/>
        <v>0.30310141451220263</v>
      </c>
      <c r="E73" s="254">
        <f t="shared" si="28"/>
        <v>0.30605675950709255</v>
      </c>
      <c r="F73" s="254">
        <f t="shared" si="28"/>
        <v>0.33862309158367254</v>
      </c>
      <c r="G73" s="254">
        <f t="shared" si="28"/>
        <v>0.3704238292860102</v>
      </c>
      <c r="H73" s="254">
        <f t="shared" si="28"/>
        <v>0.34040415431432192</v>
      </c>
      <c r="I73" s="254">
        <f t="shared" si="28"/>
        <v>0.34034490757984609</v>
      </c>
      <c r="J73" s="254">
        <f t="shared" si="28"/>
        <v>0.41426163147023459</v>
      </c>
      <c r="K73" s="254">
        <f t="shared" si="28"/>
        <v>0.41426158718232137</v>
      </c>
      <c r="L73" s="254">
        <f t="shared" si="28"/>
        <v>0.4456337157991746</v>
      </c>
      <c r="M73" s="254">
        <f t="shared" si="28"/>
        <v>0.40356412863458024</v>
      </c>
      <c r="N73" s="254">
        <f t="shared" si="28"/>
        <v>0.34123543320631272</v>
      </c>
      <c r="O73" s="254">
        <f t="shared" si="28"/>
        <v>0.32131952371556449</v>
      </c>
      <c r="P73" s="254">
        <f t="shared" si="27"/>
        <v>0.32131951019259641</v>
      </c>
      <c r="Q73" s="254">
        <f t="shared" si="27"/>
        <v>0.28187724260145963</v>
      </c>
      <c r="R73" s="254">
        <f t="shared" si="27"/>
        <v>0.29461081505296205</v>
      </c>
      <c r="S73" s="254">
        <f t="shared" si="27"/>
        <v>0.2961477658344791</v>
      </c>
      <c r="T73" s="254">
        <f t="shared" si="27"/>
        <v>0.28938474647486989</v>
      </c>
      <c r="U73" s="254"/>
      <c r="V73" s="343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344"/>
    </row>
    <row r="74" spans="1:42">
      <c r="A74" s="122"/>
      <c r="B74" s="346" t="s">
        <v>19</v>
      </c>
      <c r="C74" s="254">
        <f t="shared" ref="C74:O74" si="29">+C21/C48</f>
        <v>0.47892793734684624</v>
      </c>
      <c r="D74" s="254">
        <f t="shared" si="29"/>
        <v>0.34407492075627072</v>
      </c>
      <c r="E74" s="254">
        <f t="shared" si="29"/>
        <v>0.4731311355747011</v>
      </c>
      <c r="F74" s="254">
        <f t="shared" si="29"/>
        <v>0.58251015049620647</v>
      </c>
      <c r="G74" s="254">
        <f t="shared" si="29"/>
        <v>0.62517019115913475</v>
      </c>
      <c r="H74" s="254">
        <f t="shared" si="29"/>
        <v>0.72434447596201712</v>
      </c>
      <c r="I74" s="254">
        <f t="shared" si="29"/>
        <v>0.7242179678177223</v>
      </c>
      <c r="J74" s="254">
        <f t="shared" si="29"/>
        <v>0.78229625131686764</v>
      </c>
      <c r="K74" s="254">
        <f t="shared" si="29"/>
        <v>0.78229625131686764</v>
      </c>
      <c r="L74" s="254">
        <f t="shared" si="29"/>
        <v>0.8656114998779415</v>
      </c>
      <c r="M74" s="254">
        <f t="shared" si="29"/>
        <v>0.8813373066584409</v>
      </c>
      <c r="N74" s="254">
        <f t="shared" si="29"/>
        <v>0.8813373066584409</v>
      </c>
      <c r="O74" s="254">
        <f t="shared" si="29"/>
        <v>0.8700015931177314</v>
      </c>
      <c r="P74" s="254">
        <f t="shared" si="27"/>
        <v>0.8700015931177314</v>
      </c>
      <c r="Q74" s="254">
        <f t="shared" si="27"/>
        <v>0.79887916458961805</v>
      </c>
      <c r="R74" s="254">
        <f t="shared" si="27"/>
        <v>0.73627963881460223</v>
      </c>
      <c r="S74" s="254">
        <f t="shared" si="27"/>
        <v>0.65394699512736887</v>
      </c>
      <c r="T74" s="254">
        <f t="shared" si="27"/>
        <v>0.71073402921106943</v>
      </c>
      <c r="U74" s="254"/>
      <c r="V74" s="343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  <c r="AM74" s="254"/>
      <c r="AN74" s="254"/>
      <c r="AO74" s="254"/>
      <c r="AP74" s="344"/>
    </row>
    <row r="75" spans="1:42">
      <c r="A75" s="122"/>
      <c r="B75" s="324" t="s">
        <v>20</v>
      </c>
      <c r="C75" s="254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343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344"/>
    </row>
    <row r="76" spans="1:42">
      <c r="A76" s="122"/>
      <c r="B76" s="345" t="s">
        <v>21</v>
      </c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>
        <f t="shared" ref="P76:S80" si="30">+P23/P50</f>
        <v>3.6906802307728782E-2</v>
      </c>
      <c r="Q76" s="254">
        <f t="shared" si="30"/>
        <v>3.6906802307728782E-2</v>
      </c>
      <c r="R76" s="254">
        <f t="shared" si="30"/>
        <v>3.9668423614020953E-2</v>
      </c>
      <c r="S76" s="254">
        <f t="shared" si="30"/>
        <v>3.9668423614020953E-2</v>
      </c>
      <c r="T76" s="254">
        <f>+T23/T50</f>
        <v>3.6572713085518023E-2</v>
      </c>
      <c r="U76" s="254"/>
      <c r="V76" s="343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344"/>
    </row>
    <row r="77" spans="1:42">
      <c r="A77" s="122"/>
      <c r="B77" s="345" t="s">
        <v>22</v>
      </c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>
        <f t="shared" si="30"/>
        <v>1.3340767375440326</v>
      </c>
      <c r="Q77" s="254">
        <f t="shared" si="30"/>
        <v>1.3340767375440326</v>
      </c>
      <c r="R77" s="254">
        <f t="shared" si="30"/>
        <v>1.9151718824573811</v>
      </c>
      <c r="S77" s="254">
        <f t="shared" si="30"/>
        <v>1.9151718824573811</v>
      </c>
      <c r="T77" s="254">
        <f>+T24/T51</f>
        <v>1.3114798803727419</v>
      </c>
      <c r="U77" s="254"/>
      <c r="V77" s="343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  <c r="AJ77" s="254"/>
      <c r="AK77" s="254"/>
      <c r="AL77" s="254"/>
      <c r="AM77" s="254"/>
      <c r="AN77" s="254"/>
      <c r="AO77" s="254"/>
      <c r="AP77" s="344"/>
    </row>
    <row r="78" spans="1:42">
      <c r="A78" s="122"/>
      <c r="B78" s="345" t="s">
        <v>17</v>
      </c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>
        <f t="shared" si="30"/>
        <v>6.9972274263018202</v>
      </c>
      <c r="Q78" s="254">
        <f t="shared" si="30"/>
        <v>6.9972274263018202</v>
      </c>
      <c r="R78" s="254">
        <f t="shared" si="30"/>
        <v>15.519493600420478</v>
      </c>
      <c r="S78" s="254">
        <f t="shared" si="30"/>
        <v>15.51951922536624</v>
      </c>
      <c r="T78" s="254">
        <f>+T25/T52</f>
        <v>21.196203978961812</v>
      </c>
      <c r="U78" s="254"/>
      <c r="V78" s="343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344"/>
    </row>
    <row r="79" spans="1:42">
      <c r="A79" s="122"/>
      <c r="B79" s="346" t="s">
        <v>23</v>
      </c>
      <c r="C79" s="254">
        <f t="shared" ref="C79:O79" si="31">+C26/C53</f>
        <v>1</v>
      </c>
      <c r="D79" s="254">
        <f t="shared" si="31"/>
        <v>1.0293768431942489</v>
      </c>
      <c r="E79" s="254">
        <f t="shared" si="31"/>
        <v>1.0145411010763323</v>
      </c>
      <c r="F79" s="254">
        <f t="shared" si="31"/>
        <v>0.97764350623385676</v>
      </c>
      <c r="G79" s="254">
        <f t="shared" si="31"/>
        <v>0.98600672260148103</v>
      </c>
      <c r="H79" s="254">
        <f t="shared" si="31"/>
        <v>0.99466915951040857</v>
      </c>
      <c r="I79" s="254">
        <f t="shared" si="31"/>
        <v>0.99744660626166859</v>
      </c>
      <c r="J79" s="254">
        <f t="shared" si="31"/>
        <v>0.94739364472601106</v>
      </c>
      <c r="K79" s="254">
        <f t="shared" si="31"/>
        <v>0.92922385233786886</v>
      </c>
      <c r="L79" s="254">
        <f t="shared" si="31"/>
        <v>0.9192129277144393</v>
      </c>
      <c r="M79" s="254">
        <f t="shared" si="31"/>
        <v>0.85715301849364312</v>
      </c>
      <c r="N79" s="254">
        <f t="shared" si="31"/>
        <v>0.81489323884546938</v>
      </c>
      <c r="O79" s="254">
        <f t="shared" si="31"/>
        <v>0.77315878302020524</v>
      </c>
      <c r="P79" s="254">
        <f t="shared" si="30"/>
        <v>0.73050015281422731</v>
      </c>
      <c r="Q79" s="254">
        <f t="shared" si="30"/>
        <v>0.70155459927588837</v>
      </c>
      <c r="R79" s="254">
        <f t="shared" si="30"/>
        <v>0.65230637479473663</v>
      </c>
      <c r="S79" s="254">
        <f t="shared" si="30"/>
        <v>0.62450430159075754</v>
      </c>
      <c r="T79" s="254">
        <f>+T26/T53</f>
        <v>0.60868561503323537</v>
      </c>
      <c r="U79" s="254"/>
      <c r="V79" s="343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  <c r="AJ79" s="254"/>
      <c r="AK79" s="254"/>
      <c r="AL79" s="254"/>
      <c r="AM79" s="254"/>
      <c r="AN79" s="254"/>
      <c r="AO79" s="254"/>
      <c r="AP79" s="344"/>
    </row>
    <row r="80" spans="1:42">
      <c r="A80" s="122"/>
      <c r="B80" s="346" t="s">
        <v>17</v>
      </c>
      <c r="C80" s="254">
        <f>+C145</f>
        <v>1</v>
      </c>
      <c r="D80" s="254">
        <f>+D145</f>
        <v>1.0293768431942489</v>
      </c>
      <c r="E80" s="254">
        <f>+E145</f>
        <v>1.0145411010763323</v>
      </c>
      <c r="F80" s="254">
        <f t="shared" ref="F80:O80" si="32">+F27/F54</f>
        <v>0.97764350623385676</v>
      </c>
      <c r="G80" s="254">
        <f t="shared" si="32"/>
        <v>0.98600672260148103</v>
      </c>
      <c r="H80" s="254">
        <f t="shared" si="32"/>
        <v>0.99466915951040868</v>
      </c>
      <c r="I80" s="254">
        <f t="shared" si="32"/>
        <v>0.99744660626166859</v>
      </c>
      <c r="J80" s="254">
        <f t="shared" si="32"/>
        <v>0.94739364472601106</v>
      </c>
      <c r="K80" s="254">
        <f t="shared" si="32"/>
        <v>0.92922385233786875</v>
      </c>
      <c r="L80" s="254">
        <f t="shared" si="32"/>
        <v>0.9192129277144393</v>
      </c>
      <c r="M80" s="254">
        <f t="shared" si="32"/>
        <v>0.85715301849364312</v>
      </c>
      <c r="N80" s="254">
        <f t="shared" si="32"/>
        <v>0.81489323884546927</v>
      </c>
      <c r="O80" s="254">
        <f t="shared" si="32"/>
        <v>0.77315878302020524</v>
      </c>
      <c r="P80" s="254">
        <f t="shared" si="30"/>
        <v>0.73050015281422731</v>
      </c>
      <c r="Q80" s="254">
        <f t="shared" si="30"/>
        <v>0.70155459927588848</v>
      </c>
      <c r="R80" s="254">
        <f t="shared" si="30"/>
        <v>0.65230637479473663</v>
      </c>
      <c r="S80" s="254">
        <f t="shared" si="30"/>
        <v>0.62450430159075754</v>
      </c>
      <c r="T80" s="254">
        <f>+T27/T54</f>
        <v>0.60868561503323537</v>
      </c>
      <c r="U80" s="254"/>
      <c r="V80" s="343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344"/>
    </row>
    <row r="81" spans="1:42">
      <c r="A81" s="122"/>
      <c r="B81" s="346" t="s">
        <v>24</v>
      </c>
      <c r="C81" s="254">
        <f t="shared" ref="C81:J81" si="33">+C28/C55</f>
        <v>1.1113050366666699</v>
      </c>
      <c r="D81" s="254">
        <f t="shared" si="33"/>
        <v>1.2396502291666669</v>
      </c>
      <c r="E81" s="254">
        <f t="shared" si="33"/>
        <v>1.3455993499999999</v>
      </c>
      <c r="F81" s="254">
        <f t="shared" si="33"/>
        <v>1.4432220350000002</v>
      </c>
      <c r="G81" s="254">
        <f t="shared" si="33"/>
        <v>1.4932920450000002</v>
      </c>
      <c r="H81" s="254">
        <f t="shared" si="33"/>
        <v>1.5494180583333335</v>
      </c>
      <c r="I81" s="254">
        <f t="shared" si="33"/>
        <v>1.5494180583333335</v>
      </c>
      <c r="J81" s="254">
        <f t="shared" si="33"/>
        <v>1.5800251224999999</v>
      </c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25"/>
    </row>
    <row r="82" spans="1:42">
      <c r="A82" s="122"/>
      <c r="B82" s="328" t="s">
        <v>161</v>
      </c>
      <c r="C82" s="254">
        <f t="shared" ref="C82:H86" si="34">C29/C56</f>
        <v>0.4670064984664542</v>
      </c>
      <c r="D82" s="254">
        <f t="shared" si="34"/>
        <v>0.39198106337713234</v>
      </c>
      <c r="E82" s="254">
        <f t="shared" si="34"/>
        <v>0.21382294018470727</v>
      </c>
      <c r="F82" s="254">
        <f t="shared" si="34"/>
        <v>1.2716479706580469E-2</v>
      </c>
      <c r="G82" s="254">
        <f t="shared" si="34"/>
        <v>9.5439905699136983E-3</v>
      </c>
      <c r="H82" s="254">
        <f t="shared" si="34"/>
        <v>1.947753041318322E-3</v>
      </c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25"/>
    </row>
    <row r="83" spans="1:42">
      <c r="A83" s="122"/>
      <c r="B83" s="328" t="s">
        <v>162</v>
      </c>
      <c r="C83" s="254">
        <f t="shared" si="34"/>
        <v>0.87848529819654742</v>
      </c>
      <c r="D83" s="254">
        <f t="shared" si="34"/>
        <v>0.92741534356560507</v>
      </c>
      <c r="E83" s="254">
        <f t="shared" si="34"/>
        <v>0.77278785425594909</v>
      </c>
      <c r="F83" s="254">
        <f t="shared" si="34"/>
        <v>0.7250075365292159</v>
      </c>
      <c r="G83" s="254">
        <f t="shared" si="34"/>
        <v>0.7603474219926859</v>
      </c>
      <c r="H83" s="254">
        <f t="shared" si="34"/>
        <v>0.77601643121110397</v>
      </c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25"/>
    </row>
    <row r="84" spans="1:42">
      <c r="A84" s="122"/>
      <c r="B84" s="328" t="s">
        <v>163</v>
      </c>
      <c r="C84" s="254">
        <f t="shared" si="34"/>
        <v>0.47006189969690787</v>
      </c>
      <c r="D84" s="254">
        <f t="shared" si="34"/>
        <v>0.63714327026889905</v>
      </c>
      <c r="E84" s="254">
        <f t="shared" si="34"/>
        <v>0.6551326319341364</v>
      </c>
      <c r="F84" s="254">
        <f t="shared" si="34"/>
        <v>0.61592003640835036</v>
      </c>
      <c r="G84" s="254">
        <f t="shared" si="34"/>
        <v>0.70657628349177082</v>
      </c>
      <c r="H84" s="254">
        <f t="shared" si="34"/>
        <v>0.71618800154834961</v>
      </c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25"/>
    </row>
    <row r="85" spans="1:42">
      <c r="A85" s="122"/>
      <c r="B85" s="328" t="s">
        <v>164</v>
      </c>
      <c r="C85" s="254">
        <f t="shared" si="34"/>
        <v>0.41627776106552211</v>
      </c>
      <c r="D85" s="254">
        <f t="shared" si="34"/>
        <v>0.45440289837148368</v>
      </c>
      <c r="E85" s="254">
        <f t="shared" si="34"/>
        <v>0.25775381787180868</v>
      </c>
      <c r="F85" s="254">
        <f t="shared" si="34"/>
        <v>4.8663108547816795E-2</v>
      </c>
      <c r="G85" s="254">
        <f t="shared" si="34"/>
        <v>0.16444499374609381</v>
      </c>
      <c r="H85" s="254">
        <f t="shared" si="34"/>
        <v>0.13332692399819712</v>
      </c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25"/>
    </row>
    <row r="86" spans="1:42" ht="13.5" thickBot="1">
      <c r="A86" s="122"/>
      <c r="B86" s="329" t="s">
        <v>165</v>
      </c>
      <c r="C86" s="260">
        <f t="shared" si="34"/>
        <v>0.99991965365536783</v>
      </c>
      <c r="D86" s="260">
        <f t="shared" si="34"/>
        <v>1.153604560603503</v>
      </c>
      <c r="E86" s="260">
        <f t="shared" si="34"/>
        <v>0.96650738427742078</v>
      </c>
      <c r="F86" s="260">
        <f t="shared" si="34"/>
        <v>0.75819914650125464</v>
      </c>
      <c r="G86" s="260">
        <f t="shared" si="34"/>
        <v>0.88640282868109677</v>
      </c>
      <c r="H86" s="260">
        <f t="shared" si="34"/>
        <v>0.8831439729374756</v>
      </c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330"/>
    </row>
    <row r="87" spans="1:42" ht="13.5" thickBot="1">
      <c r="A87" s="122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122"/>
      <c r="AM87" s="31"/>
      <c r="AN87" s="31"/>
      <c r="AO87" s="134"/>
      <c r="AP87" s="134"/>
    </row>
    <row r="88" spans="1:42" ht="13.5" thickBot="1">
      <c r="A88" s="122"/>
      <c r="B88" s="28" t="s">
        <v>54</v>
      </c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122"/>
      <c r="AM88" s="31"/>
      <c r="AN88" s="31"/>
      <c r="AO88" s="134"/>
      <c r="AP88" s="134"/>
    </row>
    <row r="89" spans="1:42">
      <c r="A89" s="122"/>
      <c r="B89" s="33" t="s">
        <v>41</v>
      </c>
      <c r="C89" s="348"/>
      <c r="D89" s="349">
        <f>SUMPRODUCT(C63:C86,D37:D60)/SUMPRODUCT(C63:C86,C37:C60)</f>
        <v>1.2655622340132959</v>
      </c>
      <c r="E89" s="349">
        <f>SUMPRODUCT(D63:D86,E37:E60)/SUMPRODUCT(D63:D86,D37:D60)</f>
        <v>1.2661108032013351</v>
      </c>
      <c r="F89" s="349">
        <f>SUMPRODUCT(E63:E86,F37:F60)/SUMPRODUCT(E63:E86,E37:E60)</f>
        <v>1.0643408822189007</v>
      </c>
      <c r="G89" s="349">
        <f>SUMPRODUCT(F63:F86,G37:G60)/SUMPRODUCT(F63:F86,F37:F60)</f>
        <v>1.0857832583964624</v>
      </c>
      <c r="H89" s="349">
        <f>SUMPRODUCT(G63:G86,H37:H60)/SUMPRODUCT(G63:G86,G37:G60)</f>
        <v>1.0490726845778091</v>
      </c>
      <c r="I89" s="349"/>
      <c r="J89" s="349">
        <f>SUMPRODUCT(I63:I81,J37:J55)/SUMPRODUCT(I63:I81,I37:I55)</f>
        <v>1.0041045522499765</v>
      </c>
      <c r="K89" s="349"/>
      <c r="L89" s="349">
        <f>SUMPRODUCT(K63:K81,L37:L55)/SUMPRODUCT(K63:K81,K37:K55)</f>
        <v>1.0073243867990065</v>
      </c>
      <c r="M89" s="349">
        <f>SUMPRODUCT(L63:L81,M37:M55)/SUMPRODUCT(L63:L81,L37:L55)</f>
        <v>1.0733436187810845</v>
      </c>
      <c r="N89" s="349">
        <f>SUMPRODUCT(L63:L81,N37:N55)/SUMPRODUCT(L63:L81,L37:L55)</f>
        <v>1.129980248655259</v>
      </c>
      <c r="O89" s="349">
        <f>SUMPRODUCT(N63:N81,O37:O55)/SUMPRODUCT(N63:N81,N37:N55)</f>
        <v>1.0612776544964679</v>
      </c>
      <c r="P89" s="349">
        <f>SUMPRODUCT(N63:N81,P37:P55)/SUMPRODUCT(N63:N81,N37:N55)</f>
        <v>0.97440066267634085</v>
      </c>
      <c r="Q89" s="349"/>
      <c r="R89" s="349">
        <f>SUMPRODUCT(Q63:Q81,R37:R55)/SUMPRODUCT(Q63:Q81,Q37:Q55)</f>
        <v>1.0588182203972076</v>
      </c>
      <c r="S89" s="349"/>
      <c r="T89" s="349">
        <f>SUMPRODUCT(S63:S81,T37:T55)/SUMPRODUCT(S63:S81,S37:S55)</f>
        <v>1.0687959837398036</v>
      </c>
      <c r="U89" s="349"/>
      <c r="V89" s="349">
        <f>SUMPRODUCT(U63:U70,V37:V44)/SUMPRODUCT(U63:U70,U37:U44)</f>
        <v>1.004006657843624</v>
      </c>
      <c r="W89" s="349">
        <f>SUMPRODUCT(V63:V70,W37:W44)/SUMPRODUCT(V63:V70,V37:V44)</f>
        <v>0.96624550377926688</v>
      </c>
      <c r="X89" s="349"/>
      <c r="Y89" s="349">
        <f>SUMPRODUCT(X63:X70,Y37:Y44)/SUMPRODUCT(X63:X70,X37:X44)</f>
        <v>0.91220596233339446</v>
      </c>
      <c r="Z89" s="349">
        <f>SUMPRODUCT(Y63:Y70,Z37:Z44)/SUMPRODUCT(Y63:Y70,Y37:Y44)</f>
        <v>1.0024044880363643</v>
      </c>
      <c r="AA89" s="349"/>
      <c r="AB89" s="349">
        <f>SUMPRODUCT(AA63:AA70,AB37:AB44)/SUMPRODUCT(AA63:AA70,AA37:AA44)</f>
        <v>0.99172255403849008</v>
      </c>
      <c r="AC89" s="349">
        <f>SUMPRODUCT(AB63:AB70,AC37:AC44)/SUMPRODUCT(AB63:AB70,AB37:AB44)</f>
        <v>0.99301061761657516</v>
      </c>
      <c r="AD89" s="349">
        <f>SUMPRODUCT(AC63:AC70,AD37:AD44)/SUMPRODUCT(AC63:AC70,AC37:AC44)</f>
        <v>0.93581010706247814</v>
      </c>
      <c r="AE89" s="349">
        <f>SUMPRODUCT(AD63:AD70,AE37:AE44)/SUMPRODUCT(AD63:AD70,AD37:AD44)</f>
        <v>0.95835488597849794</v>
      </c>
      <c r="AF89" s="349"/>
      <c r="AG89" s="349">
        <f t="shared" ref="AG89:AM89" si="35">SUMPRODUCT(AF63:AF70,AG37:AG44)/SUMPRODUCT(AF63:AF70,AF37:AF44)</f>
        <v>0.91814420007745168</v>
      </c>
      <c r="AH89" s="349">
        <f t="shared" si="35"/>
        <v>0.96006136119949792</v>
      </c>
      <c r="AI89" s="349">
        <f t="shared" si="35"/>
        <v>0.93738663804815803</v>
      </c>
      <c r="AJ89" s="349">
        <f t="shared" si="35"/>
        <v>0.89964217989187512</v>
      </c>
      <c r="AK89" s="349">
        <f t="shared" si="35"/>
        <v>0.80279911272639715</v>
      </c>
      <c r="AL89" s="349">
        <f t="shared" si="35"/>
        <v>0.94121719538356685</v>
      </c>
      <c r="AM89" s="349">
        <f t="shared" si="35"/>
        <v>0.84048969385746253</v>
      </c>
      <c r="AN89" s="349">
        <f t="shared" ref="AN89" si="36">SUMPRODUCT(AM63:AM70,AN37:AN44)/SUMPRODUCT(AM63:AM70,AM37:AM44)</f>
        <v>0.73255333395626809</v>
      </c>
      <c r="AO89" s="349">
        <f>SUMPRODUCT(AN63:AN70,AO37:AO44)/SUMPRODUCT(AN63:AN70,AN37:AN44)</f>
        <v>0.79715838474501088</v>
      </c>
      <c r="AP89" s="350">
        <f>SUMPRODUCT(AO63:AO70,AP37:AP44)/SUMPRODUCT(AO63:AO70,AO37:AO44)</f>
        <v>0.81416424785239494</v>
      </c>
    </row>
    <row r="90" spans="1:42" ht="13.5" thickBot="1">
      <c r="A90" s="122"/>
      <c r="B90" s="69" t="s">
        <v>42</v>
      </c>
      <c r="C90" s="351"/>
      <c r="D90" s="352">
        <f>SUMPRODUCT(D63:D86,D37:D60)/SUMPRODUCT(D63:D86,C37:C60)</f>
        <v>1.2744341451684145</v>
      </c>
      <c r="E90" s="352">
        <f>SUMPRODUCT(E63:E86,E37:E60)/SUMPRODUCT(E63:E86,D37:D60)</f>
        <v>1.2550609701270463</v>
      </c>
      <c r="F90" s="352">
        <f>SUMPRODUCT(F63:F86,F37:F60)/SUMPRODUCT(F63:F86,E37:E60)</f>
        <v>1.059877597859342</v>
      </c>
      <c r="G90" s="352">
        <f>SUMPRODUCT(G63:G86,G37:G60)/SUMPRODUCT(G63:G86,F37:F60)</f>
        <v>1.0884287543284477</v>
      </c>
      <c r="H90" s="352">
        <f>SUMPRODUCT(H63:H86,H37:H60)/SUMPRODUCT(H63:H86,G37:G60)</f>
        <v>1.0453386030324234</v>
      </c>
      <c r="I90" s="352"/>
      <c r="J90" s="352">
        <f>SUMPRODUCT(J63:J81,J37:J55)/SUMPRODUCT(J63:J81,I37:I55)</f>
        <v>0.98023100108909822</v>
      </c>
      <c r="K90" s="352"/>
      <c r="L90" s="352">
        <f>SUMPRODUCT(L63:L81,L37:L55)/SUMPRODUCT(L63:L81,K37:K55)</f>
        <v>1.011229468300213</v>
      </c>
      <c r="M90" s="352">
        <f>SUMPRODUCT(M63:M81,M37:M55)/SUMPRODUCT(M63:M81,L37:L55)</f>
        <v>1.065148924132475</v>
      </c>
      <c r="N90" s="352">
        <f>SUMPRODUCT(N63:N81,N37:N55)/SUMPRODUCT(N63:N81,L37:L55)</f>
        <v>1.1194878218791036</v>
      </c>
      <c r="O90" s="352">
        <f>SUMPRODUCT(O63:O81,O37:O55)/SUMPRODUCT(O63:O81,N37:N55)</f>
        <v>1.0540036643026007</v>
      </c>
      <c r="P90" s="352">
        <f>SUMPRODUCT(P63:P81,P37:P55)/SUMPRODUCT(P63:P81,N37:N55)</f>
        <v>1.1202490895202457</v>
      </c>
      <c r="Q90" s="352"/>
      <c r="R90" s="352">
        <f>SUMPRODUCT(R63:R81,R37:R55)/SUMPRODUCT(R63:R81,Q37:Q55)</f>
        <v>1.0342377841995976</v>
      </c>
      <c r="S90" s="352"/>
      <c r="T90" s="352">
        <f>SUMPRODUCT(T63:T81,T37:T55)/SUMPRODUCT(T63:T81,S37:S55)</f>
        <v>1.0659107480560754</v>
      </c>
      <c r="U90" s="352"/>
      <c r="V90" s="352">
        <f>SUMPRODUCT(V63:V70,V37:V44)/SUMPRODUCT(V63:V70,U37:U44)</f>
        <v>1.0079868545713975</v>
      </c>
      <c r="W90" s="352">
        <f>SUMPRODUCT(W63:W70,W37:W44)/SUMPRODUCT(W63:W70,V37:V44)</f>
        <v>0.96383186853515201</v>
      </c>
      <c r="X90" s="352"/>
      <c r="Y90" s="352">
        <f>SUMPRODUCT(Y63:Y70,Y37:Y44)/SUMPRODUCT(Y63:Y70,X37:X44)</f>
        <v>0.9045077314914497</v>
      </c>
      <c r="Z90" s="352">
        <f>SUMPRODUCT(Z63:Z70,Z37:Z44)/SUMPRODUCT(Z63:Z70,Y37:Y44)</f>
        <v>0.9955967381448686</v>
      </c>
      <c r="AA90" s="352"/>
      <c r="AB90" s="352">
        <f>SUMPRODUCT(AB63:AB70,AB37:AB44)/SUMPRODUCT(AB63:AB70,AA37:AA44)</f>
        <v>0.99685860886791211</v>
      </c>
      <c r="AC90" s="352">
        <f>SUMPRODUCT(AC63:AC70,AC37:AC44)/SUMPRODUCT(AC63:AC70,AB37:AB44)</f>
        <v>0.98804023678490827</v>
      </c>
      <c r="AD90" s="352">
        <f>SUMPRODUCT(AD63:AD70,AD37:AD44)/SUMPRODUCT(AD63:AD70,AC37:AC44)</f>
        <v>0.93315739045393553</v>
      </c>
      <c r="AE90" s="352">
        <f>SUMPRODUCT(AE63:AE70,AE37:AE44)/SUMPRODUCT(AE63:AE70,AD37:AD44)</f>
        <v>0.95139987389285385</v>
      </c>
      <c r="AF90" s="352"/>
      <c r="AG90" s="352">
        <f t="shared" ref="AG90:AM90" si="37">SUMPRODUCT(AG63:AG70,AG37:AG44)/SUMPRODUCT(AG63:AG70,AF37:AF44)</f>
        <v>0.89817778785942293</v>
      </c>
      <c r="AH90" s="352">
        <f t="shared" si="37"/>
        <v>0.94456947933569857</v>
      </c>
      <c r="AI90" s="352">
        <f t="shared" si="37"/>
        <v>0.92603839512100938</v>
      </c>
      <c r="AJ90" s="352">
        <f t="shared" si="37"/>
        <v>0.89571808143813947</v>
      </c>
      <c r="AK90" s="352">
        <f t="shared" si="37"/>
        <v>0.75391166349603578</v>
      </c>
      <c r="AL90" s="352">
        <f t="shared" si="37"/>
        <v>0.94840207105411611</v>
      </c>
      <c r="AM90" s="352">
        <f t="shared" si="37"/>
        <v>0.88442144211751628</v>
      </c>
      <c r="AN90" s="352">
        <f t="shared" ref="AN90" si="38">SUMPRODUCT(AN63:AN70,AN37:AN44)/SUMPRODUCT(AN63:AN70,AM37:AM44)</f>
        <v>0.62459142487206665</v>
      </c>
      <c r="AO90" s="352">
        <f>SUMPRODUCT(AO63:AO70,AO37:AO44)/SUMPRODUCT(AO63:AO70,AN37:AN44)</f>
        <v>0.7127617861891703</v>
      </c>
      <c r="AP90" s="353">
        <f>SUMPRODUCT(AP63:AP70,AP37:AP44)/SUMPRODUCT(AP63:AP70,AO37:AO44)</f>
        <v>0.79536114541539671</v>
      </c>
    </row>
    <row r="91" spans="1:42" ht="15" thickBot="1">
      <c r="A91" s="122"/>
      <c r="B91" s="323" t="s">
        <v>216</v>
      </c>
      <c r="C91" s="354">
        <v>1</v>
      </c>
      <c r="D91" s="355">
        <f>SQRT(D89*D90)</f>
        <v>1.2699904424294552</v>
      </c>
      <c r="E91" s="355">
        <f>SQRT(E89*E90)</f>
        <v>1.260573779258557</v>
      </c>
      <c r="F91" s="355">
        <f>SQRT(F89*F90)</f>
        <v>1.0621068955381381</v>
      </c>
      <c r="G91" s="355">
        <f>SQRT(G89*G90)</f>
        <v>1.0871052016282254</v>
      </c>
      <c r="H91" s="355">
        <f>SQRT(H89*H90)</f>
        <v>1.0472039794500598</v>
      </c>
      <c r="I91" s="355"/>
      <c r="J91" s="355">
        <f>SQRT(J89*J90)</f>
        <v>0.99209596836703007</v>
      </c>
      <c r="K91" s="355"/>
      <c r="L91" s="355">
        <f>SQRT(L89*L90)</f>
        <v>1.0092750388613589</v>
      </c>
      <c r="M91" s="355">
        <f>SQRT(M89*M90)</f>
        <v>1.0692384209188939</v>
      </c>
      <c r="N91" s="355">
        <f>SQRT(N89*N90)</f>
        <v>1.1247217999725461</v>
      </c>
      <c r="O91" s="355">
        <f>SQRT(O89*O90)</f>
        <v>1.0576344059653822</v>
      </c>
      <c r="P91" s="355">
        <f>SQRT(P89*P90)</f>
        <v>1.0447829703776257</v>
      </c>
      <c r="Q91" s="355"/>
      <c r="R91" s="355">
        <f>SQRT(R89*R90)</f>
        <v>1.04645583286337</v>
      </c>
      <c r="S91" s="355"/>
      <c r="T91" s="355">
        <f>SQRT(T89*T90)</f>
        <v>1.0673523909878233</v>
      </c>
      <c r="U91" s="355"/>
      <c r="V91" s="355">
        <f>SQRT(V89*V90)</f>
        <v>1.0059947877640996</v>
      </c>
      <c r="W91" s="355">
        <f t="shared" ref="W91:AE91" si="39">SQRT(W89*W90)</f>
        <v>0.96503793157122075</v>
      </c>
      <c r="X91" s="355"/>
      <c r="Y91" s="355">
        <f t="shared" si="39"/>
        <v>0.90834869166149701</v>
      </c>
      <c r="Z91" s="355">
        <f t="shared" si="39"/>
        <v>0.99899481409603985</v>
      </c>
      <c r="AA91" s="355"/>
      <c r="AB91" s="355">
        <f>SQRT(AB89*AB90)</f>
        <v>0.99428726513102939</v>
      </c>
      <c r="AC91" s="355">
        <f t="shared" si="39"/>
        <v>0.99052230957197973</v>
      </c>
      <c r="AD91" s="355">
        <f t="shared" si="39"/>
        <v>0.93448280747525803</v>
      </c>
      <c r="AE91" s="355">
        <f t="shared" si="39"/>
        <v>0.95487104766274244</v>
      </c>
      <c r="AF91" s="355"/>
      <c r="AG91" s="355">
        <f>SQRT(AG89*AG90)</f>
        <v>0.90810612075986197</v>
      </c>
      <c r="AH91" s="355">
        <f t="shared" ref="AH91:AM91" si="40">SQRT(AH89*AH90)</f>
        <v>0.95228391778845656</v>
      </c>
      <c r="AI91" s="355">
        <f t="shared" si="40"/>
        <v>0.93169523874816207</v>
      </c>
      <c r="AJ91" s="355">
        <f t="shared" si="40"/>
        <v>0.89767798644813379</v>
      </c>
      <c r="AK91" s="355">
        <f t="shared" si="40"/>
        <v>0.77797147410987988</v>
      </c>
      <c r="AL91" s="355">
        <f t="shared" si="40"/>
        <v>0.94480280345346213</v>
      </c>
      <c r="AM91" s="355">
        <f t="shared" si="40"/>
        <v>0.86217579827221247</v>
      </c>
      <c r="AN91" s="355">
        <f>SQRT(AN89*AN90)</f>
        <v>0.67642185849551639</v>
      </c>
      <c r="AO91" s="355">
        <f t="shared" ref="AO91" si="41">SQRT(AO89*AO90)</f>
        <v>0.7537798313742069</v>
      </c>
      <c r="AP91" s="356">
        <f>SQRT(AP89*AP90)</f>
        <v>0.80470777846877173</v>
      </c>
    </row>
    <row r="92" spans="1:42" ht="13.5" thickBot="1">
      <c r="A92" s="122"/>
      <c r="B92" s="357" t="s">
        <v>56</v>
      </c>
      <c r="C92" s="259"/>
      <c r="D92" s="358">
        <f>LN(D91)</f>
        <v>0.23900937479608386</v>
      </c>
      <c r="E92" s="358">
        <f>LN(E91)</f>
        <v>0.23156699767314964</v>
      </c>
      <c r="F92" s="358">
        <f>LN(F91)</f>
        <v>6.02545726867127E-2</v>
      </c>
      <c r="G92" s="358">
        <f>LN(G91)</f>
        <v>8.351838508273525E-2</v>
      </c>
      <c r="H92" s="358">
        <f>LN(H91)</f>
        <v>4.6123735692333412E-2</v>
      </c>
      <c r="I92" s="358"/>
      <c r="J92" s="358">
        <f>LN(J91)</f>
        <v>-7.935434071025451E-3</v>
      </c>
      <c r="K92" s="358"/>
      <c r="L92" s="358">
        <f>LN(L91)</f>
        <v>9.2322898178091896E-3</v>
      </c>
      <c r="M92" s="358">
        <f>LN(M91)</f>
        <v>6.6946638904584063E-2</v>
      </c>
      <c r="N92" s="358">
        <f>LN(N91)</f>
        <v>0.11753571616214609</v>
      </c>
      <c r="O92" s="358">
        <f>LN(O91)</f>
        <v>5.6034721701654758E-2</v>
      </c>
      <c r="P92" s="358">
        <f>LN(P91)</f>
        <v>4.3809179998335258E-2</v>
      </c>
      <c r="Q92" s="358"/>
      <c r="R92" s="358">
        <f>LN(R91)</f>
        <v>4.5409057391557206E-2</v>
      </c>
      <c r="S92" s="358"/>
      <c r="T92" s="358">
        <f>LN(T91)</f>
        <v>6.5181181138472336E-2</v>
      </c>
      <c r="U92" s="358"/>
      <c r="V92" s="358">
        <f>LN(V91)</f>
        <v>5.9768905151188663E-3</v>
      </c>
      <c r="W92" s="358">
        <f t="shared" ref="W92:AE92" si="42">LN(W91)</f>
        <v>-3.5587871087973989E-2</v>
      </c>
      <c r="X92" s="358"/>
      <c r="Y92" s="358">
        <f t="shared" si="42"/>
        <v>-9.61269524446558E-2</v>
      </c>
      <c r="Z92" s="358">
        <f t="shared" si="42"/>
        <v>-1.0056914421125178E-3</v>
      </c>
      <c r="AA92" s="358"/>
      <c r="AB92" s="358">
        <f>LN(AB91)</f>
        <v>-5.7291149519822383E-3</v>
      </c>
      <c r="AC92" s="358">
        <f t="shared" si="42"/>
        <v>-9.5228895515191425E-3</v>
      </c>
      <c r="AD92" s="358">
        <f t="shared" si="42"/>
        <v>-6.7762049821023768E-2</v>
      </c>
      <c r="AE92" s="358">
        <f t="shared" si="42"/>
        <v>-4.6178976243992954E-2</v>
      </c>
      <c r="AF92" s="358"/>
      <c r="AG92" s="358">
        <f>LN(AG91)</f>
        <v>-9.6394034126422071E-2</v>
      </c>
      <c r="AH92" s="358">
        <f t="shared" ref="AH92:AM92" si="43">LN(AH91)</f>
        <v>-4.8892055682316519E-2</v>
      </c>
      <c r="AI92" s="358">
        <f t="shared" si="43"/>
        <v>-7.0749514823067711E-2</v>
      </c>
      <c r="AJ92" s="358">
        <f t="shared" si="43"/>
        <v>-0.10794386469000854</v>
      </c>
      <c r="AK92" s="358">
        <f t="shared" si="43"/>
        <v>-0.25106542114448238</v>
      </c>
      <c r="AL92" s="358">
        <f t="shared" si="43"/>
        <v>-5.6779046857978084E-2</v>
      </c>
      <c r="AM92" s="358">
        <f t="shared" si="43"/>
        <v>-0.1482960868006987</v>
      </c>
      <c r="AN92" s="358">
        <f>LN(AN91)</f>
        <v>-0.3909383465491737</v>
      </c>
      <c r="AO92" s="358">
        <f>LN(AO91)</f>
        <v>-0.28265495444468858</v>
      </c>
      <c r="AP92" s="359">
        <f>LN(AP91)</f>
        <v>-0.21727607558029535</v>
      </c>
    </row>
    <row r="93" spans="1:42" ht="13.5" thickBot="1">
      <c r="A93" s="122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254"/>
      <c r="AI93" s="254"/>
      <c r="AJ93" s="31"/>
      <c r="AK93" s="31"/>
      <c r="AL93" s="122"/>
      <c r="AM93" s="31"/>
      <c r="AN93" s="31"/>
      <c r="AO93" s="134"/>
      <c r="AP93" s="134"/>
    </row>
    <row r="94" spans="1:42" ht="13.5" thickBot="1">
      <c r="A94" s="122"/>
      <c r="B94" s="28" t="s">
        <v>55</v>
      </c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254"/>
      <c r="AI94" s="254"/>
      <c r="AJ94" s="31"/>
      <c r="AK94" s="31"/>
      <c r="AL94" s="122"/>
      <c r="AM94" s="31"/>
      <c r="AN94" s="31"/>
      <c r="AO94" s="134"/>
      <c r="AP94" s="134"/>
    </row>
    <row r="95" spans="1:42">
      <c r="A95" s="122"/>
      <c r="B95" s="33" t="s">
        <v>41</v>
      </c>
      <c r="C95" s="360"/>
      <c r="D95" s="360">
        <f>SUMPRODUCT(C37:C60,D63:D86)/SUMPRODUCT(C37:C60,C63:C86)</f>
        <v>1.0257785033158351</v>
      </c>
      <c r="E95" s="360">
        <f>SUMPRODUCT(D37:D60,E63:E86)/SUMPRODUCT(D37:D60,D63:D86)</f>
        <v>0.98991033249131055</v>
      </c>
      <c r="F95" s="360">
        <f>SUMPRODUCT(E37:E60,F63:F86)/SUMPRODUCT(E37:E60,E63:E86)</f>
        <v>0.96566875524333273</v>
      </c>
      <c r="G95" s="360">
        <f>SUMPRODUCT(F37:F60,G63:G86)/SUMPRODUCT(F37:F60,F63:F86)</f>
        <v>1.007321619098642</v>
      </c>
      <c r="H95" s="360">
        <f>SUMPRODUCT(G37:G60,H63:H86)/SUMPRODUCT(G37:G60,G63:G86)</f>
        <v>1.0106019161414099</v>
      </c>
      <c r="I95" s="360"/>
      <c r="J95" s="360">
        <f>SUMPRODUCT(I37:I55,J63:J81)/SUMPRODUCT(I37:I55,I63:I81)</f>
        <v>0.96129874989663733</v>
      </c>
      <c r="K95" s="360"/>
      <c r="L95" s="360">
        <f>SUMPRODUCT(K37:K55,L63:L81)/SUMPRODUCT(K37:K55,K63:K81)</f>
        <v>0.9873032806220815</v>
      </c>
      <c r="M95" s="360">
        <f>SUMPRODUCT(L37:L55,M63:M81)/SUMPRODUCT(L37:L55,L63:L81)</f>
        <v>0.93613298353455199</v>
      </c>
      <c r="N95" s="360">
        <f>SUMPRODUCT(L37:L55,N63:N81)/SUMPRODUCT(L37:L55,L63:L81)</f>
        <v>0.89069343717871607</v>
      </c>
      <c r="O95" s="360">
        <f>SUMPRODUCT(N37:N55,O63:O81)/SUMPRODUCT(N37:N55,N63:N81)</f>
        <v>0.95211209168486188</v>
      </c>
      <c r="P95" s="360">
        <f>SUMPRODUCT(N37:N55,P63:P81)/SUMPRODUCT(N37:N55,N63:N81)</f>
        <v>0.89580937208565503</v>
      </c>
      <c r="Q95" s="360"/>
      <c r="R95" s="360">
        <f>SUMPRODUCT(Q37:Q55,R63:R81)/SUMPRODUCT(Q37:Q55,Q63:Q81)</f>
        <v>0.97518915938628303</v>
      </c>
      <c r="S95" s="360"/>
      <c r="T95" s="360">
        <f>SUMPRODUCT(S37:S55,T63:T81)/SUMPRODUCT(S37:S55,S63:S81)</f>
        <v>0.98969869775094443</v>
      </c>
      <c r="U95" s="360"/>
      <c r="V95" s="360">
        <f>SUMPRODUCT(U37:U44,V63:V70)/SUMPRODUCT(U37:U44,U63:U70)</f>
        <v>0.84341247924858276</v>
      </c>
      <c r="W95" s="360">
        <f>SUMPRODUCT(V37:V44,W63:W70)/SUMPRODUCT(V37:V44,V63:V70)</f>
        <v>0.90833575928846944</v>
      </c>
      <c r="X95" s="360"/>
      <c r="Y95" s="360">
        <f>SUMPRODUCT(X37:X44,Y63:Y70)/SUMPRODUCT(X37:X44,X63:X70)</f>
        <v>1.055796523628302</v>
      </c>
      <c r="Z95" s="360">
        <f>SUMPRODUCT(Y37:Y44,Z63:Z70)/SUMPRODUCT(Y37:Y44,Y63:Y70)</f>
        <v>0.88381034908471257</v>
      </c>
      <c r="AA95" s="360"/>
      <c r="AB95" s="360">
        <f>SUMPRODUCT(AA37:AA44,AB63:AB70)/SUMPRODUCT(AA37:AA44,AA63:AA70)</f>
        <v>0.84754905720908735</v>
      </c>
      <c r="AC95" s="360">
        <f>SUMPRODUCT(AB37:AB44,AC63:AC70)/SUMPRODUCT(AB37:AB44,AB63:AB70)</f>
        <v>0.87908076362582865</v>
      </c>
      <c r="AD95" s="360">
        <f>SUMPRODUCT(AC37:AC44,AD63:AD70)/SUMPRODUCT(AC37:AC44,AC63:AC70)</f>
        <v>1.0118654365222113</v>
      </c>
      <c r="AE95" s="360">
        <f>SUMPRODUCT(AD37:AD44,AE63:AE70)/SUMPRODUCT(AD37:AD44,AD63:AD70)</f>
        <v>0.95832500602254012</v>
      </c>
      <c r="AF95" s="360"/>
      <c r="AG95" s="360">
        <f t="shared" ref="AG95:AM95" si="44">SUMPRODUCT(AF37:AF44,AG63:AG70)/SUMPRODUCT(AF37:AF44,AF63:AF70)</f>
        <v>0.88592562442141198</v>
      </c>
      <c r="AH95" s="360">
        <f t="shared" si="44"/>
        <v>1.0191548575934479</v>
      </c>
      <c r="AI95" s="360">
        <f t="shared" si="44"/>
        <v>1.0584449035532517</v>
      </c>
      <c r="AJ95" s="360">
        <f t="shared" si="44"/>
        <v>1.139394816093291</v>
      </c>
      <c r="AK95" s="360">
        <f t="shared" si="44"/>
        <v>0.83329428470032119</v>
      </c>
      <c r="AL95" s="360">
        <f t="shared" si="44"/>
        <v>0.33352246629945709</v>
      </c>
      <c r="AM95" s="360">
        <f t="shared" si="44"/>
        <v>2.0781157222136919</v>
      </c>
      <c r="AN95" s="360">
        <f t="shared" ref="AN95:AP95" si="45">SUMPRODUCT(AM37:AM44,AN63:AN70)/SUMPRODUCT(AM37:AM44,AM63:AM70)</f>
        <v>1.4888271566284861</v>
      </c>
      <c r="AO95" s="360">
        <f t="shared" si="45"/>
        <v>1.2166463807055554</v>
      </c>
      <c r="AP95" s="361">
        <f t="shared" si="45"/>
        <v>0.93094568548316403</v>
      </c>
    </row>
    <row r="96" spans="1:42" ht="13.5" thickBot="1">
      <c r="A96" s="122"/>
      <c r="B96" s="69" t="s">
        <v>42</v>
      </c>
      <c r="C96" s="362"/>
      <c r="D96" s="362">
        <f>SUMPRODUCT(D37:D60,D63:D86)/SUMPRODUCT(D37:D60,C63:C86)</f>
        <v>1.0329694699089111</v>
      </c>
      <c r="E96" s="362">
        <f>SUMPRODUCT(E37:E60,E63:E86)/SUMPRODUCT(E37:E60,D63:D86)</f>
        <v>0.98127100652956578</v>
      </c>
      <c r="F96" s="362">
        <f>SUMPRODUCT(F37:F60,F63:F86)/SUMPRODUCT(F37:F60,E63:E86)</f>
        <v>0.96161924974768132</v>
      </c>
      <c r="G96" s="362">
        <f>SUMPRODUCT(G37:G60,G63:G86)/SUMPRODUCT(G37:G60,F63:F86)</f>
        <v>1.0097759443287637</v>
      </c>
      <c r="H96" s="362">
        <f>SUMPRODUCT(H37:H60,H63:H86)/SUMPRODUCT(H37:H60,G63:G86)</f>
        <v>1.0070047678977552</v>
      </c>
      <c r="I96" s="362"/>
      <c r="J96" s="362">
        <f>SUMPRODUCT(J37:J55,J63:J81)/SUMPRODUCT(J37:J55,I63:I81)</f>
        <v>0.93844294784383242</v>
      </c>
      <c r="K96" s="362"/>
      <c r="L96" s="362">
        <f>SUMPRODUCT(L37:L55,L63:L81)/SUMPRODUCT(L37:L55,K63:K81)</f>
        <v>0.99113074655834221</v>
      </c>
      <c r="M96" s="362">
        <f>SUMPRODUCT(M37:M55,M63:M81)/SUMPRODUCT(M37:M55,L63:L81)</f>
        <v>0.92898585579621484</v>
      </c>
      <c r="N96" s="362">
        <f>SUMPRODUCT(N37:N55,N63:N81)/SUMPRODUCT(N37:N55,L63:L81)</f>
        <v>0.88242290706925486</v>
      </c>
      <c r="O96" s="362">
        <f>SUMPRODUCT(O37:O55,O63:O81)/SUMPRODUCT(O37:O55,N63:N81)</f>
        <v>0.94558632155389288</v>
      </c>
      <c r="P96" s="362">
        <f>SUMPRODUCT(P37:P55,P63:P81)/SUMPRODUCT(P37:P55,N63:N81)</f>
        <v>1.0298942436125917</v>
      </c>
      <c r="Q96" s="362"/>
      <c r="R96" s="362">
        <f>SUMPRODUCT(R37:R55,R63:R81)/SUMPRODUCT(R37:R55,Q63:Q81)</f>
        <v>0.95255016956619554</v>
      </c>
      <c r="S96" s="362"/>
      <c r="T96" s="362">
        <f>SUMPRODUCT(T37:T55,T63:T81)/SUMPRODUCT(T37:T55,S63:S81)</f>
        <v>0.9870269867393644</v>
      </c>
      <c r="U96" s="362"/>
      <c r="V96" s="362">
        <f>SUMPRODUCT(V37:V44,V63:V70)/SUMPRODUCT(V37:V44,U63:U70)</f>
        <v>0.84675603037331193</v>
      </c>
      <c r="W96" s="362">
        <f>SUMPRODUCT(W37:W44,W63:W70)/SUMPRODUCT(W37:W44,V63:V70)</f>
        <v>0.90606677982772843</v>
      </c>
      <c r="X96" s="362"/>
      <c r="Y96" s="362">
        <f>SUMPRODUCT(Y37:Y44,Y63:Y70)/SUMPRODUCT(Y37:Y44,X63:X70)</f>
        <v>1.0468865124064692</v>
      </c>
      <c r="Z96" s="362">
        <f>SUMPRODUCT(Z37:Z44,Z63:Z70)/SUMPRODUCT(Z37:Z44,Y63:Y70)</f>
        <v>0.87780802180077311</v>
      </c>
      <c r="AA96" s="362"/>
      <c r="AB96" s="362">
        <f>SUMPRODUCT(AB37:AB44,AB63:AB70)/SUMPRODUCT(AB37:AB44,AA63:AA70)</f>
        <v>0.85193844858747669</v>
      </c>
      <c r="AC96" s="362">
        <f>SUMPRODUCT(AC37:AC44,AC63:AC70)/SUMPRODUCT(AC37:AC44,AB63:AB70)</f>
        <v>0.87468064332550377</v>
      </c>
      <c r="AD96" s="362">
        <f>SUMPRODUCT(AD37:AD44,AD63:AD70)/SUMPRODUCT(AD37:AD44,AC63:AC70)</f>
        <v>1.0089971278463215</v>
      </c>
      <c r="AE96" s="362">
        <f>SUMPRODUCT(AE37:AE44,AE63:AE70)/SUMPRODUCT(AE37:AE44,AD63:AD70)</f>
        <v>0.9513702107829286</v>
      </c>
      <c r="AF96" s="362"/>
      <c r="AG96" s="362">
        <f t="shared" ref="AG96:AM96" si="46">SUMPRODUCT(AG37:AG44,AG63:AG70)/SUMPRODUCT(AG37:AG44,AF63:AF70)</f>
        <v>0.86665985308590687</v>
      </c>
      <c r="AH96" s="362">
        <f t="shared" si="46"/>
        <v>1.0027094226526763</v>
      </c>
      <c r="AI96" s="362">
        <f t="shared" si="46"/>
        <v>1.0456310982321781</v>
      </c>
      <c r="AJ96" s="362">
        <f t="shared" si="46"/>
        <v>1.1344249541459959</v>
      </c>
      <c r="AK96" s="362">
        <f t="shared" si="46"/>
        <v>0.78254979409059988</v>
      </c>
      <c r="AL96" s="362">
        <f t="shared" si="46"/>
        <v>0.33606844342933728</v>
      </c>
      <c r="AM96" s="362">
        <f t="shared" si="46"/>
        <v>2.1867372287363338</v>
      </c>
      <c r="AN96" s="362">
        <f t="shared" ref="AN96:AP96" si="47">SUMPRODUCT(AN37:AN44,AN63:AN70)/SUMPRODUCT(AN37:AN44,AM63:AM70)</f>
        <v>1.2694074711593999</v>
      </c>
      <c r="AO96" s="362">
        <f t="shared" si="47"/>
        <v>1.0878378300564044</v>
      </c>
      <c r="AP96" s="363">
        <f t="shared" si="47"/>
        <v>0.90944551873720914</v>
      </c>
    </row>
    <row r="97" spans="1:42" ht="15" thickBot="1">
      <c r="A97" s="122"/>
      <c r="B97" s="323" t="s">
        <v>216</v>
      </c>
      <c r="C97" s="364">
        <v>1</v>
      </c>
      <c r="D97" s="364">
        <f>SQRT(D95*D96)</f>
        <v>1.0293677072912839</v>
      </c>
      <c r="E97" s="364">
        <f>SQRT(E95*E96)</f>
        <v>0.98558120332003363</v>
      </c>
      <c r="F97" s="364">
        <f>SQRT(F95*F96)</f>
        <v>0.96364187534678614</v>
      </c>
      <c r="G97" s="364">
        <f>SQRT(G95*G96)</f>
        <v>1.0085480351317484</v>
      </c>
      <c r="H97" s="364">
        <f>SQRT(H95*H96)</f>
        <v>1.0088017386984458</v>
      </c>
      <c r="I97" s="364"/>
      <c r="J97" s="364">
        <f>SQRT(J95*J96)</f>
        <v>0.94980210181468405</v>
      </c>
      <c r="K97" s="364"/>
      <c r="L97" s="364">
        <f>SQRT(L95*L96)</f>
        <v>0.98921516244064112</v>
      </c>
      <c r="M97" s="364">
        <f>SQRT(M95*M96)</f>
        <v>0.93255257269920688</v>
      </c>
      <c r="N97" s="364">
        <f>SQRT(N95*N96)</f>
        <v>0.88654852779909876</v>
      </c>
      <c r="O97" s="364">
        <f>SQRT(O95*O96)</f>
        <v>0.94884359642844796</v>
      </c>
      <c r="P97" s="364">
        <f>SQRT(P95*P96)</f>
        <v>0.96051492215645795</v>
      </c>
      <c r="Q97" s="364"/>
      <c r="R97" s="364">
        <f>SQRT(R95*R96)</f>
        <v>0.96380319522842395</v>
      </c>
      <c r="S97" s="364"/>
      <c r="T97" s="364">
        <f>SQRT(T95*T96)</f>
        <v>0.98836193948420925</v>
      </c>
      <c r="U97" s="364"/>
      <c r="V97" s="364">
        <f>SQRT(V95*V96)</f>
        <v>0.84508260122655654</v>
      </c>
      <c r="W97" s="364">
        <f t="shared" ref="W97:AE97" si="48">SQRT(W95*W96)</f>
        <v>0.90720056019651918</v>
      </c>
      <c r="X97" s="364"/>
      <c r="Y97" s="364">
        <f t="shared" si="48"/>
        <v>1.0513320790464389</v>
      </c>
      <c r="Z97" s="364">
        <f t="shared" si="48"/>
        <v>0.8808040725252706</v>
      </c>
      <c r="AA97" s="364"/>
      <c r="AB97" s="364">
        <f t="shared" si="48"/>
        <v>0.8497409186925674</v>
      </c>
      <c r="AC97" s="364">
        <f t="shared" si="48"/>
        <v>0.87687794353793336</v>
      </c>
      <c r="AD97" s="364">
        <f t="shared" si="48"/>
        <v>1.0104302644011982</v>
      </c>
      <c r="AE97" s="364">
        <f t="shared" si="48"/>
        <v>0.95484127632723093</v>
      </c>
      <c r="AF97" s="364"/>
      <c r="AG97" s="364">
        <f>SQRT(AG95*AG96)</f>
        <v>0.87623979109950334</v>
      </c>
      <c r="AH97" s="364">
        <f t="shared" ref="AH97:AM97" si="49">SQRT(AH95*AH96)</f>
        <v>1.0108986986099036</v>
      </c>
      <c r="AI97" s="364">
        <f t="shared" si="49"/>
        <v>1.052018491719912</v>
      </c>
      <c r="AJ97" s="364">
        <f t="shared" si="49"/>
        <v>1.1369071694737514</v>
      </c>
      <c r="AK97" s="364">
        <f t="shared" si="49"/>
        <v>0.80752354201540777</v>
      </c>
      <c r="AL97" s="364">
        <f t="shared" si="49"/>
        <v>0.33479303472141136</v>
      </c>
      <c r="AM97" s="364">
        <f t="shared" si="49"/>
        <v>2.1317347432049263</v>
      </c>
      <c r="AN97" s="364">
        <f t="shared" ref="AN97:AO97" si="50">SQRT(AN95*AN96)</f>
        <v>1.3747466369805044</v>
      </c>
      <c r="AO97" s="364">
        <f t="shared" si="50"/>
        <v>1.1504407671552281</v>
      </c>
      <c r="AP97" s="365">
        <f t="shared" ref="AP97" si="51">SQRT(AP95*AP96)</f>
        <v>0.92013280663739128</v>
      </c>
    </row>
    <row r="98" spans="1:42" ht="13.5" thickBot="1">
      <c r="A98" s="122"/>
      <c r="B98" s="79" t="s">
        <v>56</v>
      </c>
      <c r="C98" s="366"/>
      <c r="D98" s="367">
        <f>LN(D97)</f>
        <v>2.894473732604053E-2</v>
      </c>
      <c r="E98" s="367">
        <f>LN(E97)</f>
        <v>-1.4523757691525467E-2</v>
      </c>
      <c r="F98" s="367">
        <f>LN(F97)</f>
        <v>-3.7035551997211459E-2</v>
      </c>
      <c r="G98" s="367">
        <f>LN(G97)</f>
        <v>8.5117075522597729E-3</v>
      </c>
      <c r="H98" s="367">
        <f>LN(H97)</f>
        <v>8.763229198457222E-3</v>
      </c>
      <c r="I98" s="367"/>
      <c r="J98" s="367">
        <f>LN(J97)</f>
        <v>-5.1501629967180336E-2</v>
      </c>
      <c r="K98" s="367"/>
      <c r="L98" s="367">
        <f>LN(L97)</f>
        <v>-1.084341546949228E-2</v>
      </c>
      <c r="M98" s="367">
        <f>LN(M97)</f>
        <v>-6.9829750823646633E-2</v>
      </c>
      <c r="N98" s="367">
        <f>LN(N97)</f>
        <v>-0.12041941407597399</v>
      </c>
      <c r="O98" s="367">
        <f>LN(O97)</f>
        <v>-5.2511302776121142E-2</v>
      </c>
      <c r="P98" s="367">
        <f>LN(P97)</f>
        <v>-4.0285761072801948E-2</v>
      </c>
      <c r="Q98" s="367"/>
      <c r="R98" s="367">
        <f>LN(R97)</f>
        <v>-3.6868159541283925E-2</v>
      </c>
      <c r="S98" s="367"/>
      <c r="T98" s="367">
        <f>LN(T97)</f>
        <v>-1.1706312808405938E-2</v>
      </c>
      <c r="U98" s="367"/>
      <c r="V98" s="367">
        <f>LN(V97)</f>
        <v>-0.16832090347163348</v>
      </c>
      <c r="W98" s="367">
        <f t="shared" ref="W98:AE98" si="52">LN(W97)</f>
        <v>-9.73917285082678E-2</v>
      </c>
      <c r="X98" s="367"/>
      <c r="Y98" s="367">
        <f t="shared" si="52"/>
        <v>5.0058006828054648E-2</v>
      </c>
      <c r="Z98" s="367">
        <f t="shared" si="52"/>
        <v>-0.12692006991806326</v>
      </c>
      <c r="AA98" s="367"/>
      <c r="AB98" s="367">
        <f t="shared" si="52"/>
        <v>-0.16282377749736099</v>
      </c>
      <c r="AC98" s="367">
        <f t="shared" si="52"/>
        <v>-0.13138747128094369</v>
      </c>
      <c r="AD98" s="367">
        <f t="shared" si="52"/>
        <v>1.0376244496695866E-2</v>
      </c>
      <c r="AE98" s="367">
        <f t="shared" si="52"/>
        <v>-4.6210155113333581E-2</v>
      </c>
      <c r="AF98" s="367"/>
      <c r="AG98" s="367">
        <f>LN(AG97)</f>
        <v>-0.13211549137224435</v>
      </c>
      <c r="AH98" s="367">
        <f t="shared" ref="AH98:AM98" si="53">LN(AH97)</f>
        <v>1.0839735819150828E-2</v>
      </c>
      <c r="AI98" s="367">
        <f t="shared" si="53"/>
        <v>5.0710691841557236E-2</v>
      </c>
      <c r="AJ98" s="367">
        <f t="shared" si="53"/>
        <v>0.1283115662934336</v>
      </c>
      <c r="AK98" s="367">
        <f t="shared" si="53"/>
        <v>-0.21378307011165346</v>
      </c>
      <c r="AL98" s="367">
        <f t="shared" si="53"/>
        <v>-1.0942427448800889</v>
      </c>
      <c r="AM98" s="367">
        <f t="shared" si="53"/>
        <v>0.75693608167993287</v>
      </c>
      <c r="AN98" s="367">
        <f t="shared" ref="AN98:AO98" si="54">LN(AN97)</f>
        <v>0.31826945012565677</v>
      </c>
      <c r="AO98" s="367">
        <f t="shared" si="54"/>
        <v>0.14014514473091147</v>
      </c>
      <c r="AP98" s="368">
        <f t="shared" ref="AP98" si="55">LN(AP97)</f>
        <v>-8.3237264316594645E-2</v>
      </c>
    </row>
    <row r="99" spans="1:42" ht="13.5" thickBot="1">
      <c r="A99" s="122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31"/>
      <c r="U99" s="31"/>
      <c r="V99" s="31"/>
      <c r="W99" s="24"/>
      <c r="X99" s="24"/>
      <c r="Y99" s="24"/>
      <c r="Z99" s="24"/>
      <c r="AA99" s="24"/>
      <c r="AB99" s="24"/>
      <c r="AC99" s="24"/>
      <c r="AD99" s="24"/>
      <c r="AE99" s="24"/>
      <c r="AF99" s="31"/>
      <c r="AG99" s="31"/>
      <c r="AH99" s="31"/>
      <c r="AI99" s="31"/>
      <c r="AJ99" s="31"/>
      <c r="AK99" s="31"/>
      <c r="AL99" s="122"/>
      <c r="AM99" s="122"/>
    </row>
    <row r="100" spans="1:42" ht="13.5" thickBot="1">
      <c r="A100" s="122"/>
      <c r="B100" s="369" t="s">
        <v>51</v>
      </c>
      <c r="C100" s="26"/>
      <c r="D100" s="26"/>
      <c r="E100" s="26"/>
      <c r="F100" s="370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31"/>
      <c r="W100" s="31"/>
      <c r="X100" s="31"/>
      <c r="Y100" s="31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122"/>
      <c r="AM100" s="122"/>
    </row>
    <row r="101" spans="1:42" ht="13.5" thickBot="1">
      <c r="A101" s="122"/>
      <c r="B101" s="204" t="s">
        <v>52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122"/>
      <c r="AM101" s="122"/>
    </row>
    <row r="102" spans="1:42">
      <c r="A102" s="122"/>
      <c r="B102" s="371" t="s">
        <v>7</v>
      </c>
      <c r="C102" s="372">
        <f t="shared" ref="C102:L102" si="56">+C11/C38</f>
        <v>1.0705005001567709</v>
      </c>
      <c r="D102" s="372">
        <f t="shared" si="56"/>
        <v>0.94524551234910548</v>
      </c>
      <c r="E102" s="372">
        <f t="shared" si="56"/>
        <v>0.81556517863381639</v>
      </c>
      <c r="F102" s="372">
        <f t="shared" si="56"/>
        <v>0.55858669722292975</v>
      </c>
      <c r="G102" s="372">
        <f t="shared" si="56"/>
        <v>8.0303455083358205E-2</v>
      </c>
      <c r="H102" s="372">
        <f t="shared" si="56"/>
        <v>8.2648520758492092E-2</v>
      </c>
      <c r="I102" s="372">
        <f t="shared" si="56"/>
        <v>8.2638100185510058E-2</v>
      </c>
      <c r="J102" s="372">
        <f t="shared" si="56"/>
        <v>7.6078612511381052E-2</v>
      </c>
      <c r="K102" s="372">
        <f t="shared" si="56"/>
        <v>7.6076380993093648E-2</v>
      </c>
      <c r="L102" s="372">
        <f t="shared" si="56"/>
        <v>8.2094791064055636E-2</v>
      </c>
      <c r="M102" s="372">
        <f>M64</f>
        <v>6.3994117641572562E-2</v>
      </c>
      <c r="N102" s="372">
        <f t="shared" ref="N102:T105" si="57">+N11/N38</f>
        <v>6.3994117641572562E-2</v>
      </c>
      <c r="O102" s="372">
        <f t="shared" si="57"/>
        <v>4.7212239833581797E-2</v>
      </c>
      <c r="P102" s="372">
        <f t="shared" si="57"/>
        <v>4.7212239833581797E-2</v>
      </c>
      <c r="Q102" s="372">
        <f t="shared" si="57"/>
        <v>4.7213953466017436E-2</v>
      </c>
      <c r="R102" s="372">
        <f t="shared" si="57"/>
        <v>-4.5388965192966826E-2</v>
      </c>
      <c r="S102" s="372">
        <f t="shared" si="57"/>
        <v>4.3293380105670839E-2</v>
      </c>
      <c r="T102" s="373">
        <f t="shared" si="57"/>
        <v>4.674317243102058E-2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122"/>
      <c r="AM102" s="122"/>
    </row>
    <row r="103" spans="1:42">
      <c r="A103" s="122"/>
      <c r="B103" s="345" t="s">
        <v>8</v>
      </c>
      <c r="C103" s="374">
        <f t="shared" ref="C103:L103" si="58">+C12/C39</f>
        <v>0.16395411379692831</v>
      </c>
      <c r="D103" s="374">
        <f t="shared" si="58"/>
        <v>0.25790113707850415</v>
      </c>
      <c r="E103" s="374">
        <f t="shared" si="58"/>
        <v>0.34758136513312954</v>
      </c>
      <c r="F103" s="374">
        <f t="shared" si="58"/>
        <v>0.47315676608944562</v>
      </c>
      <c r="G103" s="374">
        <f t="shared" si="58"/>
        <v>0.49344023367415962</v>
      </c>
      <c r="H103" s="374">
        <f t="shared" si="58"/>
        <v>0.54691620899337945</v>
      </c>
      <c r="I103" s="374">
        <f t="shared" si="58"/>
        <v>0.54682147316169816</v>
      </c>
      <c r="J103" s="374">
        <f t="shared" si="58"/>
        <v>0.54356414506576889</v>
      </c>
      <c r="K103" s="374">
        <f t="shared" si="58"/>
        <v>0.54356400069713429</v>
      </c>
      <c r="L103" s="374">
        <f t="shared" si="58"/>
        <v>0.50813584176674997</v>
      </c>
      <c r="M103" s="374">
        <f>M65</f>
        <v>0.47505868222175035</v>
      </c>
      <c r="N103" s="374">
        <f t="shared" si="57"/>
        <v>0.47505868222175035</v>
      </c>
      <c r="O103" s="374">
        <f t="shared" si="57"/>
        <v>0.45002315029362017</v>
      </c>
      <c r="P103" s="374">
        <f t="shared" si="57"/>
        <v>0.45002315029362017</v>
      </c>
      <c r="Q103" s="374">
        <f t="shared" si="57"/>
        <v>0.45002269357830649</v>
      </c>
      <c r="R103" s="374">
        <f t="shared" si="57"/>
        <v>0.38642229247560322</v>
      </c>
      <c r="S103" s="374">
        <f t="shared" si="57"/>
        <v>0.39469831447236492</v>
      </c>
      <c r="T103" s="375">
        <f t="shared" si="57"/>
        <v>0.3752099351720643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122"/>
      <c r="AM103" s="122"/>
    </row>
    <row r="104" spans="1:42">
      <c r="A104" s="122"/>
      <c r="B104" s="345" t="s">
        <v>9</v>
      </c>
      <c r="C104" s="374">
        <f t="shared" ref="C104:L104" si="59">+C13/C40</f>
        <v>7.4398009540962304E-2</v>
      </c>
      <c r="D104" s="374">
        <f t="shared" si="59"/>
        <v>7.4571513536782402E-2</v>
      </c>
      <c r="E104" s="374">
        <f t="shared" si="59"/>
        <v>7.6142284280907579E-2</v>
      </c>
      <c r="F104" s="374">
        <f t="shared" si="59"/>
        <v>7.4823234932163377E-2</v>
      </c>
      <c r="G104" s="374">
        <f t="shared" si="59"/>
        <v>8.3845578251140945E-2</v>
      </c>
      <c r="H104" s="374">
        <f t="shared" si="59"/>
        <v>9.2709982694228851E-2</v>
      </c>
      <c r="I104" s="374">
        <f t="shared" si="59"/>
        <v>9.2692781715293993E-2</v>
      </c>
      <c r="J104" s="374">
        <f t="shared" si="59"/>
        <v>6.827742182771189E-2</v>
      </c>
      <c r="K104" s="374">
        <f t="shared" si="59"/>
        <v>6.827742182771189E-2</v>
      </c>
      <c r="L104" s="374">
        <f t="shared" si="59"/>
        <v>7.3964894434961875E-2</v>
      </c>
      <c r="M104" s="374">
        <f>M66</f>
        <v>7.4402603227449682E-2</v>
      </c>
      <c r="N104" s="374">
        <f t="shared" si="57"/>
        <v>7.4402603227449682E-2</v>
      </c>
      <c r="O104" s="374">
        <f t="shared" si="57"/>
        <v>7.8865993531187437E-2</v>
      </c>
      <c r="P104" s="374">
        <f t="shared" si="57"/>
        <v>5.9924249929369656E-2</v>
      </c>
      <c r="Q104" s="374">
        <f t="shared" si="57"/>
        <v>4.4491657466565651E-2</v>
      </c>
      <c r="R104" s="374">
        <f t="shared" si="57"/>
        <v>4.8009207542800678E-2</v>
      </c>
      <c r="S104" s="374">
        <f t="shared" si="57"/>
        <v>4.2625439307295551E-2</v>
      </c>
      <c r="T104" s="375">
        <f t="shared" si="57"/>
        <v>4.0815639814669083E-2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122"/>
      <c r="AM104" s="122"/>
    </row>
    <row r="105" spans="1:42">
      <c r="A105" s="122"/>
      <c r="B105" s="345" t="s">
        <v>10</v>
      </c>
      <c r="C105" s="374">
        <f t="shared" ref="C105:L105" si="60">+C14/C41</f>
        <v>7.7649084612200672E-2</v>
      </c>
      <c r="D105" s="374">
        <f t="shared" si="60"/>
        <v>6.508924734747068E-2</v>
      </c>
      <c r="E105" s="374">
        <f t="shared" si="60"/>
        <v>5.1150116899863325E-2</v>
      </c>
      <c r="F105" s="374">
        <f t="shared" si="60"/>
        <v>5.5250921527826839E-2</v>
      </c>
      <c r="G105" s="374">
        <f t="shared" si="60"/>
        <v>5.120515801530192E-2</v>
      </c>
      <c r="H105" s="374">
        <f t="shared" si="60"/>
        <v>4.2996522188413655E-2</v>
      </c>
      <c r="I105" s="374">
        <f t="shared" si="60"/>
        <v>4.2995283837776239E-2</v>
      </c>
      <c r="J105" s="374">
        <f t="shared" si="60"/>
        <v>4.6240051236057622E-2</v>
      </c>
      <c r="K105" s="374">
        <f t="shared" si="60"/>
        <v>4.6240051236057622E-2</v>
      </c>
      <c r="L105" s="374">
        <f t="shared" si="60"/>
        <v>5.4699728724678091E-2</v>
      </c>
      <c r="M105" s="374">
        <f>M67</f>
        <v>5.3644727610754596E-2</v>
      </c>
      <c r="N105" s="374">
        <f t="shared" si="57"/>
        <v>5.3644727610754596E-2</v>
      </c>
      <c r="O105" s="374">
        <f t="shared" si="57"/>
        <v>5.2093424985882708E-2</v>
      </c>
      <c r="P105" s="374">
        <f t="shared" si="57"/>
        <v>5.2093424985882708E-2</v>
      </c>
      <c r="Q105" s="374">
        <f t="shared" si="57"/>
        <v>5.2093222001298879E-2</v>
      </c>
      <c r="R105" s="374">
        <f t="shared" si="57"/>
        <v>4.6489025974688382E-2</v>
      </c>
      <c r="S105" s="374">
        <f t="shared" si="57"/>
        <v>4.6031703416830244E-2</v>
      </c>
      <c r="T105" s="375">
        <f t="shared" si="57"/>
        <v>5.3184970699007357E-2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122"/>
      <c r="AM105" s="122"/>
    </row>
    <row r="106" spans="1:42">
      <c r="A106" s="122"/>
      <c r="B106" s="345" t="s">
        <v>12</v>
      </c>
      <c r="C106" s="374">
        <f t="shared" ref="C106:L106" si="61">+C16/C43</f>
        <v>0.65441563884591336</v>
      </c>
      <c r="D106" s="374">
        <f t="shared" si="61"/>
        <v>0.64134589192006142</v>
      </c>
      <c r="E106" s="374">
        <f t="shared" si="61"/>
        <v>0.61294721350958004</v>
      </c>
      <c r="F106" s="374">
        <f t="shared" si="61"/>
        <v>0.55052441366323723</v>
      </c>
      <c r="G106" s="374">
        <f t="shared" si="61"/>
        <v>0.49066632870400473</v>
      </c>
      <c r="H106" s="374">
        <f t="shared" si="61"/>
        <v>0.54582084998716085</v>
      </c>
      <c r="I106" s="374">
        <f t="shared" si="61"/>
        <v>0.54572596080322977</v>
      </c>
      <c r="J106" s="374">
        <f t="shared" si="61"/>
        <v>0.58807553723380679</v>
      </c>
      <c r="K106" s="374">
        <f t="shared" si="61"/>
        <v>0.58807504716302417</v>
      </c>
      <c r="L106" s="374">
        <f t="shared" si="61"/>
        <v>0.56267183830830636</v>
      </c>
      <c r="M106" s="374">
        <f>M69</f>
        <v>0.56192899162234844</v>
      </c>
      <c r="N106" s="374">
        <f t="shared" ref="N106:T107" si="62">+N16/N43</f>
        <v>0.38634644445683064</v>
      </c>
      <c r="O106" s="374">
        <f t="shared" si="62"/>
        <v>0.3596693108388847</v>
      </c>
      <c r="P106" s="374">
        <f t="shared" si="62"/>
        <v>0.35966924156124697</v>
      </c>
      <c r="Q106" s="374">
        <f t="shared" si="62"/>
        <v>0.60164489019215617</v>
      </c>
      <c r="R106" s="374">
        <f t="shared" si="62"/>
        <v>0.56225363541077378</v>
      </c>
      <c r="S106" s="374">
        <f t="shared" si="62"/>
        <v>0.56658782435016086</v>
      </c>
      <c r="T106" s="375">
        <f t="shared" si="62"/>
        <v>0.49640985919998099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122"/>
      <c r="AM106" s="122"/>
    </row>
    <row r="107" spans="1:42">
      <c r="A107" s="122"/>
      <c r="B107" s="345" t="s">
        <v>13</v>
      </c>
      <c r="C107" s="374">
        <f t="shared" ref="C107:L107" si="63">+C17/C44</f>
        <v>2.0733046161830684</v>
      </c>
      <c r="D107" s="374">
        <f t="shared" si="63"/>
        <v>2.0244989132155502</v>
      </c>
      <c r="E107" s="374">
        <f t="shared" si="63"/>
        <v>1.836282331839499</v>
      </c>
      <c r="F107" s="374">
        <f t="shared" si="63"/>
        <v>1.4378784763359937</v>
      </c>
      <c r="G107" s="374">
        <f t="shared" si="63"/>
        <v>1.216852876642794</v>
      </c>
      <c r="H107" s="374">
        <f t="shared" si="63"/>
        <v>0.89696431059813253</v>
      </c>
      <c r="I107" s="374">
        <f t="shared" si="63"/>
        <v>0.89696413353888138</v>
      </c>
      <c r="J107" s="374">
        <f t="shared" si="63"/>
        <v>0.6093095897795977</v>
      </c>
      <c r="K107" s="374">
        <f t="shared" si="63"/>
        <v>0.60930946616457626</v>
      </c>
      <c r="L107" s="374">
        <f t="shared" si="63"/>
        <v>0.36096434717931736</v>
      </c>
      <c r="M107" s="374">
        <f>M70</f>
        <v>0.18668873399053665</v>
      </c>
      <c r="N107" s="374">
        <f t="shared" si="62"/>
        <v>0.28032856033419451</v>
      </c>
      <c r="O107" s="374">
        <f t="shared" si="62"/>
        <v>0.15612866093949754</v>
      </c>
      <c r="P107" s="374">
        <f t="shared" si="62"/>
        <v>0.15612862394299165</v>
      </c>
      <c r="Q107" s="374">
        <f t="shared" si="62"/>
        <v>0.15612495979236177</v>
      </c>
      <c r="R107" s="374">
        <f t="shared" si="62"/>
        <v>0.13148068131784785</v>
      </c>
      <c r="S107" s="374">
        <f t="shared" si="62"/>
        <v>0.12279490987878754</v>
      </c>
      <c r="T107" s="375">
        <f t="shared" si="62"/>
        <v>0.12095471348270651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122"/>
      <c r="AM107" s="122"/>
    </row>
    <row r="108" spans="1:42">
      <c r="A108" s="122"/>
      <c r="B108" s="345" t="s">
        <v>18</v>
      </c>
      <c r="C108" s="374">
        <f t="shared" ref="C108:L108" si="64">+C20/C47</f>
        <v>0.28674332194155128</v>
      </c>
      <c r="D108" s="374">
        <f t="shared" si="64"/>
        <v>0.30310141451220263</v>
      </c>
      <c r="E108" s="374">
        <f t="shared" si="64"/>
        <v>0.30605675950709255</v>
      </c>
      <c r="F108" s="374">
        <f t="shared" si="64"/>
        <v>0.33862309158367254</v>
      </c>
      <c r="G108" s="374">
        <f t="shared" si="64"/>
        <v>0.3704238292860102</v>
      </c>
      <c r="H108" s="374">
        <f t="shared" si="64"/>
        <v>0.34040415431432192</v>
      </c>
      <c r="I108" s="374">
        <f t="shared" si="64"/>
        <v>0.34034490757984609</v>
      </c>
      <c r="J108" s="374">
        <f t="shared" si="64"/>
        <v>0.41426163147023459</v>
      </c>
      <c r="K108" s="374">
        <f t="shared" si="64"/>
        <v>0.41426158718232137</v>
      </c>
      <c r="L108" s="374">
        <f t="shared" si="64"/>
        <v>0.4456337157991746</v>
      </c>
      <c r="M108" s="374">
        <f>M73</f>
        <v>0.40356412863458024</v>
      </c>
      <c r="N108" s="374">
        <f t="shared" ref="N108:T109" si="65">+N20/N47</f>
        <v>0.34123543320631272</v>
      </c>
      <c r="O108" s="374">
        <f t="shared" si="65"/>
        <v>0.32131952371556449</v>
      </c>
      <c r="P108" s="374">
        <f t="shared" si="65"/>
        <v>0.32131951019259641</v>
      </c>
      <c r="Q108" s="374">
        <f t="shared" si="65"/>
        <v>0.28187724260145963</v>
      </c>
      <c r="R108" s="374">
        <f t="shared" si="65"/>
        <v>0.29461081505296205</v>
      </c>
      <c r="S108" s="374">
        <f t="shared" si="65"/>
        <v>0.2961477658344791</v>
      </c>
      <c r="T108" s="375">
        <f t="shared" si="65"/>
        <v>0.28938474647486989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122"/>
      <c r="AM108" s="122"/>
    </row>
    <row r="109" spans="1:42">
      <c r="A109" s="122"/>
      <c r="B109" s="345" t="s">
        <v>19</v>
      </c>
      <c r="C109" s="374">
        <f t="shared" ref="C109:L109" si="66">+C21/C48</f>
        <v>0.47892793734684624</v>
      </c>
      <c r="D109" s="374">
        <f t="shared" si="66"/>
        <v>0.34407492075627072</v>
      </c>
      <c r="E109" s="374">
        <f t="shared" si="66"/>
        <v>0.4731311355747011</v>
      </c>
      <c r="F109" s="374">
        <f t="shared" si="66"/>
        <v>0.58251015049620647</v>
      </c>
      <c r="G109" s="374">
        <f t="shared" si="66"/>
        <v>0.62517019115913475</v>
      </c>
      <c r="H109" s="374">
        <f t="shared" si="66"/>
        <v>0.72434447596201712</v>
      </c>
      <c r="I109" s="374">
        <f t="shared" si="66"/>
        <v>0.7242179678177223</v>
      </c>
      <c r="J109" s="374">
        <f t="shared" si="66"/>
        <v>0.78229625131686764</v>
      </c>
      <c r="K109" s="374">
        <f t="shared" si="66"/>
        <v>0.78229625131686764</v>
      </c>
      <c r="L109" s="374">
        <f t="shared" si="66"/>
        <v>0.8656114998779415</v>
      </c>
      <c r="M109" s="374">
        <f>M74</f>
        <v>0.8813373066584409</v>
      </c>
      <c r="N109" s="374">
        <f t="shared" si="65"/>
        <v>0.8813373066584409</v>
      </c>
      <c r="O109" s="374">
        <f t="shared" si="65"/>
        <v>0.8700015931177314</v>
      </c>
      <c r="P109" s="374">
        <f t="shared" si="65"/>
        <v>0.8700015931177314</v>
      </c>
      <c r="Q109" s="374">
        <f t="shared" si="65"/>
        <v>0.79887916458961805</v>
      </c>
      <c r="R109" s="374">
        <f t="shared" si="65"/>
        <v>0.73627963881460223</v>
      </c>
      <c r="S109" s="374">
        <f t="shared" si="65"/>
        <v>0.65394699512736887</v>
      </c>
      <c r="T109" s="375">
        <f t="shared" si="65"/>
        <v>0.71073402921106943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122"/>
      <c r="AM109" s="122"/>
    </row>
    <row r="110" spans="1:42">
      <c r="A110" s="122"/>
      <c r="B110" s="345" t="s">
        <v>39</v>
      </c>
      <c r="C110" s="374">
        <f t="shared" ref="C110:J110" si="67">+C119/C121</f>
        <v>1.1113050366666699</v>
      </c>
      <c r="D110" s="374">
        <f t="shared" si="67"/>
        <v>1.2396502291666669</v>
      </c>
      <c r="E110" s="374">
        <f t="shared" si="67"/>
        <v>1.3455993499999999</v>
      </c>
      <c r="F110" s="374">
        <f t="shared" si="67"/>
        <v>1.4432220350000002</v>
      </c>
      <c r="G110" s="374">
        <f t="shared" si="67"/>
        <v>1.4932920450000002</v>
      </c>
      <c r="H110" s="374">
        <f t="shared" si="67"/>
        <v>1.5494180583333335</v>
      </c>
      <c r="I110" s="374">
        <f t="shared" si="67"/>
        <v>1.5494180583333335</v>
      </c>
      <c r="J110" s="374">
        <f t="shared" si="67"/>
        <v>1.5800251224999999</v>
      </c>
      <c r="K110" s="374"/>
      <c r="L110" s="374"/>
      <c r="M110" s="374"/>
      <c r="N110" s="374"/>
      <c r="O110" s="374"/>
      <c r="P110" s="374"/>
      <c r="Q110" s="374"/>
      <c r="R110" s="374"/>
      <c r="S110" s="374"/>
      <c r="T110" s="375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122"/>
      <c r="AM110" s="122"/>
    </row>
    <row r="111" spans="1:42">
      <c r="A111" s="122"/>
      <c r="B111" s="328" t="s">
        <v>161</v>
      </c>
      <c r="C111" s="374">
        <f t="shared" ref="C111:H115" si="68">C82</f>
        <v>0.4670064984664542</v>
      </c>
      <c r="D111" s="374">
        <f t="shared" si="68"/>
        <v>0.39198106337713234</v>
      </c>
      <c r="E111" s="374">
        <f t="shared" si="68"/>
        <v>0.21382294018470727</v>
      </c>
      <c r="F111" s="374">
        <f t="shared" si="68"/>
        <v>1.2716479706580469E-2</v>
      </c>
      <c r="G111" s="374">
        <f t="shared" si="68"/>
        <v>9.5439905699136983E-3</v>
      </c>
      <c r="H111" s="374">
        <f t="shared" si="68"/>
        <v>1.947753041318322E-3</v>
      </c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5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122"/>
      <c r="AM111" s="122"/>
    </row>
    <row r="112" spans="1:42">
      <c r="A112" s="122"/>
      <c r="B112" s="328" t="s">
        <v>162</v>
      </c>
      <c r="C112" s="374">
        <f t="shared" si="68"/>
        <v>0.87848529819654742</v>
      </c>
      <c r="D112" s="374">
        <f t="shared" si="68"/>
        <v>0.92741534356560507</v>
      </c>
      <c r="E112" s="374">
        <f t="shared" si="68"/>
        <v>0.77278785425594909</v>
      </c>
      <c r="F112" s="374">
        <f t="shared" si="68"/>
        <v>0.7250075365292159</v>
      </c>
      <c r="G112" s="374">
        <f t="shared" si="68"/>
        <v>0.7603474219926859</v>
      </c>
      <c r="H112" s="374">
        <f t="shared" si="68"/>
        <v>0.77601643121110397</v>
      </c>
      <c r="I112" s="374"/>
      <c r="J112" s="374"/>
      <c r="K112" s="374"/>
      <c r="L112" s="374"/>
      <c r="M112" s="374"/>
      <c r="N112" s="374"/>
      <c r="O112" s="374"/>
      <c r="P112" s="374"/>
      <c r="Q112" s="374"/>
      <c r="R112" s="374"/>
      <c r="S112" s="374"/>
      <c r="T112" s="375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122"/>
      <c r="AM112" s="122"/>
    </row>
    <row r="113" spans="1:39">
      <c r="A113" s="122"/>
      <c r="B113" s="328" t="s">
        <v>163</v>
      </c>
      <c r="C113" s="374">
        <f t="shared" si="68"/>
        <v>0.47006189969690787</v>
      </c>
      <c r="D113" s="374">
        <f t="shared" si="68"/>
        <v>0.63714327026889905</v>
      </c>
      <c r="E113" s="374">
        <f t="shared" si="68"/>
        <v>0.6551326319341364</v>
      </c>
      <c r="F113" s="374">
        <f t="shared" si="68"/>
        <v>0.61592003640835036</v>
      </c>
      <c r="G113" s="374">
        <f t="shared" si="68"/>
        <v>0.70657628349177082</v>
      </c>
      <c r="H113" s="374">
        <f t="shared" si="68"/>
        <v>0.71618800154834961</v>
      </c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  <c r="S113" s="374"/>
      <c r="T113" s="375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122"/>
      <c r="AM113" s="122"/>
    </row>
    <row r="114" spans="1:39">
      <c r="A114" s="122"/>
      <c r="B114" s="328" t="s">
        <v>164</v>
      </c>
      <c r="C114" s="374">
        <f t="shared" si="68"/>
        <v>0.41627776106552211</v>
      </c>
      <c r="D114" s="374">
        <f t="shared" si="68"/>
        <v>0.45440289837148368</v>
      </c>
      <c r="E114" s="374">
        <f t="shared" si="68"/>
        <v>0.25775381787180868</v>
      </c>
      <c r="F114" s="374">
        <f t="shared" si="68"/>
        <v>4.8663108547816795E-2</v>
      </c>
      <c r="G114" s="374">
        <f t="shared" si="68"/>
        <v>0.16444499374609381</v>
      </c>
      <c r="H114" s="374">
        <f t="shared" si="68"/>
        <v>0.13332692399819712</v>
      </c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5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122"/>
      <c r="AM114" s="122"/>
    </row>
    <row r="115" spans="1:39" ht="13.5" thickBot="1">
      <c r="A115" s="122"/>
      <c r="B115" s="329" t="s">
        <v>165</v>
      </c>
      <c r="C115" s="376">
        <f t="shared" si="68"/>
        <v>0.99991965365536783</v>
      </c>
      <c r="D115" s="376">
        <f t="shared" si="68"/>
        <v>1.153604560603503</v>
      </c>
      <c r="E115" s="376">
        <f t="shared" si="68"/>
        <v>0.96650738427742078</v>
      </c>
      <c r="F115" s="376">
        <f t="shared" si="68"/>
        <v>0.75819914650125464</v>
      </c>
      <c r="G115" s="376">
        <f t="shared" si="68"/>
        <v>0.88640282868109677</v>
      </c>
      <c r="H115" s="376">
        <f t="shared" si="68"/>
        <v>0.8831439729374756</v>
      </c>
      <c r="I115" s="376"/>
      <c r="J115" s="376"/>
      <c r="K115" s="376"/>
      <c r="L115" s="376"/>
      <c r="M115" s="376"/>
      <c r="N115" s="376"/>
      <c r="O115" s="376"/>
      <c r="P115" s="376"/>
      <c r="Q115" s="376"/>
      <c r="R115" s="376"/>
      <c r="S115" s="376"/>
      <c r="T115" s="377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122"/>
      <c r="AM115" s="122"/>
    </row>
    <row r="116" spans="1:39" ht="13.5" thickBot="1">
      <c r="A116" s="122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31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122"/>
      <c r="AM116" s="122"/>
    </row>
    <row r="117" spans="1:39" ht="13.5" thickBot="1">
      <c r="A117" s="122"/>
      <c r="B117" s="369" t="s">
        <v>46</v>
      </c>
      <c r="C117" s="378"/>
      <c r="D117" s="379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122"/>
      <c r="AM117" s="122"/>
    </row>
    <row r="118" spans="1:39" ht="13.5" thickBot="1">
      <c r="A118" s="122"/>
      <c r="B118" s="204" t="s">
        <v>47</v>
      </c>
      <c r="C118" s="24"/>
      <c r="D118" s="24"/>
      <c r="E118" s="24"/>
      <c r="F118" s="130"/>
      <c r="G118" s="130"/>
      <c r="H118" s="130"/>
      <c r="I118" s="130"/>
      <c r="J118" s="130"/>
      <c r="K118" s="24"/>
      <c r="L118" s="24"/>
      <c r="M118" s="24"/>
      <c r="N118" s="24"/>
      <c r="O118" s="24"/>
      <c r="P118" s="24"/>
      <c r="Q118" s="24"/>
      <c r="R118" s="24"/>
      <c r="S118" s="24"/>
      <c r="T118" s="31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122"/>
      <c r="AM118" s="122"/>
    </row>
    <row r="119" spans="1:39">
      <c r="A119" s="122"/>
      <c r="B119" s="33" t="s">
        <v>48</v>
      </c>
      <c r="C119" s="238">
        <f t="shared" ref="C119:J119" si="69">+C28</f>
        <v>35865.510911795645</v>
      </c>
      <c r="D119" s="238">
        <f t="shared" si="69"/>
        <v>53794.538627135262</v>
      </c>
      <c r="E119" s="238">
        <f t="shared" si="69"/>
        <v>87840.131231050022</v>
      </c>
      <c r="F119" s="238">
        <f t="shared" si="69"/>
        <v>109836.308661341</v>
      </c>
      <c r="G119" s="238">
        <f t="shared" si="69"/>
        <v>113446.42658491727</v>
      </c>
      <c r="H119" s="238">
        <f t="shared" si="69"/>
        <v>98264.082892006743</v>
      </c>
      <c r="I119" s="238">
        <f t="shared" si="69"/>
        <v>98264.207999999984</v>
      </c>
      <c r="J119" s="266">
        <f t="shared" si="69"/>
        <v>86952.88</v>
      </c>
      <c r="K119" s="24"/>
      <c r="L119" s="24"/>
      <c r="M119" s="24"/>
      <c r="N119" s="24"/>
      <c r="O119" s="24"/>
      <c r="P119" s="24"/>
      <c r="Q119" s="24"/>
      <c r="R119" s="24"/>
      <c r="S119" s="24"/>
      <c r="T119" s="31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122"/>
      <c r="AM119" s="122"/>
    </row>
    <row r="120" spans="1:39" ht="13.5" thickBot="1">
      <c r="A120" s="122"/>
      <c r="B120" s="69" t="s">
        <v>49</v>
      </c>
      <c r="C120" s="380">
        <v>111.130503666667</v>
      </c>
      <c r="D120" s="380">
        <v>123.96502291666668</v>
      </c>
      <c r="E120" s="380">
        <v>134.559935</v>
      </c>
      <c r="F120" s="380">
        <v>144.32220350000003</v>
      </c>
      <c r="G120" s="380">
        <v>149.3292045</v>
      </c>
      <c r="H120" s="380">
        <v>154.94180583333335</v>
      </c>
      <c r="I120" s="376">
        <f>+H120</f>
        <v>154.94180583333335</v>
      </c>
      <c r="J120" s="381">
        <v>158.00251225</v>
      </c>
      <c r="K120" s="24"/>
      <c r="L120" s="24"/>
      <c r="M120" s="24"/>
      <c r="N120" s="24"/>
      <c r="O120" s="24"/>
      <c r="P120" s="24"/>
      <c r="Q120" s="24"/>
      <c r="R120" s="24"/>
      <c r="S120" s="24"/>
      <c r="T120" s="31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122"/>
      <c r="AM120" s="122"/>
    </row>
    <row r="121" spans="1:39" ht="13.5" thickBot="1">
      <c r="A121" s="122"/>
      <c r="B121" s="323" t="s">
        <v>50</v>
      </c>
      <c r="C121" s="382">
        <f>+C119/(C120/100)</f>
        <v>32273.327060024218</v>
      </c>
      <c r="D121" s="382">
        <f t="shared" ref="D121:J121" si="70">+D119/(D120/100)</f>
        <v>43394.932991137102</v>
      </c>
      <c r="E121" s="382">
        <f t="shared" si="70"/>
        <v>65279.558310614542</v>
      </c>
      <c r="F121" s="382">
        <f t="shared" si="70"/>
        <v>76104.927722601584</v>
      </c>
      <c r="G121" s="382">
        <f t="shared" si="70"/>
        <v>75970.689701837429</v>
      </c>
      <c r="H121" s="382">
        <f t="shared" si="70"/>
        <v>63419.993308782476</v>
      </c>
      <c r="I121" s="382">
        <f t="shared" si="70"/>
        <v>63420.074053932287</v>
      </c>
      <c r="J121" s="383">
        <f t="shared" si="70"/>
        <v>55032.593318781241</v>
      </c>
      <c r="K121" s="24"/>
      <c r="L121" s="24"/>
      <c r="M121" s="24"/>
      <c r="N121" s="24"/>
      <c r="O121" s="24"/>
      <c r="P121" s="24"/>
      <c r="Q121" s="24"/>
      <c r="R121" s="24"/>
      <c r="S121" s="24"/>
      <c r="T121" s="31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122"/>
      <c r="AM121" s="122"/>
    </row>
    <row r="122" spans="1:39" ht="13.5" thickBot="1">
      <c r="A122" s="122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31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122"/>
      <c r="AM122" s="122"/>
    </row>
    <row r="123" spans="1:39" ht="13.5" thickBot="1">
      <c r="A123" s="122"/>
      <c r="B123" s="369" t="s">
        <v>37</v>
      </c>
      <c r="C123" s="26"/>
      <c r="D123" s="26"/>
      <c r="E123" s="370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122"/>
      <c r="AM123" s="122"/>
    </row>
    <row r="124" spans="1:39" ht="13.5" thickBot="1">
      <c r="A124" s="122"/>
      <c r="B124" s="384" t="s">
        <v>38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122"/>
      <c r="AM124" s="122"/>
    </row>
    <row r="125" spans="1:39">
      <c r="A125" s="122"/>
      <c r="B125" s="371" t="s">
        <v>26</v>
      </c>
      <c r="C125" s="238">
        <f t="shared" ref="C125:T125" si="71">+C38</f>
        <v>363181</v>
      </c>
      <c r="D125" s="238">
        <f t="shared" si="71"/>
        <v>346152</v>
      </c>
      <c r="E125" s="238">
        <f t="shared" si="71"/>
        <v>300968</v>
      </c>
      <c r="F125" s="238">
        <f t="shared" si="71"/>
        <v>240800</v>
      </c>
      <c r="G125" s="238">
        <f t="shared" si="71"/>
        <v>255473</v>
      </c>
      <c r="H125" s="238">
        <f t="shared" si="71"/>
        <v>171987</v>
      </c>
      <c r="I125" s="238">
        <f t="shared" si="71"/>
        <v>171987</v>
      </c>
      <c r="J125" s="238">
        <f t="shared" si="71"/>
        <v>180124</v>
      </c>
      <c r="K125" s="238">
        <f t="shared" si="71"/>
        <v>180124</v>
      </c>
      <c r="L125" s="238">
        <f t="shared" si="71"/>
        <v>248690</v>
      </c>
      <c r="M125" s="238">
        <f t="shared" si="71"/>
        <v>325734</v>
      </c>
      <c r="N125" s="238">
        <f t="shared" si="71"/>
        <v>325734</v>
      </c>
      <c r="O125" s="238">
        <f t="shared" si="71"/>
        <v>408489</v>
      </c>
      <c r="P125" s="238">
        <f t="shared" si="71"/>
        <v>408489</v>
      </c>
      <c r="Q125" s="238">
        <f t="shared" si="71"/>
        <v>408489</v>
      </c>
      <c r="R125" s="238">
        <f t="shared" si="71"/>
        <v>404085</v>
      </c>
      <c r="S125" s="238">
        <f t="shared" si="71"/>
        <v>404085</v>
      </c>
      <c r="T125" s="266">
        <f t="shared" si="71"/>
        <v>404713</v>
      </c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122"/>
      <c r="AM125" s="122"/>
    </row>
    <row r="126" spans="1:39">
      <c r="A126" s="122"/>
      <c r="B126" s="345" t="s">
        <v>27</v>
      </c>
      <c r="C126" s="58">
        <f t="shared" ref="C126:T126" si="72">+C39</f>
        <v>1086651</v>
      </c>
      <c r="D126" s="58">
        <f t="shared" si="72"/>
        <v>1402836</v>
      </c>
      <c r="E126" s="58">
        <f t="shared" si="72"/>
        <v>1607630</v>
      </c>
      <c r="F126" s="58">
        <f t="shared" si="72"/>
        <v>1508053</v>
      </c>
      <c r="G126" s="58">
        <f t="shared" si="72"/>
        <v>1627830</v>
      </c>
      <c r="H126" s="58">
        <f t="shared" si="72"/>
        <v>1635864</v>
      </c>
      <c r="I126" s="58">
        <f t="shared" si="72"/>
        <v>1635864</v>
      </c>
      <c r="J126" s="58">
        <f t="shared" si="72"/>
        <v>1630102</v>
      </c>
      <c r="K126" s="58">
        <f t="shared" si="72"/>
        <v>1630102</v>
      </c>
      <c r="L126" s="58">
        <f t="shared" si="72"/>
        <v>1707859</v>
      </c>
      <c r="M126" s="58">
        <f t="shared" si="72"/>
        <v>1853377</v>
      </c>
      <c r="N126" s="58">
        <f t="shared" si="72"/>
        <v>1853377</v>
      </c>
      <c r="O126" s="58">
        <f t="shared" si="72"/>
        <v>1970593</v>
      </c>
      <c r="P126" s="58">
        <f t="shared" si="72"/>
        <v>1970593</v>
      </c>
      <c r="Q126" s="58">
        <f t="shared" si="72"/>
        <v>1970593</v>
      </c>
      <c r="R126" s="58">
        <f t="shared" si="72"/>
        <v>2156638</v>
      </c>
      <c r="S126" s="58">
        <f t="shared" si="72"/>
        <v>2156638</v>
      </c>
      <c r="T126" s="270">
        <f t="shared" si="72"/>
        <v>2294900</v>
      </c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122"/>
      <c r="AM126" s="122"/>
    </row>
    <row r="127" spans="1:39">
      <c r="A127" s="122"/>
      <c r="B127" s="345" t="s">
        <v>28</v>
      </c>
      <c r="C127" s="58">
        <f t="shared" ref="C127:T127" si="73">+C40</f>
        <v>5460062.8320000004</v>
      </c>
      <c r="D127" s="58">
        <f t="shared" si="73"/>
        <v>7119288.1440000003</v>
      </c>
      <c r="E127" s="58">
        <f t="shared" si="73"/>
        <v>7650431</v>
      </c>
      <c r="F127" s="58">
        <f t="shared" si="73"/>
        <v>7696254</v>
      </c>
      <c r="G127" s="58">
        <f t="shared" si="73"/>
        <v>8466443</v>
      </c>
      <c r="H127" s="58">
        <f t="shared" si="73"/>
        <v>8469241.8630445991</v>
      </c>
      <c r="I127" s="58">
        <f t="shared" si="73"/>
        <v>8469242</v>
      </c>
      <c r="J127" s="58">
        <f t="shared" si="73"/>
        <v>9812226.379999999</v>
      </c>
      <c r="K127" s="58">
        <f t="shared" si="73"/>
        <v>9812226.379999999</v>
      </c>
      <c r="L127" s="58">
        <f t="shared" si="73"/>
        <v>9528456.5949999988</v>
      </c>
      <c r="M127" s="58">
        <f t="shared" si="73"/>
        <v>9197045</v>
      </c>
      <c r="N127" s="58">
        <f t="shared" si="73"/>
        <v>9197045</v>
      </c>
      <c r="O127" s="58">
        <f t="shared" si="73"/>
        <v>7950852</v>
      </c>
      <c r="P127" s="58">
        <f t="shared" si="73"/>
        <v>7950852</v>
      </c>
      <c r="Q127" s="58">
        <f t="shared" si="73"/>
        <v>7950852</v>
      </c>
      <c r="R127" s="58">
        <f t="shared" si="73"/>
        <v>7485834.87197953</v>
      </c>
      <c r="S127" s="58">
        <f t="shared" si="73"/>
        <v>7485834.87197953</v>
      </c>
      <c r="T127" s="270">
        <f t="shared" si="73"/>
        <v>7328156.9793474898</v>
      </c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122"/>
      <c r="AM127" s="122"/>
    </row>
    <row r="128" spans="1:39">
      <c r="A128" s="122"/>
      <c r="B128" s="345" t="s">
        <v>10</v>
      </c>
      <c r="C128" s="58">
        <f t="shared" ref="C128:T128" si="74">+C41</f>
        <v>1086651</v>
      </c>
      <c r="D128" s="58">
        <f t="shared" si="74"/>
        <v>1402836</v>
      </c>
      <c r="E128" s="58">
        <f t="shared" si="74"/>
        <v>1607630</v>
      </c>
      <c r="F128" s="58">
        <f t="shared" si="74"/>
        <v>1508053</v>
      </c>
      <c r="G128" s="58">
        <f t="shared" si="74"/>
        <v>1627830</v>
      </c>
      <c r="H128" s="58">
        <f t="shared" si="74"/>
        <v>1635864</v>
      </c>
      <c r="I128" s="58">
        <f t="shared" si="74"/>
        <v>1635864</v>
      </c>
      <c r="J128" s="58">
        <f t="shared" si="74"/>
        <v>1630102</v>
      </c>
      <c r="K128" s="58">
        <f t="shared" si="74"/>
        <v>1630102</v>
      </c>
      <c r="L128" s="58">
        <f t="shared" si="74"/>
        <v>1707859</v>
      </c>
      <c r="M128" s="58">
        <f t="shared" si="74"/>
        <v>1853377</v>
      </c>
      <c r="N128" s="58">
        <f t="shared" si="74"/>
        <v>1853377</v>
      </c>
      <c r="O128" s="58">
        <f t="shared" si="74"/>
        <v>1970593</v>
      </c>
      <c r="P128" s="58">
        <f t="shared" si="74"/>
        <v>1970593</v>
      </c>
      <c r="Q128" s="58">
        <f t="shared" si="74"/>
        <v>1970593</v>
      </c>
      <c r="R128" s="58">
        <f t="shared" si="74"/>
        <v>2156638</v>
      </c>
      <c r="S128" s="58">
        <f t="shared" si="74"/>
        <v>2156638</v>
      </c>
      <c r="T128" s="270">
        <f t="shared" si="74"/>
        <v>2294900</v>
      </c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122"/>
      <c r="AM128" s="122"/>
    </row>
    <row r="129" spans="1:39">
      <c r="A129" s="122"/>
      <c r="B129" s="345" t="s">
        <v>29</v>
      </c>
      <c r="C129" s="58">
        <f t="shared" ref="C129:T129" si="75">+C43</f>
        <v>460799</v>
      </c>
      <c r="D129" s="58">
        <f t="shared" si="75"/>
        <v>576968</v>
      </c>
      <c r="E129" s="58">
        <f t="shared" si="75"/>
        <v>657492</v>
      </c>
      <c r="F129" s="58">
        <f t="shared" si="75"/>
        <v>652607</v>
      </c>
      <c r="G129" s="58">
        <f t="shared" si="75"/>
        <v>611824</v>
      </c>
      <c r="H129" s="58">
        <f t="shared" si="75"/>
        <v>566894.41628295183</v>
      </c>
      <c r="I129" s="58">
        <f t="shared" si="75"/>
        <v>566894.41628295183</v>
      </c>
      <c r="J129" s="58">
        <f t="shared" si="75"/>
        <v>500391.58299999998</v>
      </c>
      <c r="K129" s="58">
        <f t="shared" si="75"/>
        <v>500392</v>
      </c>
      <c r="L129" s="58">
        <f t="shared" si="75"/>
        <v>444123</v>
      </c>
      <c r="M129" s="58">
        <f t="shared" si="75"/>
        <v>346181.28117368021</v>
      </c>
      <c r="N129" s="58">
        <f t="shared" si="75"/>
        <v>503510</v>
      </c>
      <c r="O129" s="58">
        <f t="shared" si="75"/>
        <v>581203</v>
      </c>
      <c r="P129" s="58">
        <f t="shared" si="75"/>
        <v>581203.11194832984</v>
      </c>
      <c r="Q129" s="58">
        <f t="shared" si="75"/>
        <v>581203.11194832984</v>
      </c>
      <c r="R129" s="58">
        <f t="shared" si="75"/>
        <v>542634.32214171742</v>
      </c>
      <c r="S129" s="58">
        <f t="shared" si="75"/>
        <v>542634.32214171742</v>
      </c>
      <c r="T129" s="270">
        <f t="shared" si="75"/>
        <v>597725.83984974038</v>
      </c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122"/>
      <c r="AM129" s="122"/>
    </row>
    <row r="130" spans="1:39">
      <c r="A130" s="122"/>
      <c r="B130" s="345" t="s">
        <v>30</v>
      </c>
      <c r="C130" s="58">
        <f t="shared" ref="C130:T130" si="76">+C44</f>
        <v>262102</v>
      </c>
      <c r="D130" s="58">
        <f t="shared" si="76"/>
        <v>294462</v>
      </c>
      <c r="E130" s="58">
        <f t="shared" si="76"/>
        <v>343082</v>
      </c>
      <c r="F130" s="58">
        <f t="shared" si="76"/>
        <v>363709</v>
      </c>
      <c r="G130" s="58">
        <f t="shared" si="76"/>
        <v>399043</v>
      </c>
      <c r="H130" s="58">
        <f t="shared" si="76"/>
        <v>395689.88135321427</v>
      </c>
      <c r="I130" s="58">
        <f t="shared" si="76"/>
        <v>395690</v>
      </c>
      <c r="J130" s="58">
        <f t="shared" si="76"/>
        <v>484905.90162363008</v>
      </c>
      <c r="K130" s="58">
        <f t="shared" si="76"/>
        <v>484906</v>
      </c>
      <c r="L130" s="58">
        <f t="shared" si="76"/>
        <v>429127.97397107939</v>
      </c>
      <c r="M130" s="58">
        <f t="shared" si="76"/>
        <v>566943.3700555556</v>
      </c>
      <c r="N130" s="58">
        <f t="shared" si="76"/>
        <v>591033</v>
      </c>
      <c r="O130" s="58">
        <f t="shared" si="76"/>
        <v>700498</v>
      </c>
      <c r="P130" s="58">
        <f t="shared" si="76"/>
        <v>700498.16599120479</v>
      </c>
      <c r="Q130" s="58">
        <f t="shared" si="76"/>
        <v>700498.16599120479</v>
      </c>
      <c r="R130" s="58">
        <f t="shared" si="76"/>
        <v>931874.47809360514</v>
      </c>
      <c r="S130" s="58">
        <f t="shared" si="76"/>
        <v>931874.47809360514</v>
      </c>
      <c r="T130" s="270">
        <f t="shared" si="76"/>
        <v>1051676.2342481813</v>
      </c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122"/>
      <c r="AM130" s="122"/>
    </row>
    <row r="131" spans="1:39">
      <c r="A131" s="122"/>
      <c r="B131" s="324" t="s">
        <v>18</v>
      </c>
      <c r="C131" s="58">
        <f t="shared" ref="C131:T131" si="77">+C47</f>
        <v>872176</v>
      </c>
      <c r="D131" s="58">
        <f t="shared" si="77"/>
        <v>1026612</v>
      </c>
      <c r="E131" s="58">
        <f t="shared" si="77"/>
        <v>1208393.5738699073</v>
      </c>
      <c r="F131" s="58">
        <f t="shared" si="77"/>
        <v>1319243.6415849605</v>
      </c>
      <c r="G131" s="58">
        <f t="shared" si="77"/>
        <v>1556905.547547424</v>
      </c>
      <c r="H131" s="58">
        <f t="shared" si="77"/>
        <v>1970674.013097856</v>
      </c>
      <c r="I131" s="58">
        <f t="shared" si="77"/>
        <v>1970674</v>
      </c>
      <c r="J131" s="58">
        <f t="shared" si="77"/>
        <v>1621850</v>
      </c>
      <c r="K131" s="58">
        <f t="shared" si="77"/>
        <v>1621850</v>
      </c>
      <c r="L131" s="58">
        <f t="shared" si="77"/>
        <v>1673669.3020643927</v>
      </c>
      <c r="M131" s="58">
        <f t="shared" si="77"/>
        <v>1740095.192246051</v>
      </c>
      <c r="N131" s="58">
        <f t="shared" si="77"/>
        <v>2057934</v>
      </c>
      <c r="O131" s="58">
        <f t="shared" si="77"/>
        <v>2108114</v>
      </c>
      <c r="P131" s="58">
        <f t="shared" si="77"/>
        <v>2108114.0887215291</v>
      </c>
      <c r="Q131" s="58">
        <f t="shared" si="77"/>
        <v>2108114.0887215291</v>
      </c>
      <c r="R131" s="58">
        <f t="shared" si="77"/>
        <v>2029830.9619184725</v>
      </c>
      <c r="S131" s="58">
        <f t="shared" si="77"/>
        <v>2029830.9619184725</v>
      </c>
      <c r="T131" s="270">
        <f t="shared" si="77"/>
        <v>1843488.063540987</v>
      </c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122"/>
      <c r="AM131" s="122"/>
    </row>
    <row r="132" spans="1:39">
      <c r="A132" s="122"/>
      <c r="B132" s="324" t="s">
        <v>31</v>
      </c>
      <c r="C132" s="58">
        <f t="shared" ref="C132:L132" si="78">+C48</f>
        <v>19060</v>
      </c>
      <c r="D132" s="58">
        <f t="shared" si="78"/>
        <v>101387</v>
      </c>
      <c r="E132" s="58">
        <f t="shared" si="78"/>
        <v>252225</v>
      </c>
      <c r="F132" s="58">
        <f t="shared" si="78"/>
        <v>305200</v>
      </c>
      <c r="G132" s="58">
        <f t="shared" si="78"/>
        <v>327344</v>
      </c>
      <c r="H132" s="58">
        <f t="shared" si="78"/>
        <v>349447</v>
      </c>
      <c r="I132" s="58">
        <f t="shared" si="78"/>
        <v>349447</v>
      </c>
      <c r="J132" s="58">
        <f t="shared" si="78"/>
        <v>341720</v>
      </c>
      <c r="K132" s="58">
        <f t="shared" si="78"/>
        <v>341720</v>
      </c>
      <c r="L132" s="58">
        <f t="shared" si="78"/>
        <v>340001</v>
      </c>
      <c r="M132" s="58">
        <f>M48</f>
        <v>363088</v>
      </c>
      <c r="N132" s="58">
        <f t="shared" ref="N132:T132" si="79">+N48</f>
        <v>363088</v>
      </c>
      <c r="O132" s="58">
        <f t="shared" si="79"/>
        <v>389174</v>
      </c>
      <c r="P132" s="58">
        <f t="shared" si="79"/>
        <v>389174</v>
      </c>
      <c r="Q132" s="58">
        <f t="shared" si="79"/>
        <v>389174</v>
      </c>
      <c r="R132" s="58">
        <f t="shared" si="79"/>
        <v>462211</v>
      </c>
      <c r="S132" s="58">
        <f t="shared" si="79"/>
        <v>462211</v>
      </c>
      <c r="T132" s="270">
        <f t="shared" si="79"/>
        <v>500714</v>
      </c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122"/>
      <c r="AM132" s="122"/>
    </row>
    <row r="133" spans="1:39">
      <c r="A133" s="122"/>
      <c r="B133" s="345" t="s">
        <v>39</v>
      </c>
      <c r="C133" s="58">
        <f>+C121</f>
        <v>32273.327060024218</v>
      </c>
      <c r="D133" s="58">
        <f t="shared" ref="D133:J133" si="80">+D121</f>
        <v>43394.932991137102</v>
      </c>
      <c r="E133" s="58">
        <f t="shared" si="80"/>
        <v>65279.558310614542</v>
      </c>
      <c r="F133" s="58">
        <f t="shared" si="80"/>
        <v>76104.927722601584</v>
      </c>
      <c r="G133" s="58">
        <f t="shared" si="80"/>
        <v>75970.689701837429</v>
      </c>
      <c r="H133" s="58">
        <f t="shared" si="80"/>
        <v>63419.993308782476</v>
      </c>
      <c r="I133" s="58">
        <f t="shared" si="80"/>
        <v>63420.074053932287</v>
      </c>
      <c r="J133" s="58">
        <f t="shared" si="80"/>
        <v>55032.593318781241</v>
      </c>
      <c r="K133" s="58"/>
      <c r="L133" s="58"/>
      <c r="M133" s="58"/>
      <c r="N133" s="58"/>
      <c r="O133" s="58"/>
      <c r="P133" s="58"/>
      <c r="Q133" s="58"/>
      <c r="R133" s="58"/>
      <c r="S133" s="58"/>
      <c r="T133" s="270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122"/>
      <c r="AM133" s="122"/>
    </row>
    <row r="134" spans="1:39">
      <c r="A134" s="122"/>
      <c r="B134" s="328" t="s">
        <v>161</v>
      </c>
      <c r="C134" s="58">
        <f t="shared" ref="C134:H138" si="81">C56</f>
        <v>20075</v>
      </c>
      <c r="D134" s="58">
        <f t="shared" si="81"/>
        <v>104602</v>
      </c>
      <c r="E134" s="58">
        <f t="shared" si="81"/>
        <v>268495</v>
      </c>
      <c r="F134" s="58">
        <f t="shared" si="81"/>
        <v>312230</v>
      </c>
      <c r="G134" s="58">
        <f t="shared" si="81"/>
        <v>325963</v>
      </c>
      <c r="H134" s="58">
        <f t="shared" si="81"/>
        <v>371775</v>
      </c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270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122"/>
      <c r="AM134" s="122"/>
    </row>
    <row r="135" spans="1:39">
      <c r="A135" s="122"/>
      <c r="B135" s="328" t="s">
        <v>162</v>
      </c>
      <c r="C135" s="58">
        <f t="shared" si="81"/>
        <v>41872</v>
      </c>
      <c r="D135" s="58">
        <f t="shared" si="81"/>
        <v>86384</v>
      </c>
      <c r="E135" s="58">
        <f t="shared" si="81"/>
        <v>208108</v>
      </c>
      <c r="F135" s="58">
        <f t="shared" si="81"/>
        <v>274587</v>
      </c>
      <c r="G135" s="58">
        <f t="shared" si="81"/>
        <v>250498</v>
      </c>
      <c r="H135" s="58">
        <f t="shared" si="81"/>
        <v>226880</v>
      </c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270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122"/>
      <c r="AM135" s="122"/>
    </row>
    <row r="136" spans="1:39">
      <c r="A136" s="122"/>
      <c r="B136" s="328" t="s">
        <v>163</v>
      </c>
      <c r="C136" s="58">
        <f t="shared" si="81"/>
        <v>97277</v>
      </c>
      <c r="D136" s="58">
        <f t="shared" si="81"/>
        <v>209045</v>
      </c>
      <c r="E136" s="58">
        <f t="shared" si="81"/>
        <v>529635</v>
      </c>
      <c r="F136" s="58">
        <f t="shared" si="81"/>
        <v>675986</v>
      </c>
      <c r="G136" s="58">
        <f t="shared" si="81"/>
        <v>756400</v>
      </c>
      <c r="H136" s="58">
        <f t="shared" si="81"/>
        <v>704249</v>
      </c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270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122"/>
      <c r="AM136" s="122"/>
    </row>
    <row r="137" spans="1:39">
      <c r="A137" s="122"/>
      <c r="B137" s="328" t="s">
        <v>164</v>
      </c>
      <c r="C137" s="58">
        <f t="shared" si="81"/>
        <v>20075</v>
      </c>
      <c r="D137" s="58">
        <f t="shared" si="81"/>
        <v>104602</v>
      </c>
      <c r="E137" s="58">
        <f t="shared" si="81"/>
        <v>268495</v>
      </c>
      <c r="F137" s="58">
        <f t="shared" si="81"/>
        <v>311969</v>
      </c>
      <c r="G137" s="58">
        <f t="shared" si="81"/>
        <v>325963</v>
      </c>
      <c r="H137" s="58">
        <f t="shared" si="81"/>
        <v>371775</v>
      </c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270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122"/>
      <c r="AM137" s="122"/>
    </row>
    <row r="138" spans="1:39" ht="13.5" thickBot="1">
      <c r="A138" s="122"/>
      <c r="B138" s="329" t="s">
        <v>165</v>
      </c>
      <c r="C138" s="243">
        <f t="shared" si="81"/>
        <v>3305</v>
      </c>
      <c r="D138" s="243">
        <f t="shared" si="81"/>
        <v>12116</v>
      </c>
      <c r="E138" s="243">
        <f t="shared" si="81"/>
        <v>16808</v>
      </c>
      <c r="F138" s="243">
        <f t="shared" si="81"/>
        <v>25023</v>
      </c>
      <c r="G138" s="243">
        <f t="shared" si="81"/>
        <v>21626</v>
      </c>
      <c r="H138" s="243">
        <f t="shared" si="81"/>
        <v>78985</v>
      </c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75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122"/>
      <c r="AM138" s="122"/>
    </row>
    <row r="139" spans="1:39" ht="13.5" thickBot="1">
      <c r="A139" s="122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31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122"/>
      <c r="AM139" s="122"/>
    </row>
    <row r="140" spans="1:39" ht="13.5" thickBot="1">
      <c r="A140" s="122"/>
      <c r="B140" s="385" t="s">
        <v>40</v>
      </c>
      <c r="C140" s="163"/>
      <c r="D140" s="163"/>
      <c r="E140" s="386"/>
      <c r="F140" s="387"/>
      <c r="G140" s="387"/>
      <c r="H140" s="387"/>
      <c r="I140" s="387"/>
      <c r="J140" s="387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122"/>
      <c r="AM140" s="122"/>
    </row>
    <row r="141" spans="1:39">
      <c r="A141" s="122"/>
      <c r="B141" s="33" t="s">
        <v>41</v>
      </c>
      <c r="C141" s="348"/>
      <c r="D141" s="348">
        <f>SUMPRODUCT(C125:C138,D102:D115)/SUMPRODUCT(C125:C138,C102:C115)</f>
        <v>1.0256351031615794</v>
      </c>
      <c r="E141" s="348">
        <f>SUMPRODUCT(D125:D138,E102:E115)/SUMPRODUCT(D125:D138,D102:D115)</f>
        <v>0.990105459932204</v>
      </c>
      <c r="F141" s="348">
        <f>SUMPRODUCT(E125:E138,F102:F115)/SUMPRODUCT(E125:E138,E102:E115)</f>
        <v>0.96575437118041574</v>
      </c>
      <c r="G141" s="348">
        <f>SUMPRODUCT(F125:F138,G102:G115)/SUMPRODUCT(F125:F138,F102:F115)</f>
        <v>1.0072562425276437</v>
      </c>
      <c r="H141" s="348">
        <f>SUMPRODUCT(G125:G138,H102:H115)/SUMPRODUCT(G125:G138,G102:G115)</f>
        <v>1.0107183817666827</v>
      </c>
      <c r="I141" s="348">
        <f>SUMPRODUCT(G125:G133,I102:I110)/SUMPRODUCT(G125:G133,G102:G110)</f>
        <v>1.0136240293702479</v>
      </c>
      <c r="J141" s="348">
        <f>SUMPRODUCT(I125:I133,J102:J110)/SUMPRODUCT(I125:I133,I102:I110)</f>
        <v>0.96236997979685823</v>
      </c>
      <c r="K141" s="348">
        <f>SUMPRODUCT(H125:H133,K102:K110)/SUMPRODUCT(H125:H133,H102:H110)</f>
        <v>0.93318802918827848</v>
      </c>
      <c r="L141" s="348">
        <f>SUMPRODUCT(K125:K133,L102:L110)/SUMPRODUCT(K125:K133,K102:K110)</f>
        <v>0.9871283807369241</v>
      </c>
      <c r="M141" s="348">
        <f>SUMPRODUCT(L125:L133,M102:M110)/SUMPRODUCT(L125:L133,L102:L110)</f>
        <v>0.93651233688292468</v>
      </c>
      <c r="N141" s="348">
        <f>SUMPRODUCT(L125:L133,N102:N110)/SUMPRODUCT(L125:L133,L102:L110)</f>
        <v>0.89112836768579706</v>
      </c>
      <c r="O141" s="348">
        <f>SUMPRODUCT(N125:N133,O102:O110)/SUMPRODUCT(N125:N133,N102:N110)</f>
        <v>0.95252383589908285</v>
      </c>
      <c r="P141" s="348">
        <f>SUMPRODUCT(N125:N133,P102:P110)/SUMPRODUCT(N125:N133,N102:N110)</f>
        <v>0.89573173655161697</v>
      </c>
      <c r="Q141" s="348">
        <f>SUMPRODUCT(N125:N133,Q102:Q110)/SUMPRODUCT(N125:N133,N102:N110)</f>
        <v>0.85429917635148067</v>
      </c>
      <c r="R141" s="348">
        <f>SUMPRODUCT(Q125:Q133,R102:R110)/SUMPRODUCT(Q125:Q133,Q102:Q110)</f>
        <v>0.93255164182704342</v>
      </c>
      <c r="S141" s="348">
        <f>SUMPRODUCT(P125:P133,S102:S110)/SUMPRODUCT(P125:P133,P102:P110)</f>
        <v>0.89347838501787213</v>
      </c>
      <c r="T141" s="388">
        <f>SUMPRODUCT(S125:S133,T102:T110)/SUMPRODUCT(S125:S133,S102:S110)</f>
        <v>0.97472302982922043</v>
      </c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122"/>
      <c r="AM141" s="122"/>
    </row>
    <row r="142" spans="1:39" ht="13.5" thickBot="1">
      <c r="A142" s="122"/>
      <c r="B142" s="36" t="s">
        <v>42</v>
      </c>
      <c r="C142" s="389"/>
      <c r="D142" s="389">
        <f>SUMPRODUCT(D125:D138,D102:D115)/SUMPRODUCT(D125:D138,C102:C115)</f>
        <v>1.0331322339087534</v>
      </c>
      <c r="E142" s="389">
        <f>SUMPRODUCT(E125:E138,E102:E115)/SUMPRODUCT(E125:E138,D102:D115)</f>
        <v>0.98109044928512512</v>
      </c>
      <c r="F142" s="389">
        <f>SUMPRODUCT(F125:F138,F102:F115)/SUMPRODUCT(F125:F138,E102:E115)</f>
        <v>0.96151279006335766</v>
      </c>
      <c r="G142" s="389">
        <f>SUMPRODUCT(G125:G138,G102:G115)/SUMPRODUCT(G125:G138,F102:F115)</f>
        <v>1.0098543590964844</v>
      </c>
      <c r="H142" s="389">
        <f>SUMPRODUCT(H125:H138,H102:H115)/SUMPRODUCT(H125:H138,G102:G115)</f>
        <v>1.0068560612739004</v>
      </c>
      <c r="I142" s="389">
        <f>SUMPRODUCT(I125:I133,I102:I110)/SUMPRODUCT(I125:I133,G102:G110)</f>
        <v>1.0095844772939606</v>
      </c>
      <c r="J142" s="389">
        <f>SUMPRODUCT(J125:J133,J102:J110)/SUMPRODUCT(J125:J133,I102:I110)</f>
        <v>0.93743152201829305</v>
      </c>
      <c r="K142" s="389">
        <f>SUMPRODUCT(K125:K133,K102:K110)/SUMPRODUCT(K125:K133,H102:H110)</f>
        <v>0.93522096589024928</v>
      </c>
      <c r="L142" s="389">
        <f>SUMPRODUCT(L125:L133,L102:L110)/SUMPRODUCT(L125:L133,K102:K110)</f>
        <v>0.99132922662409073</v>
      </c>
      <c r="M142" s="389">
        <f>SUMPRODUCT(M125:M133,M102:M110)/SUMPRODUCT(M125:M133,L102:L110)</f>
        <v>0.92847661036830631</v>
      </c>
      <c r="N142" s="389">
        <f>SUMPRODUCT(N125:N133,N102:N110)/SUMPRODUCT(N125:N133,L102:L110)</f>
        <v>0.88191943393840311</v>
      </c>
      <c r="O142" s="389">
        <f>SUMPRODUCT(O125:O133,O102:O110)/SUMPRODUCT(O125:O133,N102:N110)</f>
        <v>0.94506157656850542</v>
      </c>
      <c r="P142" s="389">
        <f>SUMPRODUCT(P125:P133,P102:P110)/SUMPRODUCT(P125:P133,N102:N110)</f>
        <v>0.89714208792283645</v>
      </c>
      <c r="Q142" s="389">
        <f>SUMPRODUCT(Q125:Q133,Q102:Q110)/SUMPRODUCT(Q125:Q133,N102:N110)</f>
        <v>0.86758400300057714</v>
      </c>
      <c r="R142" s="389">
        <f>SUMPRODUCT(R125:R133,R102:R110)/SUMPRODUCT(R125:R133,Q102:Q110)</f>
        <v>0.92705905933322752</v>
      </c>
      <c r="S142" s="389">
        <f>SUMPRODUCT(S125:S133,S102:S110)/SUMPRODUCT(S125:S133,P102:P110)</f>
        <v>0.88687796652053119</v>
      </c>
      <c r="T142" s="390">
        <f>SUMPRODUCT(T125:T133,T102:T110)/SUMPRODUCT(T125:T133,S102:S110)</f>
        <v>0.97461699675904889</v>
      </c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122"/>
      <c r="AM142" s="122"/>
    </row>
    <row r="143" spans="1:39" ht="14.25">
      <c r="A143" s="122"/>
      <c r="B143" s="194" t="s">
        <v>216</v>
      </c>
      <c r="C143" s="391">
        <v>1</v>
      </c>
      <c r="D143" s="392">
        <f t="shared" ref="D143:T143" si="82">SQRT(D141*D142)</f>
        <v>1.0293768431942489</v>
      </c>
      <c r="E143" s="392">
        <f t="shared" si="82"/>
        <v>0.98558764730719994</v>
      </c>
      <c r="F143" s="392">
        <f t="shared" si="82"/>
        <v>0.96363124687276769</v>
      </c>
      <c r="G143" s="392">
        <f t="shared" si="82"/>
        <v>1.0085544641930284</v>
      </c>
      <c r="H143" s="392">
        <f t="shared" si="82"/>
        <v>1.0087853730713647</v>
      </c>
      <c r="I143" s="392">
        <f t="shared" si="82"/>
        <v>1.0116022369807018</v>
      </c>
      <c r="J143" s="392">
        <f t="shared" si="82"/>
        <v>0.9498189063740955</v>
      </c>
      <c r="K143" s="392">
        <f t="shared" si="82"/>
        <v>0.93420394455101718</v>
      </c>
      <c r="L143" s="392">
        <f t="shared" si="82"/>
        <v>0.98922657377095669</v>
      </c>
      <c r="M143" s="392">
        <f t="shared" si="82"/>
        <v>0.93248581764934058</v>
      </c>
      <c r="N143" s="392">
        <f t="shared" si="82"/>
        <v>0.88651194329005589</v>
      </c>
      <c r="O143" s="392">
        <f t="shared" si="82"/>
        <v>0.94878536986710937</v>
      </c>
      <c r="P143" s="392">
        <f t="shared" si="82"/>
        <v>0.89643663487647895</v>
      </c>
      <c r="Q143" s="392">
        <f t="shared" si="82"/>
        <v>0.86091596522489555</v>
      </c>
      <c r="R143" s="392">
        <f t="shared" si="82"/>
        <v>0.9298012948215526</v>
      </c>
      <c r="S143" s="392">
        <f t="shared" si="82"/>
        <v>0.89017205821947631</v>
      </c>
      <c r="T143" s="393">
        <f t="shared" si="82"/>
        <v>0.9746700118522349</v>
      </c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122"/>
      <c r="AM143" s="122"/>
    </row>
    <row r="144" spans="1:39" ht="13.5" thickBot="1">
      <c r="A144" s="122"/>
      <c r="B144" s="79" t="s">
        <v>43</v>
      </c>
      <c r="C144" s="259"/>
      <c r="D144" s="394">
        <f t="shared" ref="D144:T144" si="83">LN(D143)</f>
        <v>2.8953612543670553E-2</v>
      </c>
      <c r="E144" s="394">
        <f t="shared" si="83"/>
        <v>-1.451721945187716E-2</v>
      </c>
      <c r="F144" s="394">
        <f t="shared" si="83"/>
        <v>-3.7046581543461049E-2</v>
      </c>
      <c r="G144" s="394">
        <f t="shared" si="83"/>
        <v>8.5180821031635417E-3</v>
      </c>
      <c r="H144" s="394">
        <f t="shared" si="83"/>
        <v>8.747006228964644E-3</v>
      </c>
      <c r="I144" s="394">
        <f t="shared" si="83"/>
        <v>1.1535447140510214E-2</v>
      </c>
      <c r="J144" s="394">
        <f t="shared" si="83"/>
        <v>-5.1483937428153402E-2</v>
      </c>
      <c r="K144" s="394">
        <f t="shared" si="83"/>
        <v>-6.8060508539167397E-2</v>
      </c>
      <c r="L144" s="394">
        <f t="shared" si="83"/>
        <v>-1.08318797946156E-2</v>
      </c>
      <c r="M144" s="394">
        <f t="shared" si="83"/>
        <v>-6.990133653495452E-2</v>
      </c>
      <c r="N144" s="394">
        <f t="shared" si="83"/>
        <v>-0.12046068115021606</v>
      </c>
      <c r="O144" s="394">
        <f t="shared" si="83"/>
        <v>-5.2572670474855761E-2</v>
      </c>
      <c r="P144" s="394">
        <f t="shared" si="83"/>
        <v>-0.10932766899659012</v>
      </c>
      <c r="Q144" s="394">
        <f t="shared" si="83"/>
        <v>-0.14975838068254294</v>
      </c>
      <c r="R144" s="394">
        <f t="shared" si="83"/>
        <v>-7.2784377145903245E-2</v>
      </c>
      <c r="S144" s="394">
        <f t="shared" si="83"/>
        <v>-0.11634051109848918</v>
      </c>
      <c r="T144" s="395">
        <f t="shared" si="83"/>
        <v>-2.5656314653531437E-2</v>
      </c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122"/>
      <c r="AM144" s="122"/>
    </row>
    <row r="145" spans="1:39" ht="13.5" thickBot="1">
      <c r="A145" s="122"/>
      <c r="B145" s="79" t="s">
        <v>44</v>
      </c>
      <c r="C145" s="396">
        <v>1</v>
      </c>
      <c r="D145" s="396">
        <f>C145*EXP(D144)</f>
        <v>1.0293768431942489</v>
      </c>
      <c r="E145" s="396">
        <f t="shared" ref="E145:T145" si="84">D145*EXP(E144)</f>
        <v>1.0145411010763323</v>
      </c>
      <c r="F145" s="396">
        <f t="shared" si="84"/>
        <v>0.97764350623385676</v>
      </c>
      <c r="G145" s="396">
        <f t="shared" si="84"/>
        <v>0.98600672260148103</v>
      </c>
      <c r="H145" s="396">
        <f t="shared" si="84"/>
        <v>0.99466915951040868</v>
      </c>
      <c r="I145" s="396">
        <f>G145*EXP(I144)</f>
        <v>0.99744660626166859</v>
      </c>
      <c r="J145" s="396">
        <f t="shared" si="84"/>
        <v>0.94739364472601106</v>
      </c>
      <c r="K145" s="396">
        <f>H145*EXP(K144)</f>
        <v>0.92922385233786875</v>
      </c>
      <c r="L145" s="396">
        <f t="shared" si="84"/>
        <v>0.9192129277144393</v>
      </c>
      <c r="M145" s="396">
        <f t="shared" si="84"/>
        <v>0.85715301849364312</v>
      </c>
      <c r="N145" s="396">
        <f>L145*EXP(N144)</f>
        <v>0.81489323884546927</v>
      </c>
      <c r="O145" s="396">
        <f>N145*EXP(O144)</f>
        <v>0.77315878302020524</v>
      </c>
      <c r="P145" s="396">
        <f>N145*EXP(P144)</f>
        <v>0.73050015281422731</v>
      </c>
      <c r="Q145" s="396">
        <f>N145*EXP(Q144)</f>
        <v>0.70155459927588848</v>
      </c>
      <c r="R145" s="396">
        <f t="shared" si="84"/>
        <v>0.65230637479473663</v>
      </c>
      <c r="S145" s="396">
        <f>Q145*EXP(S144)</f>
        <v>0.62450430159075754</v>
      </c>
      <c r="T145" s="397">
        <f t="shared" si="84"/>
        <v>0.60868561503323537</v>
      </c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122"/>
      <c r="AM145" s="122"/>
    </row>
    <row r="146" spans="1:39" ht="13.5" thickBot="1">
      <c r="A146" s="122"/>
      <c r="B146" s="24"/>
      <c r="C146" s="398"/>
      <c r="D146" s="399"/>
      <c r="E146" s="399"/>
      <c r="F146" s="399"/>
      <c r="G146" s="399"/>
      <c r="H146" s="399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257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122"/>
      <c r="AM146" s="122"/>
    </row>
    <row r="147" spans="1:39" ht="13.5" thickBot="1">
      <c r="A147" s="122"/>
      <c r="B147" s="385" t="s">
        <v>45</v>
      </c>
      <c r="C147" s="163"/>
      <c r="D147" s="163"/>
      <c r="E147" s="163"/>
      <c r="F147" s="386"/>
      <c r="G147" s="387"/>
      <c r="H147" s="387"/>
      <c r="I147" s="387"/>
      <c r="J147" s="387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122"/>
      <c r="AM147" s="122"/>
    </row>
    <row r="148" spans="1:39">
      <c r="A148" s="122"/>
      <c r="B148" s="341" t="s">
        <v>23</v>
      </c>
      <c r="C148" s="238">
        <f t="shared" ref="C148:T148" si="85">+C26/C145</f>
        <v>91704.635642681213</v>
      </c>
      <c r="D148" s="238">
        <f t="shared" si="85"/>
        <v>131250.81651504096</v>
      </c>
      <c r="E148" s="238">
        <f t="shared" si="85"/>
        <v>154474.39444651493</v>
      </c>
      <c r="F148" s="238">
        <f t="shared" si="85"/>
        <v>190066.86744537621</v>
      </c>
      <c r="G148" s="238">
        <f t="shared" si="85"/>
        <v>235547.24274519249</v>
      </c>
      <c r="H148" s="238">
        <f t="shared" si="85"/>
        <v>285128.25250830239</v>
      </c>
      <c r="I148" s="238">
        <f t="shared" si="85"/>
        <v>216785.91877068585</v>
      </c>
      <c r="J148" s="238">
        <f t="shared" si="85"/>
        <v>204080.05746661875</v>
      </c>
      <c r="K148" s="238">
        <f t="shared" si="85"/>
        <v>208070.42298102728</v>
      </c>
      <c r="L148" s="238">
        <f t="shared" si="85"/>
        <v>217076.34909262642</v>
      </c>
      <c r="M148" s="238">
        <f t="shared" si="85"/>
        <v>311646.80545540317</v>
      </c>
      <c r="N148" s="238">
        <f t="shared" si="85"/>
        <v>327808.58554976486</v>
      </c>
      <c r="O148" s="238">
        <f t="shared" si="85"/>
        <v>403150.63715942326</v>
      </c>
      <c r="P148" s="238">
        <f t="shared" si="85"/>
        <v>22246.237646075817</v>
      </c>
      <c r="Q148" s="238">
        <f t="shared" si="85"/>
        <v>138152.6115002851</v>
      </c>
      <c r="R148" s="238">
        <f t="shared" si="85"/>
        <v>125142.82661355998</v>
      </c>
      <c r="S148" s="238">
        <f t="shared" si="85"/>
        <v>437969.76146248518</v>
      </c>
      <c r="T148" s="266">
        <f t="shared" si="85"/>
        <v>505868.91247219016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122"/>
      <c r="AM148" s="122"/>
    </row>
    <row r="149" spans="1:39" ht="13.5" thickBot="1">
      <c r="A149" s="122"/>
      <c r="B149" s="400" t="s">
        <v>17</v>
      </c>
      <c r="C149" s="243">
        <f t="shared" ref="C149:T149" si="86">+C27/C145</f>
        <v>0</v>
      </c>
      <c r="D149" s="243">
        <f t="shared" si="86"/>
        <v>0</v>
      </c>
      <c r="E149" s="243">
        <f t="shared" si="86"/>
        <v>0</v>
      </c>
      <c r="F149" s="243">
        <f t="shared" si="86"/>
        <v>14824.477636385074</v>
      </c>
      <c r="G149" s="243">
        <f t="shared" si="86"/>
        <v>30944.089754950033</v>
      </c>
      <c r="H149" s="243">
        <f t="shared" si="86"/>
        <v>72517.116842957388</v>
      </c>
      <c r="I149" s="243">
        <f t="shared" si="86"/>
        <v>106013.34280569965</v>
      </c>
      <c r="J149" s="243">
        <f t="shared" si="86"/>
        <v>105993.03315892616</v>
      </c>
      <c r="K149" s="243">
        <f t="shared" si="86"/>
        <v>102552.3675056834</v>
      </c>
      <c r="L149" s="243">
        <f t="shared" si="86"/>
        <v>137253.63100984829</v>
      </c>
      <c r="M149" s="243">
        <f t="shared" si="86"/>
        <v>201097.87433628264</v>
      </c>
      <c r="N149" s="243">
        <f t="shared" si="86"/>
        <v>138089.42648662601</v>
      </c>
      <c r="O149" s="243">
        <f t="shared" si="86"/>
        <v>229477.55570586768</v>
      </c>
      <c r="P149" s="243">
        <f t="shared" si="86"/>
        <v>242878.23488672171</v>
      </c>
      <c r="Q149" s="243">
        <f t="shared" si="86"/>
        <v>314702.78753482609</v>
      </c>
      <c r="R149" s="243">
        <f t="shared" si="86"/>
        <v>378547.58061762305</v>
      </c>
      <c r="S149" s="243">
        <f t="shared" si="86"/>
        <v>268247.95213304786</v>
      </c>
      <c r="T149" s="275">
        <f t="shared" si="86"/>
        <v>329882.71983819245</v>
      </c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122"/>
      <c r="AM149" s="122"/>
    </row>
    <row r="150" spans="1:39">
      <c r="A150" s="122"/>
      <c r="B150" s="24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122"/>
      <c r="AM150" s="122"/>
    </row>
    <row r="151" spans="1:39">
      <c r="A151" s="122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31"/>
      <c r="U151" s="31"/>
      <c r="V151" s="31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122"/>
      <c r="AM151" s="122"/>
    </row>
    <row r="152" spans="1:39">
      <c r="A152" s="122"/>
      <c r="B152" s="64" t="s">
        <v>204</v>
      </c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31"/>
      <c r="U152" s="31"/>
      <c r="V152" s="31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122"/>
      <c r="AM152" s="122"/>
    </row>
    <row r="153" spans="1:39">
      <c r="A153" s="122"/>
      <c r="B153" s="24" t="s">
        <v>280</v>
      </c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31"/>
      <c r="U153" s="31"/>
      <c r="V153" s="31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122"/>
      <c r="AM153" s="122"/>
    </row>
    <row r="154" spans="1:39">
      <c r="A154" s="122"/>
      <c r="B154" s="24" t="s">
        <v>291</v>
      </c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31"/>
      <c r="U154" s="31"/>
      <c r="V154" s="31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122"/>
      <c r="AM154" s="122"/>
    </row>
    <row r="155" spans="1:39">
      <c r="A155" s="122"/>
      <c r="B155" s="24" t="s">
        <v>293</v>
      </c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31"/>
      <c r="U155" s="31"/>
      <c r="V155" s="31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122"/>
      <c r="AM155" s="122"/>
    </row>
    <row r="156" spans="1:39">
      <c r="A156" s="122"/>
      <c r="B156" s="24" t="s">
        <v>276</v>
      </c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31"/>
      <c r="U156" s="31"/>
      <c r="V156" s="31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122"/>
      <c r="AM156" s="122"/>
    </row>
    <row r="157" spans="1:39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0"/>
      <c r="U157" s="80"/>
      <c r="V157" s="80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</row>
    <row r="158" spans="1:39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0"/>
      <c r="U158" s="80"/>
      <c r="V158" s="80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</row>
    <row r="159" spans="1:39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0"/>
      <c r="U159" s="80"/>
      <c r="V159" s="80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</row>
    <row r="160" spans="1:39">
      <c r="T160" s="1"/>
      <c r="U160" s="1"/>
      <c r="V160" s="1"/>
    </row>
    <row r="161" spans="20:22">
      <c r="T161" s="1"/>
      <c r="U161" s="1"/>
      <c r="V161" s="1"/>
    </row>
    <row r="162" spans="20:22">
      <c r="T162" s="1"/>
      <c r="U162" s="1"/>
      <c r="V162" s="1"/>
    </row>
    <row r="163" spans="20:22">
      <c r="T163" s="1"/>
      <c r="U163" s="1"/>
      <c r="V163" s="1"/>
    </row>
    <row r="164" spans="20:22">
      <c r="T164" s="1"/>
      <c r="U164" s="1"/>
      <c r="V164" s="1"/>
    </row>
    <row r="165" spans="20:22">
      <c r="T165" s="1"/>
      <c r="U165" s="1"/>
      <c r="V165" s="1"/>
    </row>
  </sheetData>
  <phoneticPr fontId="0" type="noConversion"/>
  <pageMargins left="0.75" right="0.75" top="1" bottom="1" header="0" footer="0"/>
  <pageSetup paperSize="9" orientation="landscape" horizontalDpi="300" verticalDpi="300" r:id="rId1"/>
  <headerFooter alignWithMargins="0"/>
  <ignoredErrors>
    <ignoredError sqref="K141:R142 I145:O145 M102:M109 N89:N96 C80:E80 M3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</sheetPr>
  <dimension ref="A1:AO74"/>
  <sheetViews>
    <sheetView showGridLines="0" zoomScale="80" zoomScaleNormal="80" workbookViewId="0">
      <pane xSplit="2" ySplit="7" topLeftCell="P8" activePane="bottomRight" state="frozen"/>
      <selection pane="topRight" activeCell="C1" sqref="C1"/>
      <selection pane="bottomLeft" activeCell="A8" sqref="A8"/>
      <selection pane="bottomRight" activeCell="AN37" sqref="AN37"/>
    </sheetView>
  </sheetViews>
  <sheetFormatPr baseColWidth="10" defaultRowHeight="12.75"/>
  <cols>
    <col min="1" max="1" width="4.140625" style="3" customWidth="1"/>
    <col min="2" max="2" width="48.28515625" style="3" bestFit="1" customWidth="1"/>
    <col min="3" max="18" width="10.140625" style="3" customWidth="1"/>
    <col min="19" max="19" width="11.5703125" style="3" bestFit="1" customWidth="1"/>
    <col min="20" max="30" width="10.140625" style="3" customWidth="1"/>
    <col min="31" max="31" width="11.5703125" style="3" bestFit="1" customWidth="1"/>
    <col min="32" max="35" width="10.140625" style="3" customWidth="1"/>
    <col min="36" max="36" width="11.42578125" style="3"/>
    <col min="37" max="37" width="12.7109375" style="3" bestFit="1" customWidth="1"/>
    <col min="38" max="16384" width="11.42578125" style="3"/>
  </cols>
  <sheetData>
    <row r="1" spans="1:4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</row>
    <row r="2" spans="1:4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4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</row>
    <row r="4" spans="1:41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4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</row>
    <row r="6" spans="1:41" ht="25.5" customHeight="1" thickBot="1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</row>
    <row r="7" spans="1:41" ht="13.5" thickBot="1">
      <c r="A7" s="122"/>
      <c r="B7" s="122"/>
      <c r="C7" s="234">
        <v>1995</v>
      </c>
      <c r="D7" s="192">
        <v>1996</v>
      </c>
      <c r="E7" s="192">
        <v>1997</v>
      </c>
      <c r="F7" s="192">
        <v>1998</v>
      </c>
      <c r="G7" s="192">
        <v>1999</v>
      </c>
      <c r="H7" s="192">
        <v>2000</v>
      </c>
      <c r="I7" s="192" t="s">
        <v>0</v>
      </c>
      <c r="J7" s="192">
        <v>2001</v>
      </c>
      <c r="K7" s="192" t="s">
        <v>1</v>
      </c>
      <c r="L7" s="192">
        <v>2002</v>
      </c>
      <c r="M7" s="192" t="s">
        <v>185</v>
      </c>
      <c r="N7" s="192">
        <v>2003</v>
      </c>
      <c r="O7" s="192" t="s">
        <v>151</v>
      </c>
      <c r="P7" s="192">
        <v>2004</v>
      </c>
      <c r="Q7" s="192" t="s">
        <v>2</v>
      </c>
      <c r="R7" s="192" t="s">
        <v>189</v>
      </c>
      <c r="S7" s="192" t="s">
        <v>196</v>
      </c>
      <c r="T7" s="192" t="s">
        <v>197</v>
      </c>
      <c r="U7" s="192" t="s">
        <v>191</v>
      </c>
      <c r="V7" s="192" t="s">
        <v>198</v>
      </c>
      <c r="W7" s="192">
        <v>2007</v>
      </c>
      <c r="X7" s="192">
        <v>2008</v>
      </c>
      <c r="Y7" s="192">
        <v>2009</v>
      </c>
      <c r="Z7" s="192">
        <v>2010</v>
      </c>
      <c r="AA7" s="192">
        <v>2011</v>
      </c>
      <c r="AB7" s="192">
        <v>2012</v>
      </c>
      <c r="AC7" s="192">
        <v>2013</v>
      </c>
      <c r="AD7" s="192">
        <v>2014</v>
      </c>
      <c r="AE7" s="192" t="s">
        <v>199</v>
      </c>
      <c r="AF7" s="192" t="s">
        <v>200</v>
      </c>
      <c r="AG7" s="192" t="s">
        <v>201</v>
      </c>
      <c r="AH7" s="106" t="s">
        <v>202</v>
      </c>
      <c r="AI7" s="106" t="s">
        <v>268</v>
      </c>
      <c r="AJ7" s="106" t="s">
        <v>269</v>
      </c>
      <c r="AK7" s="106" t="s">
        <v>270</v>
      </c>
      <c r="AL7" s="106" t="s">
        <v>302</v>
      </c>
      <c r="AM7" s="106" t="s">
        <v>303</v>
      </c>
      <c r="AN7" s="106" t="s">
        <v>304</v>
      </c>
      <c r="AO7" s="107">
        <v>2024</v>
      </c>
    </row>
    <row r="8" spans="1:41" ht="13.5" thickBot="1">
      <c r="A8" s="122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401"/>
      <c r="V8" s="401"/>
      <c r="W8" s="401"/>
      <c r="X8" s="401"/>
      <c r="Y8" s="401"/>
      <c r="Z8" s="401"/>
      <c r="AA8" s="401"/>
      <c r="AB8" s="401"/>
      <c r="AC8" s="401"/>
      <c r="AD8" s="401"/>
      <c r="AE8" s="401"/>
      <c r="AF8" s="401"/>
      <c r="AG8" s="402"/>
      <c r="AH8" s="402"/>
      <c r="AI8" s="24"/>
      <c r="AJ8" s="122"/>
      <c r="AK8" s="122"/>
      <c r="AL8" s="24"/>
      <c r="AM8" s="134"/>
      <c r="AN8" s="134"/>
      <c r="AO8" s="134"/>
    </row>
    <row r="9" spans="1:41" ht="13.5" thickBot="1">
      <c r="A9" s="122"/>
      <c r="B9" s="403" t="s">
        <v>92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32"/>
      <c r="N9" s="24"/>
      <c r="O9" s="24"/>
      <c r="P9" s="24"/>
      <c r="Q9" s="24"/>
      <c r="R9" s="24"/>
      <c r="S9" s="24"/>
      <c r="T9" s="24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2"/>
      <c r="AH9" s="402"/>
      <c r="AI9" s="24"/>
      <c r="AJ9" s="122"/>
      <c r="AK9" s="122"/>
      <c r="AL9" s="24"/>
      <c r="AM9" s="134"/>
      <c r="AN9" s="134"/>
      <c r="AO9" s="134"/>
    </row>
    <row r="10" spans="1:41">
      <c r="A10" s="122"/>
      <c r="B10" s="404" t="s">
        <v>70</v>
      </c>
      <c r="C10" s="34">
        <f>Trabajo!D50</f>
        <v>552635.69951698545</v>
      </c>
      <c r="D10" s="34">
        <f>Trabajo!E50</f>
        <v>537742.49267456913</v>
      </c>
      <c r="E10" s="34">
        <f>Trabajo!F50</f>
        <v>560277.79346474528</v>
      </c>
      <c r="F10" s="34">
        <f>Trabajo!G50</f>
        <v>515897.00517034094</v>
      </c>
      <c r="G10" s="34">
        <f>Trabajo!H50</f>
        <v>577969.4505117198</v>
      </c>
      <c r="H10" s="34">
        <f>Trabajo!I50</f>
        <v>547464.99079297658</v>
      </c>
      <c r="I10" s="34">
        <f>Trabajo!J50</f>
        <v>434041.01199999999</v>
      </c>
      <c r="J10" s="34">
        <f>Trabajo!K50</f>
        <v>462445.52100000001</v>
      </c>
      <c r="K10" s="34">
        <f>Trabajo!L50</f>
        <v>453202</v>
      </c>
      <c r="L10" s="34">
        <f>Trabajo!M50</f>
        <v>417669</v>
      </c>
      <c r="M10" s="34">
        <f>+L10</f>
        <v>417669</v>
      </c>
      <c r="N10" s="34">
        <f>Trabajo!N50</f>
        <v>425613</v>
      </c>
      <c r="O10" s="34">
        <f>Trabajo!O50</f>
        <v>425613.55000000005</v>
      </c>
      <c r="P10" s="34">
        <f>Trabajo!P50</f>
        <v>473754.62400000001</v>
      </c>
      <c r="Q10" s="34">
        <f>Trabajo!Q50</f>
        <v>484112.38400000002</v>
      </c>
      <c r="R10" s="34">
        <v>433423</v>
      </c>
      <c r="S10" s="34">
        <f>Trabajo!S50</f>
        <v>457933.47</v>
      </c>
      <c r="T10" s="34">
        <f>Trabajo!T50</f>
        <v>499035</v>
      </c>
      <c r="U10" s="34">
        <f>Trabajo!U50</f>
        <v>228241</v>
      </c>
      <c r="V10" s="34">
        <f>W10</f>
        <v>412098</v>
      </c>
      <c r="W10" s="34">
        <f>Trabajo!V50</f>
        <v>412098</v>
      </c>
      <c r="X10" s="34">
        <f>Trabajo!W50</f>
        <v>207090</v>
      </c>
      <c r="Y10" s="34">
        <f>Trabajo!X50</f>
        <v>224710</v>
      </c>
      <c r="Z10" s="34">
        <f>Trabajo!Y50</f>
        <v>124011</v>
      </c>
      <c r="AA10" s="34">
        <f>Trabajo!Z50</f>
        <v>212685</v>
      </c>
      <c r="AB10" s="34">
        <f>Trabajo!AA50</f>
        <v>175867</v>
      </c>
      <c r="AC10" s="34">
        <f>Trabajo!AB50</f>
        <v>180161</v>
      </c>
      <c r="AD10" s="34">
        <f>Trabajo!AC50</f>
        <v>259468</v>
      </c>
      <c r="AE10" s="34">
        <f>Trabajo!AD50</f>
        <v>121630.61997403781</v>
      </c>
      <c r="AF10" s="34">
        <f>Trabajo!AE50</f>
        <v>98597.4437707631</v>
      </c>
      <c r="AG10" s="34">
        <f>Trabajo!AF50</f>
        <v>80205.381222360636</v>
      </c>
      <c r="AH10" s="34">
        <f>Trabajo!AG50</f>
        <v>83719.552909256861</v>
      </c>
      <c r="AI10" s="34">
        <f>Trabajo!AH50</f>
        <v>101203.62211457678</v>
      </c>
      <c r="AJ10" s="34">
        <f>Trabajo!AI50</f>
        <v>200640.68526373775</v>
      </c>
      <c r="AK10" s="34">
        <f>Trabajo!AJ50</f>
        <v>78838.043322182755</v>
      </c>
      <c r="AL10" s="34">
        <f>Trabajo!AK50</f>
        <v>84743.914505023306</v>
      </c>
      <c r="AM10" s="34">
        <f>Trabajo!AL50</f>
        <v>41853.897781251973</v>
      </c>
      <c r="AN10" s="34">
        <f>Trabajo!AM50</f>
        <v>33828.114420699683</v>
      </c>
      <c r="AO10" s="65">
        <f>Trabajo!AN50</f>
        <v>28744.367865572378</v>
      </c>
    </row>
    <row r="11" spans="1:41">
      <c r="A11" s="122"/>
      <c r="B11" s="46" t="s">
        <v>93</v>
      </c>
      <c r="C11" s="37">
        <f>Materiales!C31</f>
        <v>396567.47797656956</v>
      </c>
      <c r="D11" s="37">
        <f>Materiales!D31</f>
        <v>597620.28397211526</v>
      </c>
      <c r="E11" s="37">
        <f>Materiales!E31</f>
        <v>808051.02925876086</v>
      </c>
      <c r="F11" s="37">
        <f>Materiales!F31</f>
        <v>1361622.9249092278</v>
      </c>
      <c r="G11" s="37">
        <f>Materiales!G31</f>
        <v>1223230.862823955</v>
      </c>
      <c r="H11" s="37">
        <f>Materiales!H31</f>
        <v>1362141.8039333362</v>
      </c>
      <c r="I11" s="37">
        <f>Materiales!I31</f>
        <v>1154215.186</v>
      </c>
      <c r="J11" s="37">
        <f>Materiales!J31</f>
        <v>1128532.0760000001</v>
      </c>
      <c r="K11" s="37">
        <f>Materiales!K31</f>
        <v>1094526</v>
      </c>
      <c r="L11" s="37">
        <f>Materiales!L31</f>
        <v>1086902</v>
      </c>
      <c r="M11" s="37">
        <f>+L11</f>
        <v>1086902</v>
      </c>
      <c r="N11" s="37">
        <f>Materiales!M31</f>
        <v>1137165</v>
      </c>
      <c r="O11" s="37">
        <f>Materiales!N31</f>
        <v>1137165.0599999998</v>
      </c>
      <c r="P11" s="37">
        <f>Materiales!O31</f>
        <v>1113435.1359999999</v>
      </c>
      <c r="Q11" s="37">
        <f>Materiales!P31</f>
        <v>1116597.2480000001</v>
      </c>
      <c r="R11" s="37">
        <v>1189298</v>
      </c>
      <c r="S11" s="37">
        <f>Materiales!R31</f>
        <v>1226860</v>
      </c>
      <c r="T11" s="37">
        <f>Materiales!S31</f>
        <v>1304518</v>
      </c>
      <c r="U11" s="37">
        <f>Materiales!T31</f>
        <v>629455</v>
      </c>
      <c r="V11" s="37">
        <f>W11</f>
        <v>606930</v>
      </c>
      <c r="W11" s="37">
        <f>Materiales!U31</f>
        <v>606930</v>
      </c>
      <c r="X11" s="37">
        <f>Materiales!V31</f>
        <v>741701</v>
      </c>
      <c r="Y11" s="37">
        <f>Materiales!W31</f>
        <v>703652</v>
      </c>
      <c r="Z11" s="37">
        <f>Materiales!X31</f>
        <v>423763</v>
      </c>
      <c r="AA11" s="37">
        <f>Materiales!Y31</f>
        <v>719532</v>
      </c>
      <c r="AB11" s="37">
        <f>Materiales!Z31</f>
        <v>751824</v>
      </c>
      <c r="AC11" s="37">
        <f>Materiales!AA31</f>
        <v>840343</v>
      </c>
      <c r="AD11" s="37">
        <f>Materiales!AB31</f>
        <v>694930</v>
      </c>
      <c r="AE11" s="37">
        <f>Materiales!AC31</f>
        <v>407260.28562025266</v>
      </c>
      <c r="AF11" s="37">
        <f>Materiales!AD31</f>
        <v>381689.84798727679</v>
      </c>
      <c r="AG11" s="37">
        <f>Materiales!AE31</f>
        <v>330345.48085276876</v>
      </c>
      <c r="AH11" s="37">
        <f>Materiales!AF31</f>
        <v>350495.58572969906</v>
      </c>
      <c r="AI11" s="37">
        <f>Materiales!AG31</f>
        <v>301530.27489352069</v>
      </c>
      <c r="AJ11" s="37">
        <f>Materiales!AH31</f>
        <v>403305.77917391236</v>
      </c>
      <c r="AK11" s="37">
        <f>Materiales!AI31</f>
        <v>234453.06410217762</v>
      </c>
      <c r="AL11" s="37">
        <f>Materiales!AJ31</f>
        <v>240349.57535943307</v>
      </c>
      <c r="AM11" s="37">
        <f>Materiales!AK31</f>
        <v>201822.00838826274</v>
      </c>
      <c r="AN11" s="37">
        <f>Materiales!AL31</f>
        <v>189478.9167370878</v>
      </c>
      <c r="AO11" s="66">
        <f>Materiales!AM31</f>
        <v>233645.50426894589</v>
      </c>
    </row>
    <row r="12" spans="1:41">
      <c r="A12" s="122"/>
      <c r="B12" s="176" t="s">
        <v>57</v>
      </c>
      <c r="C12" s="37">
        <f>+Capital!D142</f>
        <v>9972.1914796004494</v>
      </c>
      <c r="D12" s="37">
        <f>+Capital!E142</f>
        <v>16953.926753013406</v>
      </c>
      <c r="E12" s="37">
        <f>+Capital!F142</f>
        <v>26997.335465117987</v>
      </c>
      <c r="F12" s="37">
        <f>+Capital!G142</f>
        <v>14779.15042211024</v>
      </c>
      <c r="G12" s="37">
        <f>+Capital!H142</f>
        <v>16637.956261507763</v>
      </c>
      <c r="H12" s="37">
        <f>+Capital!I142</f>
        <v>18149.603933665814</v>
      </c>
      <c r="I12" s="37">
        <f>+Capital!J142</f>
        <v>16375.628318969291</v>
      </c>
      <c r="J12" s="37">
        <f>+Capital!K142</f>
        <v>20336.672113735131</v>
      </c>
      <c r="K12" s="37">
        <f>+Capital!M142</f>
        <v>20292.032651065259</v>
      </c>
      <c r="L12" s="37">
        <f>+Capital!N142</f>
        <v>13461.402507238183</v>
      </c>
      <c r="M12" s="37">
        <f>+Capital!O142</f>
        <v>13390.146056191468</v>
      </c>
      <c r="N12" s="37">
        <f>+Capital!P142</f>
        <v>11362.559229958637</v>
      </c>
      <c r="O12" s="37">
        <f>+N12</f>
        <v>11362.559229958637</v>
      </c>
      <c r="P12" s="37">
        <f>+Capital!Q142</f>
        <v>7348.6262870935998</v>
      </c>
      <c r="Q12" s="37">
        <f>+Capital!R142</f>
        <v>7204.3175560588661</v>
      </c>
      <c r="R12" s="37">
        <f>+Capital!S142</f>
        <v>6933.7336636846449</v>
      </c>
      <c r="S12" s="37">
        <f>+Capital!T142</f>
        <v>6744.7421760127418</v>
      </c>
      <c r="T12" s="37">
        <f>+Capital!U142</f>
        <v>13734.519589748164</v>
      </c>
      <c r="U12" s="37">
        <f>+Capital!V142</f>
        <v>10906.547503319327</v>
      </c>
      <c r="V12" s="37">
        <f>+Capital!W142</f>
        <v>-2602.7111263077195</v>
      </c>
      <c r="W12" s="37">
        <f>+Capital!X142</f>
        <v>-2597.3317691298716</v>
      </c>
      <c r="X12" s="37">
        <f>+Capital!Y142</f>
        <v>-11771.366435685048</v>
      </c>
      <c r="Y12" s="37">
        <f>+Capital!Z142</f>
        <v>9673.5702060950753</v>
      </c>
      <c r="Z12" s="37">
        <f>+Capital!AA142</f>
        <v>-3045.2349358579895</v>
      </c>
      <c r="AA12" s="37">
        <f>+Capital!AB142</f>
        <v>-3430.4826673974999</v>
      </c>
      <c r="AB12" s="37">
        <f>+Capital!AC142</f>
        <v>-6126.0356491433104</v>
      </c>
      <c r="AC12" s="37">
        <f>+Capital!AD142</f>
        <v>-1366.9249699268978</v>
      </c>
      <c r="AD12" s="37">
        <f>+Capital!AE142</f>
        <v>3280.596703011397</v>
      </c>
      <c r="AE12" s="37">
        <f>+Capital!AF142</f>
        <v>1859.876070079614</v>
      </c>
      <c r="AF12" s="37">
        <f>+Capital!AG142</f>
        <v>8234.7310516797006</v>
      </c>
      <c r="AG12" s="37">
        <f>+Capital!AH142</f>
        <v>3991.1114963607756</v>
      </c>
      <c r="AH12" s="37">
        <f>+Capital!AI142</f>
        <v>13809.609189122955</v>
      </c>
      <c r="AI12" s="37">
        <f>+Capital!AJ142</f>
        <v>4856.4356305239326</v>
      </c>
      <c r="AJ12" s="37">
        <f>+Capital!AK142</f>
        <v>5913.7053455134583</v>
      </c>
      <c r="AK12" s="37">
        <f>+Capital!AL142</f>
        <v>-1694.9260309780443</v>
      </c>
      <c r="AL12" s="37">
        <f>+Capital!AM142</f>
        <v>1049.9710878725991</v>
      </c>
      <c r="AM12" s="37">
        <f>+Capital!AN142</f>
        <v>3107.9965660087219</v>
      </c>
      <c r="AN12" s="37">
        <f>+Capital!AO142</f>
        <v>2533.6058586910153</v>
      </c>
      <c r="AO12" s="66">
        <f>+Capital!AP142</f>
        <v>2430.1444313124098</v>
      </c>
    </row>
    <row r="13" spans="1:41">
      <c r="A13" s="122"/>
      <c r="B13" s="176" t="s">
        <v>58</v>
      </c>
      <c r="C13" s="37">
        <f>+Capital!D143</f>
        <v>33362.421259306633</v>
      </c>
      <c r="D13" s="37">
        <f>+Capital!E143</f>
        <v>58953.739058300715</v>
      </c>
      <c r="E13" s="37">
        <f>+Capital!F143</f>
        <v>94614.712134650152</v>
      </c>
      <c r="F13" s="37">
        <f>+Capital!G143</f>
        <v>74124.20985291632</v>
      </c>
      <c r="G13" s="37">
        <f>+Capital!H143</f>
        <v>93375.539569788161</v>
      </c>
      <c r="H13" s="37">
        <f>+Capital!I143</f>
        <v>111139.46308557989</v>
      </c>
      <c r="I13" s="37">
        <f>+Capital!J143</f>
        <v>108108.34458908421</v>
      </c>
      <c r="J13" s="37">
        <f>+Capital!K143</f>
        <v>117936.07268998936</v>
      </c>
      <c r="K13" s="37">
        <f>+Capital!M143</f>
        <v>117676.41205431333</v>
      </c>
      <c r="L13" s="37">
        <f>+Capital!N143</f>
        <v>92098.434755387527</v>
      </c>
      <c r="M13" s="37">
        <f>+Capital!O143</f>
        <v>92103.957723411309</v>
      </c>
      <c r="N13" s="37">
        <f>+Capital!P143</f>
        <v>79479.647358221991</v>
      </c>
      <c r="O13" s="37">
        <f t="shared" ref="O13:O20" si="0">+N13</f>
        <v>79479.647358221991</v>
      </c>
      <c r="P13" s="37">
        <f>+Capital!Q143</f>
        <v>67928.989755288654</v>
      </c>
      <c r="Q13" s="37">
        <f>+Capital!R143</f>
        <v>67837.267631834184</v>
      </c>
      <c r="R13" s="37">
        <f>+Capital!S143</f>
        <v>61346.37841797369</v>
      </c>
      <c r="S13" s="37">
        <f>+Capital!T143</f>
        <v>59676.313083646899</v>
      </c>
      <c r="T13" s="37">
        <f>+Capital!U143</f>
        <v>81274.322465543242</v>
      </c>
      <c r="U13" s="37">
        <f>+Capital!V143</f>
        <v>33795.81268777098</v>
      </c>
      <c r="V13" s="37">
        <f>+Capital!W143</f>
        <v>7098.3070500646518</v>
      </c>
      <c r="W13" s="37">
        <f>+Capital!X143</f>
        <v>7439.5805901119065</v>
      </c>
      <c r="X13" s="37">
        <f>+Capital!Y143</f>
        <v>-7694.6141206897628</v>
      </c>
      <c r="Y13" s="37">
        <f>+Capital!Z143</f>
        <v>51008.927524925602</v>
      </c>
      <c r="Z13" s="37">
        <f>+Capital!AA143</f>
        <v>15272.903592132014</v>
      </c>
      <c r="AA13" s="37">
        <f>+Capital!AB143</f>
        <v>12613.521029091158</v>
      </c>
      <c r="AB13" s="37">
        <f>+Capital!AC143</f>
        <v>9822.5897830689519</v>
      </c>
      <c r="AC13" s="37">
        <f>+Capital!AD143</f>
        <v>15695.876249634419</v>
      </c>
      <c r="AD13" s="37">
        <f>+Capital!AE143</f>
        <v>21767.04212326977</v>
      </c>
      <c r="AE13" s="37">
        <f>+Capital!AF143</f>
        <v>20613.3785076686</v>
      </c>
      <c r="AF13" s="37">
        <f>+Capital!AG143</f>
        <v>37815.292219855779</v>
      </c>
      <c r="AG13" s="37">
        <f>+Capital!AH143</f>
        <v>27857.890855665752</v>
      </c>
      <c r="AH13" s="37">
        <f>+Capital!AI143</f>
        <v>36961.311307191732</v>
      </c>
      <c r="AI13" s="37">
        <f>+Capital!AJ143</f>
        <v>20867.514592502383</v>
      </c>
      <c r="AJ13" s="37">
        <f>+Capital!AK143</f>
        <v>23412.725016835862</v>
      </c>
      <c r="AK13" s="37">
        <f>+Capital!AL143</f>
        <v>6657.6784310603925</v>
      </c>
      <c r="AL13" s="37">
        <f>+Capital!AM143</f>
        <v>4128.7759827596137</v>
      </c>
      <c r="AM13" s="37">
        <f>+Capital!AN143</f>
        <v>8555.6052736376314</v>
      </c>
      <c r="AN13" s="37">
        <f>+Capital!AO143</f>
        <v>7407.6898460645261</v>
      </c>
      <c r="AO13" s="66">
        <f>+Capital!AP143</f>
        <v>5648.9717882524446</v>
      </c>
    </row>
    <row r="14" spans="1:41">
      <c r="A14" s="122"/>
      <c r="B14" s="405" t="s">
        <v>60</v>
      </c>
      <c r="C14" s="37">
        <f>+Capital!D145</f>
        <v>226790.68789910219</v>
      </c>
      <c r="D14" s="37">
        <f>+Capital!E145</f>
        <v>426883.38959960989</v>
      </c>
      <c r="E14" s="37">
        <f>+Capital!F145</f>
        <v>598770.43701738678</v>
      </c>
      <c r="F14" s="37">
        <f>+Capital!G145</f>
        <v>509020.7475483882</v>
      </c>
      <c r="G14" s="37">
        <f>+Capital!H145</f>
        <v>619524.69636284828</v>
      </c>
      <c r="H14" s="37">
        <f>+Capital!I145</f>
        <v>702195.50302229717</v>
      </c>
      <c r="I14" s="37">
        <f>+Capital!J145</f>
        <v>428136.24816873053</v>
      </c>
      <c r="J14" s="37">
        <f>+Capital!K145</f>
        <v>371509.96692950831</v>
      </c>
      <c r="K14" s="37">
        <f>+Capital!M145</f>
        <v>370692.01096427557</v>
      </c>
      <c r="L14" s="37">
        <f>+Capital!N145</f>
        <v>320061.86150553654</v>
      </c>
      <c r="M14" s="37">
        <f>+Capital!O145</f>
        <v>319827.09842619818</v>
      </c>
      <c r="N14" s="37">
        <f>+Capital!P145</f>
        <v>311864.48286172486</v>
      </c>
      <c r="O14" s="37">
        <f t="shared" si="0"/>
        <v>311864.48286172486</v>
      </c>
      <c r="P14" s="37">
        <f>+Capital!Q145</f>
        <v>321232.31340188131</v>
      </c>
      <c r="Q14" s="37">
        <f>+Capital!R145</f>
        <v>317492.99842116056</v>
      </c>
      <c r="R14" s="37">
        <f>+Capital!S145</f>
        <v>293188.69396633457</v>
      </c>
      <c r="S14" s="37">
        <f>+Capital!T145</f>
        <v>285347.711735786</v>
      </c>
      <c r="T14" s="37">
        <f>+Capital!U145</f>
        <v>310706.48322418588</v>
      </c>
      <c r="U14" s="37">
        <f>+Capital!V145</f>
        <v>231050.71136580512</v>
      </c>
      <c r="V14" s="37">
        <f>+Capital!W145</f>
        <v>164748.22346425746</v>
      </c>
      <c r="W14" s="37">
        <f>+Capital!X145</f>
        <v>185607.06907228683</v>
      </c>
      <c r="X14" s="37">
        <f>+Capital!Y145</f>
        <v>105420.71256007836</v>
      </c>
      <c r="Y14" s="37">
        <f>+Capital!Z145</f>
        <v>113548.22364154366</v>
      </c>
      <c r="Z14" s="37">
        <f>+Capital!AA145</f>
        <v>64552.047764293602</v>
      </c>
      <c r="AA14" s="37">
        <f>+Capital!AB145</f>
        <v>42595.210410527288</v>
      </c>
      <c r="AB14" s="37">
        <f>+Capital!AC145</f>
        <v>30691.230937494409</v>
      </c>
      <c r="AC14" s="37">
        <f>+Capital!AD145</f>
        <v>25179.586015322217</v>
      </c>
      <c r="AD14" s="37">
        <f>+Capital!AE145</f>
        <v>25888.924996160116</v>
      </c>
      <c r="AE14" s="37">
        <f>+Capital!AF145</f>
        <v>35102.64096852277</v>
      </c>
      <c r="AF14" s="37">
        <f>+Capital!AG145</f>
        <v>43265.876770933384</v>
      </c>
      <c r="AG14" s="37">
        <f>+Capital!AH145</f>
        <v>37229.116344352959</v>
      </c>
      <c r="AH14" s="37">
        <f>+Capital!AI145</f>
        <v>37823.6888893219</v>
      </c>
      <c r="AI14" s="37">
        <f>+Capital!AJ145</f>
        <v>28707.436557712677</v>
      </c>
      <c r="AJ14" s="37">
        <f>+Capital!AK145</f>
        <v>29014.196371953094</v>
      </c>
      <c r="AK14" s="37">
        <f>+Capital!AL145</f>
        <v>20830.774898901032</v>
      </c>
      <c r="AL14" s="37">
        <f>+Capital!AM145</f>
        <v>17100.93125011072</v>
      </c>
      <c r="AM14" s="37">
        <f>+Capital!AN145</f>
        <v>21924.923068712968</v>
      </c>
      <c r="AN14" s="37">
        <f>+Capital!AO145</f>
        <v>22847.220697261695</v>
      </c>
      <c r="AO14" s="66">
        <f>+Capital!AP145</f>
        <v>19193.576872086422</v>
      </c>
    </row>
    <row r="15" spans="1:41">
      <c r="A15" s="122"/>
      <c r="B15" s="405" t="s">
        <v>61</v>
      </c>
      <c r="C15" s="37">
        <f>+Capital!D146</f>
        <v>71135.350921651901</v>
      </c>
      <c r="D15" s="37">
        <f>+Capital!E146</f>
        <v>125171.22252788248</v>
      </c>
      <c r="E15" s="37">
        <f>+Capital!F146</f>
        <v>199773.8593810125</v>
      </c>
      <c r="F15" s="37">
        <f>+Capital!G146</f>
        <v>200503.37912743693</v>
      </c>
      <c r="G15" s="37">
        <f>+Capital!H146</f>
        <v>269405.03544297518</v>
      </c>
      <c r="H15" s="37">
        <f>+Capital!I146</f>
        <v>314467.35535933683</v>
      </c>
      <c r="I15" s="37">
        <f>+Capital!J146</f>
        <v>317794.63401197153</v>
      </c>
      <c r="J15" s="37">
        <f>+Capital!K146</f>
        <v>304476.27193036472</v>
      </c>
      <c r="K15" s="37">
        <f>+Capital!M146</f>
        <v>303805.90449727641</v>
      </c>
      <c r="L15" s="37">
        <f>+Capital!N146</f>
        <v>256004.21448696477</v>
      </c>
      <c r="M15" s="37">
        <f>+Capital!O146</f>
        <v>258721.90598748345</v>
      </c>
      <c r="N15" s="37">
        <f>+Capital!P146</f>
        <v>242254.68020707057</v>
      </c>
      <c r="O15" s="37">
        <f t="shared" si="0"/>
        <v>242254.68020707057</v>
      </c>
      <c r="P15" s="37">
        <f>+Capital!Q146</f>
        <v>235450.14432371524</v>
      </c>
      <c r="Q15" s="37">
        <f>+Capital!R146</f>
        <v>232931.8365993078</v>
      </c>
      <c r="R15" s="37">
        <f>+Capital!S146</f>
        <v>176849.79249960041</v>
      </c>
      <c r="S15" s="37">
        <f>+Capital!T146</f>
        <v>172538.96107900815</v>
      </c>
      <c r="T15" s="37">
        <f>+Capital!U146</f>
        <v>178922.74835684267</v>
      </c>
      <c r="U15" s="37">
        <f>+Capital!V146</f>
        <v>11717.121033380685</v>
      </c>
      <c r="V15" s="37">
        <f>+Capital!W146</f>
        <v>7924.5391553787049</v>
      </c>
      <c r="W15" s="37">
        <f>+Capital!X146</f>
        <v>9228.0645926934012</v>
      </c>
      <c r="X15" s="37">
        <f>+Capital!Y146</f>
        <v>5522.1149172556734</v>
      </c>
      <c r="Y15" s="37">
        <f>+Capital!Z146</f>
        <v>10356.449938319953</v>
      </c>
      <c r="Z15" s="37">
        <f>+Capital!AA146</f>
        <v>10624.784946602305</v>
      </c>
      <c r="AA15" s="37">
        <f>+Capital!AB146</f>
        <v>10664.197013042711</v>
      </c>
      <c r="AB15" s="37">
        <f>+Capital!AC146</f>
        <v>10353.639562751185</v>
      </c>
      <c r="AC15" s="37">
        <f>+Capital!AD146</f>
        <v>9793.2504070917475</v>
      </c>
      <c r="AD15" s="37">
        <f>+Capital!AE146</f>
        <v>9889.3903515622333</v>
      </c>
      <c r="AE15" s="37">
        <f>+Capital!AF146</f>
        <v>11027.637063792548</v>
      </c>
      <c r="AF15" s="37">
        <f>+Capital!AG146</f>
        <v>16318.59383001519</v>
      </c>
      <c r="AG15" s="37">
        <f>+Capital!AH146</f>
        <v>17860.454841974657</v>
      </c>
      <c r="AH15" s="37">
        <f>+Capital!AI146</f>
        <v>18476.601282460553</v>
      </c>
      <c r="AI15" s="37">
        <f>+Capital!AJ146</f>
        <v>16703.384965732148</v>
      </c>
      <c r="AJ15" s="37">
        <f>+Capital!AK146</f>
        <v>17300.011393052097</v>
      </c>
      <c r="AK15" s="37">
        <f>+Capital!AL146</f>
        <v>12903.031643334503</v>
      </c>
      <c r="AL15" s="37">
        <f>+Capital!AM146</f>
        <v>14293.555772615558</v>
      </c>
      <c r="AM15" s="37">
        <f>+Capital!AN146</f>
        <v>19519.064022578408</v>
      </c>
      <c r="AN15" s="37">
        <f>+Capital!AO146</f>
        <v>19607.103679247743</v>
      </c>
      <c r="AO15" s="66">
        <f>+Capital!AP146</f>
        <v>13707.320643538402</v>
      </c>
    </row>
    <row r="16" spans="1:41">
      <c r="A16" s="122"/>
      <c r="B16" s="405" t="s">
        <v>62</v>
      </c>
      <c r="C16" s="37">
        <f>+Capital!D147</f>
        <v>243096.79973203453</v>
      </c>
      <c r="D16" s="37">
        <f>+Capital!E147</f>
        <v>397279.88554931729</v>
      </c>
      <c r="E16" s="37">
        <f>+Capital!F147</f>
        <v>605634.78330649587</v>
      </c>
      <c r="F16" s="37">
        <f>+Capital!G147</f>
        <v>560915.4952705336</v>
      </c>
      <c r="G16" s="37">
        <f>+Capital!H147</f>
        <v>632458.73813437147</v>
      </c>
      <c r="H16" s="37">
        <f>+Capital!I147</f>
        <v>656439.28214043006</v>
      </c>
      <c r="I16" s="37">
        <f>+Capital!J147</f>
        <v>646533.3193328639</v>
      </c>
      <c r="J16" s="37">
        <f>+Capital!K147</f>
        <v>614607.90162891161</v>
      </c>
      <c r="K16" s="37">
        <f>+Capital!M147</f>
        <v>613254.71532392106</v>
      </c>
      <c r="L16" s="37">
        <f>+Capital!N147</f>
        <v>479498.30566379876</v>
      </c>
      <c r="M16" s="37">
        <f>+Capital!O147</f>
        <v>503647.46244917129</v>
      </c>
      <c r="N16" s="37">
        <f>+Capital!P147</f>
        <v>452940.68638424063</v>
      </c>
      <c r="O16" s="37">
        <f t="shared" si="0"/>
        <v>452940.68638424063</v>
      </c>
      <c r="P16" s="37">
        <f>+Capital!Q147</f>
        <v>423287.60379534337</v>
      </c>
      <c r="Q16" s="37">
        <f>+Capital!R147</f>
        <v>385644.04404196382</v>
      </c>
      <c r="R16" s="37">
        <f>+Capital!S147</f>
        <v>351133.32902622584</v>
      </c>
      <c r="S16" s="37">
        <f>+Capital!T147</f>
        <v>341563.8482220833</v>
      </c>
      <c r="T16" s="37">
        <f>+Capital!U147</f>
        <v>390005.05442525964</v>
      </c>
      <c r="U16" s="37">
        <f>+Capital!V147</f>
        <v>16558.808835180222</v>
      </c>
      <c r="V16" s="37">
        <f>+Capital!W147</f>
        <v>5503.0568199835907</v>
      </c>
      <c r="W16" s="37">
        <f>+Capital!X147</f>
        <v>6176.0211885538529</v>
      </c>
      <c r="X16" s="37">
        <f>+Capital!Y147</f>
        <v>15021.576836253455</v>
      </c>
      <c r="Y16" s="37">
        <f>+Capital!Z147</f>
        <v>5010.8876715675888</v>
      </c>
      <c r="Z16" s="37">
        <f>+Capital!AA147</f>
        <v>1747.1067818112449</v>
      </c>
      <c r="AA16" s="37">
        <f>+Capital!AB147</f>
        <v>3667.5691990512569</v>
      </c>
      <c r="AB16" s="37">
        <f>+Capital!AC147</f>
        <v>2943.6484192616858</v>
      </c>
      <c r="AC16" s="37">
        <f>+Capital!AD147</f>
        <v>2101.5196377285552</v>
      </c>
      <c r="AD16" s="37">
        <f>+Capital!AE147</f>
        <v>2036.6421625541866</v>
      </c>
      <c r="AE16" s="37">
        <f>+Capital!AF147</f>
        <v>24.528230554915094</v>
      </c>
      <c r="AF16" s="37">
        <f>+Capital!AG147</f>
        <v>21.70300730424519</v>
      </c>
      <c r="AG16" s="37">
        <f>+Capital!AH147</f>
        <v>0</v>
      </c>
      <c r="AH16" s="37">
        <f>+Capital!AI147</f>
        <v>4.5390890322881292</v>
      </c>
      <c r="AI16" s="37">
        <f>+Capital!AJ147</f>
        <v>11.141552856350916</v>
      </c>
      <c r="AJ16" s="37">
        <f>+Capital!AK147</f>
        <v>4.9517626378399298</v>
      </c>
      <c r="AK16" s="37">
        <f>+Capital!AL147</f>
        <v>0.4960578127261252</v>
      </c>
      <c r="AL16" s="37">
        <f>+Capital!AM147</f>
        <v>-1.0487094509730077</v>
      </c>
      <c r="AM16" s="37">
        <f>+Capital!AN147</f>
        <v>3.7592463804877934</v>
      </c>
      <c r="AN16" s="37">
        <f>+Capital!AO147</f>
        <v>1.3480723641298766</v>
      </c>
      <c r="AO16" s="66">
        <f>+Capital!AP147</f>
        <v>0.35627861143492412</v>
      </c>
    </row>
    <row r="17" spans="1:41">
      <c r="A17" s="122"/>
      <c r="B17" s="405" t="s">
        <v>63</v>
      </c>
      <c r="C17" s="37">
        <f>+Capital!D148</f>
        <v>79536.550349671656</v>
      </c>
      <c r="D17" s="37">
        <f>+Capital!E148</f>
        <v>127789.11633640398</v>
      </c>
      <c r="E17" s="37">
        <f>+Capital!F148</f>
        <v>166301.60175505199</v>
      </c>
      <c r="F17" s="37">
        <f>+Capital!G148</f>
        <v>169349.44664564912</v>
      </c>
      <c r="G17" s="37">
        <f>+Capital!H148</f>
        <v>247193.11750106027</v>
      </c>
      <c r="H17" s="37">
        <f>+Capital!I148</f>
        <v>298240.28936666768</v>
      </c>
      <c r="I17" s="37">
        <f>+Capital!J148</f>
        <v>275767.58829382359</v>
      </c>
      <c r="J17" s="37">
        <f>+Capital!K148</f>
        <v>277447.52945946902</v>
      </c>
      <c r="K17" s="37">
        <f>+Capital!M148</f>
        <v>298048.29608996399</v>
      </c>
      <c r="L17" s="37">
        <f>+Capital!N148</f>
        <v>265292.68378349021</v>
      </c>
      <c r="M17" s="37">
        <f>+Capital!O148</f>
        <v>264608.74448449397</v>
      </c>
      <c r="N17" s="37">
        <f>+Capital!P148</f>
        <v>248386.17721153953</v>
      </c>
      <c r="O17" s="37">
        <f t="shared" si="0"/>
        <v>248386.17721153953</v>
      </c>
      <c r="P17" s="37">
        <f>+Capital!Q148</f>
        <v>267572.17874695547</v>
      </c>
      <c r="Q17" s="37">
        <f>+Capital!R148</f>
        <v>281618.13070540497</v>
      </c>
      <c r="R17" s="37">
        <f>+Capital!S148</f>
        <v>248987.28684399184</v>
      </c>
      <c r="S17" s="37">
        <f>+Capital!T148</f>
        <v>242232.65941043466</v>
      </c>
      <c r="T17" s="37">
        <f>+Capital!U148</f>
        <v>275251.49387279968</v>
      </c>
      <c r="U17" s="37">
        <f>+Capital!V148</f>
        <v>441740.15949161397</v>
      </c>
      <c r="V17" s="37">
        <f>+Capital!W148</f>
        <v>276052.68736834126</v>
      </c>
      <c r="W17" s="37">
        <f>+Capital!X148</f>
        <v>288232.78169152973</v>
      </c>
      <c r="X17" s="37">
        <f>+Capital!Y148</f>
        <v>321556.3556154049</v>
      </c>
      <c r="Y17" s="37">
        <f>+Capital!Z148</f>
        <v>293357.67124541459</v>
      </c>
      <c r="Z17" s="37">
        <f>+Capital!AA148</f>
        <v>242848.65580004893</v>
      </c>
      <c r="AA17" s="37">
        <f>+Capital!AB148</f>
        <v>278323.54647250724</v>
      </c>
      <c r="AB17" s="37">
        <f>+Capital!AC148</f>
        <v>269703.44133362692</v>
      </c>
      <c r="AC17" s="37">
        <f>+Capital!AD148</f>
        <v>257584.9440096099</v>
      </c>
      <c r="AD17" s="37">
        <f>+Capital!AE148</f>
        <v>258910.13537305724</v>
      </c>
      <c r="AE17" s="37">
        <f>+Capital!AF148</f>
        <v>269706.32570413238</v>
      </c>
      <c r="AF17" s="37">
        <f>+Capital!AG148</f>
        <v>367171.74860312825</v>
      </c>
      <c r="AG17" s="37">
        <f>+Capital!AH148</f>
        <v>301643.24051516555</v>
      </c>
      <c r="AH17" s="37">
        <f>+Capital!AI148</f>
        <v>287667.85813571489</v>
      </c>
      <c r="AI17" s="37">
        <f>+Capital!AJ148</f>
        <v>298777.32969003043</v>
      </c>
      <c r="AJ17" s="37">
        <f>+Capital!AK148</f>
        <v>294316.0947470814</v>
      </c>
      <c r="AK17" s="37">
        <f>+Capital!AL148</f>
        <v>160271.57919386044</v>
      </c>
      <c r="AL17" s="37">
        <f>+Capital!AM148</f>
        <v>115285.11849981986</v>
      </c>
      <c r="AM17" s="37">
        <f>+Capital!AN148</f>
        <v>293167.17371331842</v>
      </c>
      <c r="AN17" s="37">
        <f>+Capital!AO148</f>
        <v>232147.745915509</v>
      </c>
      <c r="AO17" s="66">
        <f>+Capital!AP148</f>
        <v>174707.35517211875</v>
      </c>
    </row>
    <row r="18" spans="1:41">
      <c r="A18" s="122"/>
      <c r="B18" s="176" t="s">
        <v>64</v>
      </c>
      <c r="C18" s="37">
        <f>+Capital!D149</f>
        <v>4915.5359624766697</v>
      </c>
      <c r="D18" s="37">
        <f>+Capital!E149</f>
        <v>6018.5970086372336</v>
      </c>
      <c r="E18" s="37">
        <f>+Capital!F149</f>
        <v>6651.481139317717</v>
      </c>
      <c r="F18" s="37">
        <f>+Capital!G149</f>
        <v>11826.699054109609</v>
      </c>
      <c r="G18" s="37">
        <f>+Capital!H149</f>
        <v>21158.651281789091</v>
      </c>
      <c r="H18" s="37">
        <f>+Capital!I149</f>
        <v>24689.783621206465</v>
      </c>
      <c r="I18" s="37">
        <f>+Capital!J149</f>
        <v>24657.843504420107</v>
      </c>
      <c r="J18" s="37">
        <f>+Capital!K149</f>
        <v>24851.617770653364</v>
      </c>
      <c r="K18" s="37">
        <f>+Capital!M149</f>
        <v>24702.857897722039</v>
      </c>
      <c r="L18" s="37">
        <f>+Capital!N149</f>
        <v>8597.9202101970368</v>
      </c>
      <c r="M18" s="37">
        <f>+Capital!O149</f>
        <v>16480.504687635712</v>
      </c>
      <c r="N18" s="37">
        <f>+Capital!P149</f>
        <v>13155.313878734922</v>
      </c>
      <c r="O18" s="37">
        <f t="shared" si="0"/>
        <v>13155.313878734922</v>
      </c>
      <c r="P18" s="37">
        <f>+Capital!Q149</f>
        <v>18834.170719889531</v>
      </c>
      <c r="Q18" s="37">
        <f>+Capital!R149</f>
        <v>17999.497180472285</v>
      </c>
      <c r="R18" s="37">
        <f>+Capital!S149</f>
        <v>23257.09861118051</v>
      </c>
      <c r="S18" s="37">
        <f>+Capital!T149</f>
        <v>22628.677467314996</v>
      </c>
      <c r="T18" s="37">
        <f>+Capital!U149</f>
        <v>20009.120857503331</v>
      </c>
      <c r="U18" s="37">
        <f>+Capital!V149</f>
        <v>12423.803562667184</v>
      </c>
      <c r="V18" s="37">
        <f>+Capital!W149</f>
        <v>7356.7135231779521</v>
      </c>
      <c r="W18" s="37">
        <f>+Capital!X149</f>
        <v>9286.9156091728128</v>
      </c>
      <c r="X18" s="37">
        <f>+Capital!Y149</f>
        <v>4583.025082761309</v>
      </c>
      <c r="Y18" s="37">
        <f>+Capital!Z149</f>
        <v>1001.5591645416712</v>
      </c>
      <c r="Z18" s="37">
        <f>+Capital!AA149</f>
        <v>955.81231513493174</v>
      </c>
      <c r="AA18" s="37">
        <f>+Capital!AB149</f>
        <v>1018.2476255843599</v>
      </c>
      <c r="AB18" s="37">
        <f>+Capital!AC149</f>
        <v>1116.668958650389</v>
      </c>
      <c r="AC18" s="37">
        <f>+Capital!AD149</f>
        <v>1476.6526373317492</v>
      </c>
      <c r="AD18" s="37">
        <f>+Capital!AE149</f>
        <v>1958.2616740117178</v>
      </c>
      <c r="AE18" s="37">
        <f>+Capital!AF149</f>
        <v>3385.7552312317121</v>
      </c>
      <c r="AF18" s="37">
        <f>+Capital!AG149</f>
        <v>3962.9890055650294</v>
      </c>
      <c r="AG18" s="37">
        <f>+Capital!AH149</f>
        <v>3160.1025803600642</v>
      </c>
      <c r="AH18" s="37">
        <f>+Capital!AI149</f>
        <v>1988.8893284656324</v>
      </c>
      <c r="AI18" s="37">
        <f>+Capital!AJ149</f>
        <v>1371.163165648923</v>
      </c>
      <c r="AJ18" s="37">
        <f>+Capital!AK149</f>
        <v>1215.5546399158827</v>
      </c>
      <c r="AK18" s="37">
        <f>+Capital!AL149</f>
        <v>879.49423639211579</v>
      </c>
      <c r="AL18" s="37">
        <f>+Capital!AM149</f>
        <v>601.25407029420035</v>
      </c>
      <c r="AM18" s="37">
        <f>+Capital!AN149</f>
        <v>418.36461574003499</v>
      </c>
      <c r="AN18" s="37">
        <f>+Capital!AO149</f>
        <v>268.36861807552162</v>
      </c>
      <c r="AO18" s="66">
        <f>+Capital!AP149</f>
        <v>171.18930729288201</v>
      </c>
    </row>
    <row r="19" spans="1:41">
      <c r="A19" s="122"/>
      <c r="B19" s="176" t="s">
        <v>65</v>
      </c>
      <c r="C19" s="37">
        <f>+Capital!D150</f>
        <v>9439.6680853898051</v>
      </c>
      <c r="D19" s="37">
        <f>+Capital!E150</f>
        <v>7740.3882091840251</v>
      </c>
      <c r="E19" s="37">
        <f>+Capital!F150</f>
        <v>5349.495172516491</v>
      </c>
      <c r="F19" s="37">
        <f>+Capital!G150</f>
        <v>3122.8039249514172</v>
      </c>
      <c r="G19" s="37">
        <f>+Capital!H150</f>
        <v>2885.2016381159347</v>
      </c>
      <c r="H19" s="37">
        <f>+Capital!I150</f>
        <v>2958.3884815742522</v>
      </c>
      <c r="I19" s="37">
        <f>+Capital!J150</f>
        <v>3083.4243455873252</v>
      </c>
      <c r="J19" s="37">
        <f>+Capital!K150</f>
        <v>3642.193781672026</v>
      </c>
      <c r="K19" s="37">
        <f>+Capital!M150</f>
        <v>3633.5954957347617</v>
      </c>
      <c r="L19" s="37">
        <f>+Capital!N150</f>
        <v>2796.1363055414636</v>
      </c>
      <c r="M19" s="37">
        <f>+Capital!O150</f>
        <v>3118.6090608232366</v>
      </c>
      <c r="N19" s="37">
        <f>+Capital!P150</f>
        <v>2146.2868588334941</v>
      </c>
      <c r="O19" s="37">
        <f t="shared" si="0"/>
        <v>2146.2868588334941</v>
      </c>
      <c r="P19" s="37">
        <f>+Capital!Q150</f>
        <v>1170.2239026922282</v>
      </c>
      <c r="Q19" s="37">
        <f>+Capital!R150</f>
        <v>850.49943560230463</v>
      </c>
      <c r="R19" s="37">
        <f>+Capital!S150</f>
        <v>3123.389657356699</v>
      </c>
      <c r="S19" s="37">
        <f>+Capital!T150</f>
        <v>3035.1852731192366</v>
      </c>
      <c r="T19" s="37">
        <f>+Capital!U150</f>
        <v>3971.7755999612682</v>
      </c>
      <c r="U19" s="37">
        <f>+Capital!V150</f>
        <v>100.3050466447302</v>
      </c>
      <c r="V19" s="37">
        <f>+Capital!W150</f>
        <v>16.552356279092663</v>
      </c>
      <c r="W19" s="37">
        <f>+Capital!X150</f>
        <v>50.730575075334343</v>
      </c>
      <c r="X19" s="37">
        <f>+Capital!Y150</f>
        <v>13.093313261412803</v>
      </c>
      <c r="Y19" s="37">
        <f>+Capital!Z150</f>
        <v>5.5386826142199448</v>
      </c>
      <c r="Z19" s="37">
        <f>+Capital!AA150</f>
        <v>0</v>
      </c>
      <c r="AA19" s="37">
        <f>+Capital!AB150</f>
        <v>0</v>
      </c>
      <c r="AB19" s="37">
        <f>+Capital!AC150</f>
        <v>0</v>
      </c>
      <c r="AC19" s="37">
        <f>+Capital!AD150</f>
        <v>0</v>
      </c>
      <c r="AD19" s="37">
        <f>+Capital!AE150</f>
        <v>0</v>
      </c>
      <c r="AE19" s="37">
        <f>+Capital!AF150</f>
        <v>0</v>
      </c>
      <c r="AF19" s="37">
        <f>+Capital!AG150</f>
        <v>0</v>
      </c>
      <c r="AG19" s="37">
        <f>+Capital!AH150</f>
        <v>28.86598858659373</v>
      </c>
      <c r="AH19" s="37">
        <f>+Capital!AI150</f>
        <v>45.71550540257789</v>
      </c>
      <c r="AI19" s="37">
        <f>+Capital!AJ150</f>
        <v>16.950835456598881</v>
      </c>
      <c r="AJ19" s="37">
        <f>+Capital!AK150</f>
        <v>0</v>
      </c>
      <c r="AK19" s="37">
        <f>+Capital!AL150</f>
        <v>0</v>
      </c>
      <c r="AL19" s="37">
        <f>+Capital!AM150</f>
        <v>0</v>
      </c>
      <c r="AM19" s="37">
        <f>+Capital!AN150</f>
        <v>0</v>
      </c>
      <c r="AN19" s="37">
        <f>+Capital!AO150</f>
        <v>0</v>
      </c>
      <c r="AO19" s="66">
        <f>+Capital!AP150</f>
        <v>0</v>
      </c>
    </row>
    <row r="20" spans="1:41" ht="13.5" thickBot="1">
      <c r="A20" s="122"/>
      <c r="B20" s="201" t="s">
        <v>63</v>
      </c>
      <c r="C20" s="44">
        <f>+Capital!D151</f>
        <v>43878.548276623842</v>
      </c>
      <c r="D20" s="44">
        <f>+Capital!E151</f>
        <v>51486.155063697232</v>
      </c>
      <c r="E20" s="44">
        <f>+Capital!F151</f>
        <v>38956.4142054529</v>
      </c>
      <c r="F20" s="44">
        <f>+Capital!G151</f>
        <v>39299.684677752841</v>
      </c>
      <c r="G20" s="44">
        <f>+Capital!H151</f>
        <v>66797.527821152398</v>
      </c>
      <c r="H20" s="44">
        <f>+Capital!I151</f>
        <v>114358.48933312278</v>
      </c>
      <c r="I20" s="44">
        <f>+Capital!J151</f>
        <v>138448.71063367918</v>
      </c>
      <c r="J20" s="44">
        <f>+Capital!K151</f>
        <v>135890.248854765</v>
      </c>
      <c r="K20" s="44">
        <f>+Capital!M151</f>
        <v>134876.93828740178</v>
      </c>
      <c r="L20" s="44">
        <f>+Capital!N151</f>
        <v>76228.922388935942</v>
      </c>
      <c r="M20" s="44">
        <f>+Capital!O151</f>
        <v>100736.85746857333</v>
      </c>
      <c r="N20" s="44">
        <f>+Capital!P151</f>
        <v>65700.423188235261</v>
      </c>
      <c r="O20" s="44">
        <f t="shared" si="0"/>
        <v>65700.423188235261</v>
      </c>
      <c r="P20" s="44">
        <f>+Capital!Q151</f>
        <v>53842.912197830366</v>
      </c>
      <c r="Q20" s="44">
        <f>+Capital!R151</f>
        <v>61378.793368209524</v>
      </c>
      <c r="R20" s="44">
        <f>+Capital!S151</f>
        <v>60595.951071939468</v>
      </c>
      <c r="S20" s="44">
        <f>+Capital!T151</f>
        <v>60056.135493695445</v>
      </c>
      <c r="T20" s="44">
        <f>+Capital!U151</f>
        <v>55568.202247003152</v>
      </c>
      <c r="U20" s="44">
        <f>+Capital!V151</f>
        <v>4113.9628963344967</v>
      </c>
      <c r="V20" s="44">
        <f>+Capital!W151</f>
        <v>2201.1011895925826</v>
      </c>
      <c r="W20" s="44">
        <f>+Capital!X151</f>
        <v>2933.9517779328053</v>
      </c>
      <c r="X20" s="44">
        <f>+Capital!Y151</f>
        <v>4234.2016283352705</v>
      </c>
      <c r="Y20" s="44">
        <f>+Capital!Z151</f>
        <v>9122.5003980883321</v>
      </c>
      <c r="Z20" s="44">
        <f>+Capital!AA151</f>
        <v>6633.3141940243031</v>
      </c>
      <c r="AA20" s="44">
        <f>+Capital!AB151</f>
        <v>4196.4881346492639</v>
      </c>
      <c r="AB20" s="44">
        <f>+Capital!AC151</f>
        <v>3513.2208748887665</v>
      </c>
      <c r="AC20" s="44">
        <f>+Capital!AD151</f>
        <v>2584.4705214876244</v>
      </c>
      <c r="AD20" s="44">
        <f>+Capital!AE151</f>
        <v>2024.0992878299573</v>
      </c>
      <c r="AE20" s="44">
        <f>+Capital!AF151</f>
        <v>2918.668079508403</v>
      </c>
      <c r="AF20" s="44">
        <f>+Capital!AG151</f>
        <v>3527.3276898485715</v>
      </c>
      <c r="AG20" s="44">
        <f>+Capital!AH151</f>
        <v>3354.1999289892688</v>
      </c>
      <c r="AH20" s="44">
        <f>+Capital!AI151</f>
        <v>3258.6918458607715</v>
      </c>
      <c r="AI20" s="44">
        <f>+Capital!AJ151</f>
        <v>2265.6319619503215</v>
      </c>
      <c r="AJ20" s="44">
        <f>+Capital!AK151</f>
        <v>2514.3234142454376</v>
      </c>
      <c r="AK20" s="44">
        <f>+Capital!AL151</f>
        <v>1778.2635510264597</v>
      </c>
      <c r="AL20" s="44">
        <f>+Capital!AM151</f>
        <v>655.43960881264115</v>
      </c>
      <c r="AM20" s="44">
        <f>+Capital!AN151</f>
        <v>333.24217830539709</v>
      </c>
      <c r="AN20" s="44">
        <f>+Capital!AO151</f>
        <v>187.01634954130552</v>
      </c>
      <c r="AO20" s="67">
        <f>+Capital!AP151</f>
        <v>129.55601312437523</v>
      </c>
    </row>
    <row r="21" spans="1:41" ht="13.5" thickBot="1">
      <c r="A21" s="122"/>
      <c r="B21" s="188" t="s">
        <v>67</v>
      </c>
      <c r="C21" s="71">
        <f t="shared" ref="C21:V21" si="1">SUM(C10:C20)</f>
        <v>1671330.9314594127</v>
      </c>
      <c r="D21" s="71">
        <f t="shared" si="1"/>
        <v>2353639.1967527303</v>
      </c>
      <c r="E21" s="71">
        <f t="shared" si="1"/>
        <v>3111378.9423005083</v>
      </c>
      <c r="F21" s="71">
        <f t="shared" si="1"/>
        <v>3460461.5466034161</v>
      </c>
      <c r="G21" s="71">
        <f t="shared" si="1"/>
        <v>3770636.7773492839</v>
      </c>
      <c r="H21" s="71">
        <f t="shared" si="1"/>
        <v>4152244.9530701935</v>
      </c>
      <c r="I21" s="71">
        <f t="shared" si="1"/>
        <v>3547161.9391991296</v>
      </c>
      <c r="J21" s="71">
        <f t="shared" si="1"/>
        <v>3461676.0721590687</v>
      </c>
      <c r="K21" s="71">
        <f t="shared" si="1"/>
        <v>3434710.7632616744</v>
      </c>
      <c r="L21" s="71">
        <f t="shared" si="1"/>
        <v>3018610.8816070906</v>
      </c>
      <c r="M21" s="71">
        <f t="shared" si="1"/>
        <v>3077206.286343982</v>
      </c>
      <c r="N21" s="71">
        <f t="shared" si="1"/>
        <v>2990068.2571785594</v>
      </c>
      <c r="O21" s="71">
        <f t="shared" si="1"/>
        <v>2990068.8671785593</v>
      </c>
      <c r="P21" s="71">
        <f t="shared" si="1"/>
        <v>2983856.9231306897</v>
      </c>
      <c r="Q21" s="71">
        <f t="shared" si="1"/>
        <v>2973667.016940014</v>
      </c>
      <c r="R21" s="71">
        <f>SUM(R10:R20)</f>
        <v>2848136.6537582879</v>
      </c>
      <c r="S21" s="71">
        <f t="shared" si="1"/>
        <v>2878617.7039411012</v>
      </c>
      <c r="T21" s="71">
        <f t="shared" si="1"/>
        <v>3132996.720638846</v>
      </c>
      <c r="U21" s="71">
        <f t="shared" si="1"/>
        <v>1620103.2324227169</v>
      </c>
      <c r="V21" s="71">
        <f t="shared" si="1"/>
        <v>1487326.4698007675</v>
      </c>
      <c r="W21" s="71">
        <f t="shared" ref="W21:AD21" si="2">SUM(W10:W20)</f>
        <v>1525385.783328227</v>
      </c>
      <c r="X21" s="71">
        <f t="shared" si="2"/>
        <v>1385676.0993969757</v>
      </c>
      <c r="Y21" s="71">
        <f t="shared" si="2"/>
        <v>1421447.3284731105</v>
      </c>
      <c r="Z21" s="71">
        <f t="shared" si="2"/>
        <v>887363.39045818942</v>
      </c>
      <c r="AA21" s="71">
        <f t="shared" si="2"/>
        <v>1281865.2972170559</v>
      </c>
      <c r="AB21" s="71">
        <f t="shared" si="2"/>
        <v>1249709.4042205992</v>
      </c>
      <c r="AC21" s="71">
        <f t="shared" si="2"/>
        <v>1333553.3745082794</v>
      </c>
      <c r="AD21" s="71">
        <f t="shared" si="2"/>
        <v>1280153.0926714567</v>
      </c>
      <c r="AE21" s="71">
        <f t="shared" ref="AE21:AN21" si="3">SUM(AE10:AE20)</f>
        <v>873529.71544978127</v>
      </c>
      <c r="AF21" s="71">
        <f t="shared" si="3"/>
        <v>960605.55393637007</v>
      </c>
      <c r="AG21" s="71">
        <f t="shared" si="3"/>
        <v>805675.84462658502</v>
      </c>
      <c r="AH21" s="71">
        <f t="shared" si="3"/>
        <v>834252.04321152926</v>
      </c>
      <c r="AI21" s="71">
        <f t="shared" si="3"/>
        <v>776310.8859605114</v>
      </c>
      <c r="AJ21" s="71">
        <f t="shared" si="3"/>
        <v>977638.02712888503</v>
      </c>
      <c r="AK21" s="71">
        <f t="shared" si="3"/>
        <v>514917.49940577004</v>
      </c>
      <c r="AL21" s="71">
        <f t="shared" si="3"/>
        <v>478207.48742729047</v>
      </c>
      <c r="AM21" s="71">
        <f t="shared" si="3"/>
        <v>590706.03485419683</v>
      </c>
      <c r="AN21" s="71">
        <f t="shared" si="3"/>
        <v>508307.13019454235</v>
      </c>
      <c r="AO21" s="72">
        <f t="shared" ref="AO21" si="4">SUM(AO10:AO20)</f>
        <v>478378.34264085541</v>
      </c>
    </row>
    <row r="22" spans="1:41" ht="13.5" thickBot="1">
      <c r="A22" s="122"/>
      <c r="B22" s="24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39"/>
      <c r="U22" s="39"/>
      <c r="V22" s="39"/>
      <c r="W22" s="39"/>
      <c r="X22" s="39"/>
      <c r="Y22" s="39"/>
      <c r="Z22" s="31"/>
      <c r="AA22" s="31"/>
      <c r="AB22" s="31"/>
      <c r="AC22" s="31"/>
      <c r="AD22" s="31"/>
      <c r="AE22" s="31"/>
      <c r="AF22" s="197"/>
      <c r="AG22" s="196"/>
      <c r="AH22" s="196"/>
      <c r="AI22" s="196"/>
      <c r="AJ22" s="406"/>
      <c r="AK22" s="406"/>
      <c r="AL22" s="196"/>
      <c r="AM22" s="615"/>
      <c r="AN22" s="615"/>
      <c r="AO22" s="615"/>
    </row>
    <row r="23" spans="1:41" ht="13.5" thickBot="1">
      <c r="A23" s="122"/>
      <c r="B23" s="403" t="s">
        <v>94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39"/>
      <c r="U23" s="39"/>
      <c r="V23" s="39"/>
      <c r="W23" s="39"/>
      <c r="X23" s="39"/>
      <c r="Y23" s="39"/>
      <c r="Z23" s="31"/>
      <c r="AA23" s="31"/>
      <c r="AB23" s="31"/>
      <c r="AC23" s="31"/>
      <c r="AD23" s="31"/>
      <c r="AE23" s="31"/>
      <c r="AF23" s="31"/>
      <c r="AG23" s="24"/>
      <c r="AH23" s="24"/>
      <c r="AI23" s="24"/>
      <c r="AJ23" s="122"/>
      <c r="AK23" s="248"/>
      <c r="AL23" s="24"/>
      <c r="AM23" s="134"/>
      <c r="AN23" s="534"/>
      <c r="AO23" s="134"/>
    </row>
    <row r="24" spans="1:41">
      <c r="A24" s="122"/>
      <c r="B24" s="404" t="s">
        <v>70</v>
      </c>
      <c r="C24" s="407">
        <f>Trabajo!D51</f>
        <v>6136.2998082774611</v>
      </c>
      <c r="D24" s="407">
        <f>Trabajo!E51</f>
        <v>4504.4097713668507</v>
      </c>
      <c r="E24" s="407">
        <f>Trabajo!F51</f>
        <v>4676.8461214396175</v>
      </c>
      <c r="F24" s="407">
        <f>Trabajo!G51</f>
        <v>4534.5355388453254</v>
      </c>
      <c r="G24" s="407">
        <f>Trabajo!H51</f>
        <v>4643.2426901642311</v>
      </c>
      <c r="H24" s="407">
        <f>Trabajo!I51</f>
        <v>4461.425297767777</v>
      </c>
      <c r="I24" s="407">
        <f>Trabajo!J51</f>
        <v>3935.304697327254</v>
      </c>
      <c r="J24" s="407">
        <f>Trabajo!K51</f>
        <v>3965.8530825713783</v>
      </c>
      <c r="K24" s="407">
        <f>Trabajo!L51</f>
        <v>3805.160290328291</v>
      </c>
      <c r="L24" s="407">
        <f>Trabajo!M51</f>
        <v>4314.4117116092084</v>
      </c>
      <c r="M24" s="407">
        <f>+L24</f>
        <v>4314.4117116092084</v>
      </c>
      <c r="N24" s="407">
        <f>Trabajo!N51</f>
        <v>4488.167746405682</v>
      </c>
      <c r="O24" s="407">
        <f>Trabajo!O51</f>
        <v>4488.1736226878184</v>
      </c>
      <c r="P24" s="407">
        <f>Trabajo!P51</f>
        <v>5014.1667800771193</v>
      </c>
      <c r="Q24" s="407">
        <f>Trabajo!Q51</f>
        <v>5102.2688423492409</v>
      </c>
      <c r="R24" s="407">
        <v>5414.9321893283313</v>
      </c>
      <c r="S24" s="407">
        <f>Trabajo!S51</f>
        <v>5489.0392767820413</v>
      </c>
      <c r="T24" s="407">
        <f>Trabajo!T51</f>
        <v>6396.9218293299336</v>
      </c>
      <c r="U24" s="407">
        <f>Trabajo!U51</f>
        <v>2126.3870999058317</v>
      </c>
      <c r="V24" s="407">
        <f>W24</f>
        <v>2095.4691476262142</v>
      </c>
      <c r="W24" s="407">
        <f>Trabajo!V51</f>
        <v>2095.4691476262142</v>
      </c>
      <c r="X24" s="407">
        <f>Trabajo!W51</f>
        <v>2137.0189288562924</v>
      </c>
      <c r="Y24" s="407">
        <f>Trabajo!X51</f>
        <v>2223.8950368400483</v>
      </c>
      <c r="Z24" s="407">
        <f>Trabajo!Y51</f>
        <v>1162.9018264840183</v>
      </c>
      <c r="AA24" s="407">
        <f>Trabajo!Z51</f>
        <v>1640.4126983292779</v>
      </c>
      <c r="AB24" s="407">
        <f>Trabajo!AA51</f>
        <v>1126.7015446501471</v>
      </c>
      <c r="AC24" s="407">
        <f>Trabajo!AB51</f>
        <v>1085.1209032460404</v>
      </c>
      <c r="AD24" s="407">
        <f>Trabajo!AC51</f>
        <v>1158.2196634750139</v>
      </c>
      <c r="AE24" s="407">
        <f>Trabajo!AD51</f>
        <v>2357.1007324512493</v>
      </c>
      <c r="AF24" s="407">
        <f>Trabajo!AE51</f>
        <v>2307.6427750111147</v>
      </c>
      <c r="AG24" s="407">
        <f>Trabajo!AF51</f>
        <v>2292.2957762057636</v>
      </c>
      <c r="AH24" s="407">
        <f>Trabajo!AG51</f>
        <v>2297.9095617801449</v>
      </c>
      <c r="AI24" s="407">
        <f>+Trabajo!AH51</f>
        <v>2324.1072277939252</v>
      </c>
      <c r="AJ24" s="407">
        <f>+Trabajo!AI51</f>
        <v>1472.68308234607</v>
      </c>
      <c r="AK24" s="407">
        <f>+Trabajo!AJ51</f>
        <v>1361.3430017875044</v>
      </c>
      <c r="AL24" s="407">
        <f>+Trabajo!AK51</f>
        <v>1197.6075892013785</v>
      </c>
      <c r="AM24" s="407">
        <f>+Trabajo!AL51</f>
        <v>1311.7545625471348</v>
      </c>
      <c r="AN24" s="407">
        <f>+Trabajo!AM51</f>
        <v>1310.8189316180712</v>
      </c>
      <c r="AO24" s="408">
        <f>+Trabajo!AN51</f>
        <v>1289.2994202496091</v>
      </c>
    </row>
    <row r="25" spans="1:41">
      <c r="A25" s="122"/>
      <c r="B25" s="46" t="s">
        <v>93</v>
      </c>
      <c r="C25" s="409">
        <f>Materiales!C36</f>
        <v>351222.60099774902</v>
      </c>
      <c r="D25" s="409">
        <f>Materiales!D36</f>
        <v>478818.32178985199</v>
      </c>
      <c r="E25" s="409">
        <f>Materiales!E36</f>
        <v>602226.59963398101</v>
      </c>
      <c r="F25" s="409">
        <f>Materiales!F36</f>
        <v>955172.27828575484</v>
      </c>
      <c r="G25" s="409">
        <f>Materiales!G36</f>
        <v>826007.81499602972</v>
      </c>
      <c r="H25" s="409">
        <f>Materiales!H36</f>
        <v>887718.81885283778</v>
      </c>
      <c r="I25" s="409">
        <f>Materiales!I36</f>
        <v>752211.36203237309</v>
      </c>
      <c r="J25" s="409">
        <f>Materiales!J36</f>
        <v>726313.15705079085</v>
      </c>
      <c r="K25" s="409">
        <f>Materiales!K36</f>
        <v>704427.15049082378</v>
      </c>
      <c r="L25" s="409">
        <f>Materiales!L36</f>
        <v>695659.73118060699</v>
      </c>
      <c r="M25" s="409">
        <f>+L25</f>
        <v>695659.73118060699</v>
      </c>
      <c r="N25" s="409">
        <f>Materiales!M36</f>
        <v>707670.46416027436</v>
      </c>
      <c r="O25" s="409">
        <f>Materiales!N36</f>
        <v>707670.50149894354</v>
      </c>
      <c r="P25" s="409">
        <f>Materiales!O36</f>
        <v>655995.95221214881</v>
      </c>
      <c r="Q25" s="409">
        <f>Materiales!P36</f>
        <v>657858.95491915301</v>
      </c>
      <c r="R25" s="409">
        <v>677851.47490951896</v>
      </c>
      <c r="S25" s="409">
        <f>Materiales!R36</f>
        <v>699260.28674688132</v>
      </c>
      <c r="T25" s="409">
        <f>Materiales!S36</f>
        <v>687178.62518561503</v>
      </c>
      <c r="U25" s="409">
        <f>Materiales!T36</f>
        <v>638838.13432964368</v>
      </c>
      <c r="V25" s="409">
        <f>W25</f>
        <v>606930</v>
      </c>
      <c r="W25" s="409">
        <f>Materiales!U36</f>
        <v>606930</v>
      </c>
      <c r="X25" s="409">
        <f>Materiales!V36</f>
        <v>733607.28475075052</v>
      </c>
      <c r="Y25" s="409">
        <f>Materiales!W36</f>
        <v>681901.10768994037</v>
      </c>
      <c r="Z25" s="409">
        <f>Materiales!X36</f>
        <v>388478.90226832125</v>
      </c>
      <c r="AA25" s="409">
        <f>Materiales!Y36</f>
        <v>617936.39177336812</v>
      </c>
      <c r="AB25" s="409">
        <f>Materiales!Z36</f>
        <v>637996.41623124748</v>
      </c>
      <c r="AC25" s="409">
        <f>Materiales!AA36</f>
        <v>706732.94364109705</v>
      </c>
      <c r="AD25" s="409">
        <f>Materiales!AB36</f>
        <v>565859.96468649863</v>
      </c>
      <c r="AE25" s="409">
        <f>Materiales!AC36</f>
        <v>331619.43050276942</v>
      </c>
      <c r="AF25" s="409">
        <f>Materiales!AD36</f>
        <v>302021.26033865131</v>
      </c>
      <c r="AG25" s="409">
        <f>Materiales!AE36</f>
        <v>252717.30168595511</v>
      </c>
      <c r="AH25" s="409">
        <f>Materiales!AF36</f>
        <v>258320.91252907328</v>
      </c>
      <c r="AI25" s="409">
        <f>+Materiales!AG36</f>
        <v>217988.69497119292</v>
      </c>
      <c r="AJ25" s="409">
        <f>+Materiales!AH36</f>
        <v>285867.10195350664</v>
      </c>
      <c r="AK25" s="409">
        <f>+Materiales!AI36</f>
        <v>158825.42749920406</v>
      </c>
      <c r="AL25" s="409">
        <f>+Materiales!AJ36</f>
        <v>151768.93257389974</v>
      </c>
      <c r="AM25" s="409">
        <f>+Materiales!AK36</f>
        <v>121345.00509852504</v>
      </c>
      <c r="AN25" s="409">
        <f>+Materiales!AL36</f>
        <v>107136.24541776192</v>
      </c>
      <c r="AO25" s="410">
        <f>+Materiales!AM36</f>
        <v>125630.93121183809</v>
      </c>
    </row>
    <row r="26" spans="1:41">
      <c r="A26" s="122"/>
      <c r="B26" s="176" t="s">
        <v>57</v>
      </c>
      <c r="C26" s="37">
        <f>+Capital!D156</f>
        <v>90639.98529411765</v>
      </c>
      <c r="D26" s="37">
        <f>+Capital!E156</f>
        <v>94888.416444707342</v>
      </c>
      <c r="E26" s="37">
        <f>+Capital!F156</f>
        <v>97606.511111495085</v>
      </c>
      <c r="F26" s="37">
        <f>+Capital!G156</f>
        <v>100779.97755323624</v>
      </c>
      <c r="G26" s="37">
        <f>+Capital!H156</f>
        <v>105167.38705552049</v>
      </c>
      <c r="H26" s="37">
        <f>+Capital!I156</f>
        <v>107118.8926300163</v>
      </c>
      <c r="I26" s="37">
        <f>+Capital!J156</f>
        <v>96567.231780648304</v>
      </c>
      <c r="J26" s="37">
        <f>+Capital!K156</f>
        <v>102852.82648710435</v>
      </c>
      <c r="K26" s="37">
        <f>+Capital!M156</f>
        <v>102853.51543824266</v>
      </c>
      <c r="L26" s="37">
        <f>+Capital!N156</f>
        <v>102875.74743040434</v>
      </c>
      <c r="M26" s="37">
        <f>+Capital!O156</f>
        <v>102864.6314343235</v>
      </c>
      <c r="N26" s="37">
        <f>+Capital!P156</f>
        <v>100879.5046556758</v>
      </c>
      <c r="O26" s="37">
        <f>+N26</f>
        <v>100879.5046556758</v>
      </c>
      <c r="P26" s="37">
        <f>+Capital!Q156</f>
        <v>95995.399784573863</v>
      </c>
      <c r="Q26" s="37">
        <f>+Capital!R156</f>
        <v>93107.537688200464</v>
      </c>
      <c r="R26" s="37">
        <f>+Capital!S156</f>
        <v>93055.570848398915</v>
      </c>
      <c r="S26" s="37">
        <f>+Capital!T156</f>
        <v>93055.570848398915</v>
      </c>
      <c r="T26" s="37">
        <f>+Capital!U156</f>
        <v>89884.496828077798</v>
      </c>
      <c r="U26" s="37">
        <f>+Capital!V156</f>
        <v>34860.92129222957</v>
      </c>
      <c r="V26" s="37">
        <f>+Capital!W156</f>
        <v>34829.399723293085</v>
      </c>
      <c r="W26" s="37">
        <f>+Capital!X156</f>
        <v>34845.160507761328</v>
      </c>
      <c r="X26" s="37">
        <f>+Capital!Y156</f>
        <v>34539.286982741469</v>
      </c>
      <c r="Y26" s="37">
        <f>+Capital!Z156</f>
        <v>32631.61922644014</v>
      </c>
      <c r="Z26" s="37">
        <f>+Capital!AA156</f>
        <v>27689.631425065716</v>
      </c>
      <c r="AA26" s="37">
        <f>+Capital!AB156</f>
        <v>24174.217683356801</v>
      </c>
      <c r="AB26" s="37">
        <f>+Capital!AC156</f>
        <v>22957.560161930865</v>
      </c>
      <c r="AC26" s="37">
        <f>+Capital!AD156</f>
        <v>21894.322682974325</v>
      </c>
      <c r="AD26" s="37">
        <f>+Capital!AE156</f>
        <v>21752.686955269921</v>
      </c>
      <c r="AE26" s="37">
        <f>+Capital!AF156</f>
        <v>11723.552389010214</v>
      </c>
      <c r="AF26" s="37">
        <f>+Capital!AG156</f>
        <v>11577.039157170533</v>
      </c>
      <c r="AG26" s="409">
        <f>+Capital!AH156</f>
        <v>12906.82285745306</v>
      </c>
      <c r="AH26" s="409">
        <f>+Capital!AI156</f>
        <v>13322.567369682172</v>
      </c>
      <c r="AI26" s="409">
        <f>+Capital!AJ156</f>
        <v>11456.181598191692</v>
      </c>
      <c r="AJ26" s="409">
        <f>+Capital!AK156</f>
        <v>13484.367139658028</v>
      </c>
      <c r="AK26" s="409">
        <f>+Capital!AL156</f>
        <v>12225.40226213938</v>
      </c>
      <c r="AL26" s="409">
        <f>+Capital!AM156</f>
        <v>7395.6716192529711</v>
      </c>
      <c r="AM26" s="409">
        <f>+Capital!AN156</f>
        <v>5787.7721034857132</v>
      </c>
      <c r="AN26" s="409">
        <f>+Capital!AO156</f>
        <v>4295.9248551000646</v>
      </c>
      <c r="AO26" s="410">
        <f>+Capital!AP156</f>
        <v>3651.1929045368097</v>
      </c>
    </row>
    <row r="27" spans="1:41">
      <c r="A27" s="122"/>
      <c r="B27" s="176" t="s">
        <v>58</v>
      </c>
      <c r="C27" s="37">
        <f>+Capital!D157</f>
        <v>152789.6213235294</v>
      </c>
      <c r="D27" s="37">
        <f>+Capital!E157</f>
        <v>204190.86466636509</v>
      </c>
      <c r="E27" s="37">
        <f>+Capital!F157</f>
        <v>248252.15002888377</v>
      </c>
      <c r="F27" s="37">
        <f>+Capital!G157</f>
        <v>296776.03835428029</v>
      </c>
      <c r="G27" s="37">
        <f>+Capital!H157</f>
        <v>355311.30022055114</v>
      </c>
      <c r="H27" s="37">
        <f>+Capital!I157</f>
        <v>401982.11445358692</v>
      </c>
      <c r="I27" s="37">
        <f>+Capital!J157</f>
        <v>390688.42134882841</v>
      </c>
      <c r="J27" s="37">
        <f>+Capital!K157</f>
        <v>397387.70552812517</v>
      </c>
      <c r="K27" s="37">
        <f>+Capital!M157</f>
        <v>397387.70552812517</v>
      </c>
      <c r="L27" s="37">
        <f>+Capital!N157</f>
        <v>393240.4252929436</v>
      </c>
      <c r="M27" s="37">
        <f>+Capital!O157</f>
        <v>395314.06541053439</v>
      </c>
      <c r="N27" s="37">
        <f>+Capital!P157</f>
        <v>363539.02761907445</v>
      </c>
      <c r="O27" s="37">
        <f t="shared" ref="O27:O34" si="5">+N27</f>
        <v>363539.02761907445</v>
      </c>
      <c r="P27" s="37">
        <f>+Capital!Q157</f>
        <v>329579.12166184571</v>
      </c>
      <c r="Q27" s="37">
        <f>+Capital!R157</f>
        <v>325627.15693247388</v>
      </c>
      <c r="R27" s="37">
        <f>+Capital!S157</f>
        <v>318151.4538641299</v>
      </c>
      <c r="S27" s="37">
        <f>+Capital!T157</f>
        <v>318162.33795867104</v>
      </c>
      <c r="T27" s="37">
        <f>+Capital!U157</f>
        <v>299932.19974800904</v>
      </c>
      <c r="U27" s="37">
        <f>+Capital!V157</f>
        <v>102995.51746231831</v>
      </c>
      <c r="V27" s="37">
        <f>+Capital!W157</f>
        <v>93509.180209406535</v>
      </c>
      <c r="W27" s="37">
        <f>+Capital!X157</f>
        <v>98252.348835862416</v>
      </c>
      <c r="X27" s="37">
        <f>+Capital!Y157</f>
        <v>95156.255446982279</v>
      </c>
      <c r="Y27" s="37">
        <f>+Capital!Z157</f>
        <v>95634.462368815904</v>
      </c>
      <c r="Z27" s="37">
        <f>+Capital!AA157</f>
        <v>86576.200590765715</v>
      </c>
      <c r="AA27" s="37">
        <f>+Capital!AB157</f>
        <v>68985.129469585547</v>
      </c>
      <c r="AB27" s="37">
        <f>+Capital!AC157</f>
        <v>56861.04325980501</v>
      </c>
      <c r="AC27" s="37">
        <f>+Capital!AD157</f>
        <v>54085.197735163063</v>
      </c>
      <c r="AD27" s="37">
        <f>+Capital!AE157</f>
        <v>55452.179914545639</v>
      </c>
      <c r="AE27" s="37">
        <f>+Capital!AF157</f>
        <v>49921.030290080562</v>
      </c>
      <c r="AF27" s="37">
        <f>+Capital!AG157</f>
        <v>49310.634078363932</v>
      </c>
      <c r="AG27" s="409">
        <f>+Capital!AH157</f>
        <v>49385.80775695006</v>
      </c>
      <c r="AH27" s="409">
        <f>+Capital!AI157</f>
        <v>46352.447876179598</v>
      </c>
      <c r="AI27" s="409">
        <f>+Capital!AJ157</f>
        <v>39550.915219787872</v>
      </c>
      <c r="AJ27" s="409">
        <f>+Capital!AK157</f>
        <v>40246.817419762912</v>
      </c>
      <c r="AK27" s="409">
        <f>+Capital!AL157</f>
        <v>32363.059736653395</v>
      </c>
      <c r="AL27" s="409">
        <f>+Capital!AM157</f>
        <v>18887.072089755609</v>
      </c>
      <c r="AM27" s="409">
        <f>+Capital!AN157</f>
        <v>14513.788398262594</v>
      </c>
      <c r="AN27" s="409">
        <f>+Capital!AO157</f>
        <v>9960.9470006213724</v>
      </c>
      <c r="AO27" s="410">
        <f>+Capital!AP157</f>
        <v>7555.3073533418992</v>
      </c>
    </row>
    <row r="28" spans="1:41">
      <c r="A28" s="122"/>
      <c r="B28" s="405" t="s">
        <v>60</v>
      </c>
      <c r="C28" s="37">
        <f>+Capital!D159</f>
        <v>617000.38950995612</v>
      </c>
      <c r="D28" s="37">
        <f>+Capital!E159</f>
        <v>969550.62442565151</v>
      </c>
      <c r="E28" s="37">
        <f>+Capital!F159</f>
        <v>1140306.0820753952</v>
      </c>
      <c r="F28" s="37">
        <f>+Capital!G159</f>
        <v>1299212.2939195456</v>
      </c>
      <c r="G28" s="37">
        <f>+Capital!H159</f>
        <v>1522692.2444120734</v>
      </c>
      <c r="H28" s="37">
        <f>+Capital!I159</f>
        <v>1656454.084868612</v>
      </c>
      <c r="I28" s="37">
        <f>+Capital!J159</f>
        <v>1009104.7363342723</v>
      </c>
      <c r="J28" s="37">
        <f>+Capital!K159</f>
        <v>857580.88577569323</v>
      </c>
      <c r="K28" s="37">
        <f>+Capital!M159</f>
        <v>857580.88577569323</v>
      </c>
      <c r="L28" s="37">
        <f>+Capital!N159</f>
        <v>849972.58602568076</v>
      </c>
      <c r="M28" s="37">
        <f>+Capital!O159</f>
        <v>853776.73590068705</v>
      </c>
      <c r="N28" s="37">
        <f>+Capital!P159</f>
        <v>855325.31603323878</v>
      </c>
      <c r="O28" s="37">
        <f t="shared" si="5"/>
        <v>855325.31603323878</v>
      </c>
      <c r="P28" s="37">
        <f>+Capital!Q159</f>
        <v>835343.54318833468</v>
      </c>
      <c r="Q28" s="37">
        <f>+Capital!R159</f>
        <v>816822.66751314769</v>
      </c>
      <c r="R28" s="37">
        <f>+Capital!S159</f>
        <v>824088.26676140667</v>
      </c>
      <c r="S28" s="37">
        <f>+Capital!T159</f>
        <v>824522.87462191726</v>
      </c>
      <c r="T28" s="37">
        <f>+Capital!U159</f>
        <v>716341.47210551042</v>
      </c>
      <c r="U28" s="37">
        <f>+Capital!V159</f>
        <v>489958.39990787063</v>
      </c>
      <c r="V28" s="37">
        <f>+Capital!W159</f>
        <v>389192.77860771766</v>
      </c>
      <c r="W28" s="37">
        <f>+Capital!X159</f>
        <v>439575.58925779414</v>
      </c>
      <c r="X28" s="37">
        <f>+Capital!Y159</f>
        <v>326514.46049112699</v>
      </c>
      <c r="Y28" s="37">
        <f>+Capital!Z159</f>
        <v>220772.32278532471</v>
      </c>
      <c r="Z28" s="37">
        <f>+Capital!AA159</f>
        <v>149511.62260504495</v>
      </c>
      <c r="AA28" s="37">
        <f>+Capital!AB159</f>
        <v>105984.95361510037</v>
      </c>
      <c r="AB28" s="37">
        <f>+Capital!AC159</f>
        <v>82453.82992844074</v>
      </c>
      <c r="AC28" s="37">
        <f>+Capital!AD159</f>
        <v>70643.41011236253</v>
      </c>
      <c r="AD28" s="37">
        <f>+Capital!AE159</f>
        <v>65601.901010630449</v>
      </c>
      <c r="AE28" s="37">
        <f>+Capital!AF159</f>
        <v>84558.516556746545</v>
      </c>
      <c r="AF28" s="37">
        <f>+Capital!AG159</f>
        <v>72973.192755803248</v>
      </c>
      <c r="AG28" s="409">
        <f>+Capital!AH159</f>
        <v>65476.624177284029</v>
      </c>
      <c r="AH28" s="409">
        <f>+Capital!AI159</f>
        <v>68320.076945651585</v>
      </c>
      <c r="AI28" s="409">
        <f>+Capital!AJ159</f>
        <v>62689.470669680421</v>
      </c>
      <c r="AJ28" s="409">
        <f>+Capital!AK159</f>
        <v>67413.511574230026</v>
      </c>
      <c r="AK28" s="409">
        <f>+Capital!AL159</f>
        <v>65188.207490888366</v>
      </c>
      <c r="AL28" s="409">
        <f>+Capital!AM159</f>
        <v>50790.125699735851</v>
      </c>
      <c r="AM28" s="409">
        <f>+Capital!AN159</f>
        <v>44774.089411033776</v>
      </c>
      <c r="AN28" s="409">
        <f>+Capital!AO159</f>
        <v>44997.09405192874</v>
      </c>
      <c r="AO28" s="410">
        <f>+Capital!AP159</f>
        <v>45923.158220399491</v>
      </c>
    </row>
    <row r="29" spans="1:41">
      <c r="A29" s="122"/>
      <c r="B29" s="405" t="s">
        <v>61</v>
      </c>
      <c r="C29" s="37">
        <f>+Capital!D160</f>
        <v>195992.38182925229</v>
      </c>
      <c r="D29" s="37">
        <f>+Capital!E160</f>
        <v>287355.71174655569</v>
      </c>
      <c r="E29" s="37">
        <f>+Capital!F160</f>
        <v>383709.46035511419</v>
      </c>
      <c r="F29" s="37">
        <f>+Capital!G160</f>
        <v>517569.42305578082</v>
      </c>
      <c r="G29" s="37">
        <f>+Capital!H160</f>
        <v>669494.3857002547</v>
      </c>
      <c r="H29" s="37">
        <f>+Capital!I160</f>
        <v>749892.83240978955</v>
      </c>
      <c r="I29" s="37">
        <f>+Capital!J160</f>
        <v>757186.88201939664</v>
      </c>
      <c r="J29" s="37">
        <f>+Capital!K160</f>
        <v>709763.66324681183</v>
      </c>
      <c r="K29" s="37">
        <f>+Capital!M160</f>
        <v>709763.66324681183</v>
      </c>
      <c r="L29" s="37">
        <f>+Capital!N160</f>
        <v>687910.02957065718</v>
      </c>
      <c r="M29" s="37">
        <f>+Capital!O160</f>
        <v>698836.84640873456</v>
      </c>
      <c r="N29" s="37">
        <f>+Capital!P160</f>
        <v>672752.55586447404</v>
      </c>
      <c r="O29" s="37">
        <f t="shared" si="5"/>
        <v>672752.55586447404</v>
      </c>
      <c r="P29" s="37">
        <f>+Capital!Q160</f>
        <v>621197.97351258516</v>
      </c>
      <c r="Q29" s="37">
        <f>+Capital!R160</f>
        <v>608005.70522019779</v>
      </c>
      <c r="R29" s="37">
        <f>+Capital!S160</f>
        <v>504236.52012952371</v>
      </c>
      <c r="S29" s="37">
        <f>+Capital!T160</f>
        <v>505730.0079617179</v>
      </c>
      <c r="T29" s="37">
        <f>+Capital!U160</f>
        <v>417360.25321560429</v>
      </c>
      <c r="U29" s="37">
        <f>+Capital!V160</f>
        <v>24845.216512477604</v>
      </c>
      <c r="V29" s="37">
        <f>+Capital!W160</f>
        <v>18612.542366273043</v>
      </c>
      <c r="W29" s="37">
        <f>+Capital!X160</f>
        <v>21728.879439375323</v>
      </c>
      <c r="X29" s="37">
        <f>+Capital!Y160</f>
        <v>17451.198560570658</v>
      </c>
      <c r="Y29" s="37">
        <f>+Capital!Z160</f>
        <v>19936.533785001666</v>
      </c>
      <c r="Z29" s="37">
        <f>+Capital!AA160</f>
        <v>25126.378584235361</v>
      </c>
      <c r="AA29" s="37">
        <f>+Capital!AB160</f>
        <v>26595.813320592031</v>
      </c>
      <c r="AB29" s="37">
        <f>+Capital!AC160</f>
        <v>28021.485038120743</v>
      </c>
      <c r="AC29" s="37">
        <f>+Capital!AD160</f>
        <v>28635.085964408503</v>
      </c>
      <c r="AD29" s="37">
        <f>+Capital!AE160</f>
        <v>25954.099726804136</v>
      </c>
      <c r="AE29" s="37">
        <f>+Capital!AF160</f>
        <v>27512.754306498187</v>
      </c>
      <c r="AF29" s="37">
        <f>+Capital!AG160</f>
        <v>28221.155429725815</v>
      </c>
      <c r="AG29" s="409">
        <f>+Capital!AH160</f>
        <v>32368.850690194893</v>
      </c>
      <c r="AH29" s="409">
        <f>+Capital!AI160</f>
        <v>34457.40078793728</v>
      </c>
      <c r="AI29" s="409">
        <f>+Capital!AJ160</f>
        <v>38063.355357240682</v>
      </c>
      <c r="AJ29" s="409">
        <f>+Capital!AK160</f>
        <v>41664.595540105416</v>
      </c>
      <c r="AK29" s="409">
        <f>+Capital!AL160</f>
        <v>43003.02682767318</v>
      </c>
      <c r="AL29" s="409">
        <f>+Capital!AM160</f>
        <v>46396.534066458655</v>
      </c>
      <c r="AM29" s="409">
        <f>+Capital!AN160</f>
        <v>40216.616815570997</v>
      </c>
      <c r="AN29" s="409">
        <f>+Capital!AO160</f>
        <v>39582.930506162578</v>
      </c>
      <c r="AO29" s="410">
        <f>+Capital!AP160</f>
        <v>34706.684521894567</v>
      </c>
    </row>
    <row r="30" spans="1:41">
      <c r="A30" s="122"/>
      <c r="B30" s="405" t="s">
        <v>62</v>
      </c>
      <c r="C30" s="37">
        <f>+Capital!D161</f>
        <v>670842.8025088443</v>
      </c>
      <c r="D30" s="37">
        <f>+Capital!E161</f>
        <v>913259.07786222594</v>
      </c>
      <c r="E30" s="37">
        <f>+Capital!F161</f>
        <v>1164493.8057753551</v>
      </c>
      <c r="F30" s="37">
        <f>+Capital!G161</f>
        <v>1449965.5007142932</v>
      </c>
      <c r="G30" s="37">
        <f>+Capital!H161</f>
        <v>1573882.5598600814</v>
      </c>
      <c r="H30" s="37">
        <f>+Capital!I161</f>
        <v>1567495.6277228291</v>
      </c>
      <c r="I30" s="37">
        <f>+Capital!J161</f>
        <v>1542536.946033706</v>
      </c>
      <c r="J30" s="37">
        <f>+Capital!K161</f>
        <v>1434466.5429767293</v>
      </c>
      <c r="K30" s="37">
        <f>+Capital!M161</f>
        <v>1434466.5429767293</v>
      </c>
      <c r="L30" s="37">
        <f>+Capital!N161</f>
        <v>1290361.8827129002</v>
      </c>
      <c r="M30" s="37">
        <f>+Capital!O161</f>
        <v>1362414.2128448146</v>
      </c>
      <c r="N30" s="37">
        <f>+Capital!P161</f>
        <v>1259803.4034320097</v>
      </c>
      <c r="O30" s="37">
        <f t="shared" si="5"/>
        <v>1259803.4034320097</v>
      </c>
      <c r="P30" s="37">
        <f>+Capital!Q161</f>
        <v>1118804.9056614409</v>
      </c>
      <c r="Q30" s="37">
        <f>+Capital!R161</f>
        <v>1008447.2232503132</v>
      </c>
      <c r="R30" s="37">
        <f>+Capital!S161</f>
        <v>1002949.7761247337</v>
      </c>
      <c r="S30" s="37">
        <f>+Capital!T161</f>
        <v>1002953.5786412901</v>
      </c>
      <c r="T30" s="37">
        <f>+Capital!U161</f>
        <v>911068.2755702096</v>
      </c>
      <c r="U30" s="37">
        <f>+Capital!V161</f>
        <v>23394.902925115657</v>
      </c>
      <c r="V30" s="37">
        <f>+Capital!W161</f>
        <v>18712.255403321029</v>
      </c>
      <c r="W30" s="37">
        <f>+Capital!X161</f>
        <v>21053.579164218343</v>
      </c>
      <c r="X30" s="37">
        <f>+Capital!Y161</f>
        <v>21178.372231517998</v>
      </c>
      <c r="Y30" s="37">
        <f>+Capital!Z161</f>
        <v>18619.737510935549</v>
      </c>
      <c r="Z30" s="37">
        <f>+Capital!AA161</f>
        <v>11425.490191575031</v>
      </c>
      <c r="AA30" s="37">
        <f>+Capital!AB161</f>
        <v>8192.1183273676179</v>
      </c>
      <c r="AB30" s="37">
        <f>+Capital!AC161</f>
        <v>6890.3495294548884</v>
      </c>
      <c r="AC30" s="37">
        <f>+Capital!AD161</f>
        <v>5889.5489941482874</v>
      </c>
      <c r="AD30" s="37">
        <f>+Capital!AE161</f>
        <v>5790.9568900745962</v>
      </c>
      <c r="AE30" s="37">
        <f>+Capital!AF161</f>
        <v>66.300526523751756</v>
      </c>
      <c r="AF30" s="37">
        <f>+Capital!AG161</f>
        <v>33.150263261875878</v>
      </c>
      <c r="AG30" s="409">
        <f>+Capital!AH161</f>
        <v>0</v>
      </c>
      <c r="AH30" s="409">
        <f>+Capital!AI161</f>
        <v>13.177730003424761</v>
      </c>
      <c r="AI30" s="409">
        <f>+Capital!AJ161</f>
        <v>17.686949026462365</v>
      </c>
      <c r="AJ30" s="409">
        <f>+Capital!AK161</f>
        <v>8.9237660041613491</v>
      </c>
      <c r="AK30" s="409">
        <f>+Capital!AL161</f>
        <v>7.0128361773628214</v>
      </c>
      <c r="AL30" s="409">
        <f>+Capital!AM161</f>
        <v>4.6966123365719206</v>
      </c>
      <c r="AM30" s="409">
        <f>+Capital!AN161</f>
        <v>3.3964200764560974</v>
      </c>
      <c r="AN30" s="409">
        <f>+Capital!AO161</f>
        <v>1.7251339545894195</v>
      </c>
      <c r="AO30" s="410">
        <f>+Capital!AP161</f>
        <v>0.71558861578757371</v>
      </c>
    </row>
    <row r="31" spans="1:41">
      <c r="A31" s="122"/>
      <c r="B31" s="405" t="s">
        <v>63</v>
      </c>
      <c r="C31" s="37">
        <f>+Capital!D162</f>
        <v>180065.16326583648</v>
      </c>
      <c r="D31" s="37">
        <f>+Capital!E162</f>
        <v>247844.99544979213</v>
      </c>
      <c r="E31" s="37">
        <f>+Capital!F162</f>
        <v>278734.02457898983</v>
      </c>
      <c r="F31" s="37">
        <f>+Capital!G162</f>
        <v>366271.32920611615</v>
      </c>
      <c r="G31" s="37">
        <f>+Capital!H162</f>
        <v>516663.28576581413</v>
      </c>
      <c r="H31" s="37">
        <f>+Capital!I162</f>
        <v>599874.23735985789</v>
      </c>
      <c r="I31" s="37">
        <f>+Capital!J162</f>
        <v>554204.44800255937</v>
      </c>
      <c r="J31" s="37">
        <f>+Capital!K162</f>
        <v>553794.08189831267</v>
      </c>
      <c r="K31" s="37">
        <f>+Capital!M162</f>
        <v>596226.58250680193</v>
      </c>
      <c r="L31" s="37">
        <f>+Capital!N162</f>
        <v>593116.945807843</v>
      </c>
      <c r="M31" s="37">
        <f>+Capital!O162</f>
        <v>594671.76415732247</v>
      </c>
      <c r="N31" s="37">
        <f>+Capital!P162</f>
        <v>568192.15910381475</v>
      </c>
      <c r="O31" s="37">
        <f t="shared" si="5"/>
        <v>568192.15910381475</v>
      </c>
      <c r="P31" s="37">
        <f>+Capital!Q162</f>
        <v>565436.04870926682</v>
      </c>
      <c r="Q31" s="37">
        <f>+Capital!R162</f>
        <v>588777.06410641561</v>
      </c>
      <c r="R31" s="37">
        <f>+Capital!S162</f>
        <v>570105.10994153633</v>
      </c>
      <c r="S31" s="37">
        <f>+Capital!T162</f>
        <v>570180.36899754149</v>
      </c>
      <c r="T31" s="37">
        <f>+Capital!U162</f>
        <v>534870.14765375177</v>
      </c>
      <c r="U31" s="37">
        <f>+Capital!V162</f>
        <v>722338.59756185685</v>
      </c>
      <c r="V31" s="37">
        <f>+Capital!W162</f>
        <v>660564.81742443889</v>
      </c>
      <c r="W31" s="37">
        <f>+Capital!X162</f>
        <v>691451.70749314781</v>
      </c>
      <c r="X31" s="37">
        <f>+Capital!Y162</f>
        <v>633904.8215767697</v>
      </c>
      <c r="Y31" s="37">
        <f>+Capital!Z162</f>
        <v>573634.64512542496</v>
      </c>
      <c r="Z31" s="37">
        <f>+Capital!AA162</f>
        <v>530925.38055956236</v>
      </c>
      <c r="AA31" s="37">
        <f>+Capital!AB162</f>
        <v>496093.3354080572</v>
      </c>
      <c r="AB31" s="37">
        <f>+Capital!AC162</f>
        <v>487895.6473460861</v>
      </c>
      <c r="AC31" s="37">
        <f>+Capital!AD162</f>
        <v>502112.80802550347</v>
      </c>
      <c r="AD31" s="37">
        <f>+Capital!AE162</f>
        <v>495985.13662512484</v>
      </c>
      <c r="AE31" s="37">
        <f>+Capital!AF162</f>
        <v>491163.28888668359</v>
      </c>
      <c r="AF31" s="37">
        <f>+Capital!AG162</f>
        <v>482345.28556775011</v>
      </c>
      <c r="AG31" s="409">
        <f>+Capital!AH162</f>
        <v>457686.09231806308</v>
      </c>
      <c r="AH31" s="409">
        <f>+Capital!AI162</f>
        <v>424442.41494417313</v>
      </c>
      <c r="AI31" s="409">
        <f>+Capital!AJ162</f>
        <v>405256.5444476651</v>
      </c>
      <c r="AJ31" s="409">
        <f>+Capital!AK162</f>
        <v>417954.9692691025</v>
      </c>
      <c r="AK31" s="409">
        <f>+Capital!AL162</f>
        <v>398405.68767681834</v>
      </c>
      <c r="AL31" s="409">
        <f>+Capital!AM162</f>
        <v>358854.17842978687</v>
      </c>
      <c r="AM31" s="409">
        <f>+Capital!AN162</f>
        <v>325016.43551673659</v>
      </c>
      <c r="AN31" s="409">
        <f>+Capital!AO162</f>
        <v>272998.86769577488</v>
      </c>
      <c r="AO31" s="410">
        <f>+Capital!AP162</f>
        <v>225676.54738272613</v>
      </c>
    </row>
    <row r="32" spans="1:41">
      <c r="A32" s="122"/>
      <c r="B32" s="176" t="s">
        <v>64</v>
      </c>
      <c r="C32" s="37">
        <f>+Capital!D163</f>
        <v>3346.7095588235293</v>
      </c>
      <c r="D32" s="37">
        <f>+Capital!E163</f>
        <v>3860.8489474188873</v>
      </c>
      <c r="E32" s="37">
        <f>+Capital!F163</f>
        <v>4189.6192121542226</v>
      </c>
      <c r="F32" s="37">
        <f>+Capital!G163</f>
        <v>8213.2954894998038</v>
      </c>
      <c r="G32" s="37">
        <f>+Capital!H163</f>
        <v>14393.302250240706</v>
      </c>
      <c r="H32" s="37">
        <f>+Capital!I163</f>
        <v>16329.345821009101</v>
      </c>
      <c r="I32" s="37">
        <f>+Capital!J163</f>
        <v>16294.441595104339</v>
      </c>
      <c r="J32" s="37">
        <f>+Capital!K163</f>
        <v>17257.537063517586</v>
      </c>
      <c r="K32" s="37">
        <f>+Capital!M163</f>
        <v>17192.086705378173</v>
      </c>
      <c r="L32" s="37">
        <f>+Capital!N163</f>
        <v>6024.7285939422936</v>
      </c>
      <c r="M32" s="37">
        <f>+Capital!O163</f>
        <v>11608.407649660234</v>
      </c>
      <c r="N32" s="37">
        <f>+Capital!P163</f>
        <v>9122.9821214672465</v>
      </c>
      <c r="O32" s="37">
        <f t="shared" si="5"/>
        <v>9122.9821214672465</v>
      </c>
      <c r="P32" s="37">
        <f>+Capital!Q163</f>
        <v>11069.46649380957</v>
      </c>
      <c r="Q32" s="37">
        <f>+Capital!R163</f>
        <v>10466.182292663019</v>
      </c>
      <c r="R32" s="37">
        <f>+Capital!S163</f>
        <v>14924.147063924091</v>
      </c>
      <c r="S32" s="37">
        <f>+Capital!T163</f>
        <v>14927.770880532067</v>
      </c>
      <c r="T32" s="37">
        <f>+Capital!U163</f>
        <v>12238.437416524132</v>
      </c>
      <c r="U32" s="37">
        <f>+Capital!V163</f>
        <v>7932.8200485186298</v>
      </c>
      <c r="V32" s="37">
        <f>+Capital!W163</f>
        <v>5181.0583065692654</v>
      </c>
      <c r="W32" s="37">
        <f>+Capital!X163</f>
        <v>6556.9391775439472</v>
      </c>
      <c r="X32" s="37">
        <f>+Capital!Y163</f>
        <v>2923.7980279258227</v>
      </c>
      <c r="Y32" s="37">
        <f>+Capital!Z163</f>
        <v>537.67346759643635</v>
      </c>
      <c r="Z32" s="37">
        <f>+Capital!AA163</f>
        <v>514.49296206460201</v>
      </c>
      <c r="AA32" s="37">
        <f>+Capital!AB163</f>
        <v>567.28854180178826</v>
      </c>
      <c r="AB32" s="37">
        <f>+Capital!AC163</f>
        <v>604.62872378627696</v>
      </c>
      <c r="AC32" s="37">
        <f>+Capital!AD163</f>
        <v>753.92213361142035</v>
      </c>
      <c r="AD32" s="37">
        <f>+Capital!AE163</f>
        <v>1018.5283927723012</v>
      </c>
      <c r="AE32" s="37">
        <f>+Capital!AF163</f>
        <v>1674.0681351875223</v>
      </c>
      <c r="AF32" s="37">
        <f>+Capital!AG163</f>
        <v>1625.1709567134503</v>
      </c>
      <c r="AG32" s="409">
        <f>+Capital!AH163</f>
        <v>1288.3291806729846</v>
      </c>
      <c r="AH32" s="409">
        <f>+Capital!AI163</f>
        <v>827.35180855110934</v>
      </c>
      <c r="AI32" s="409">
        <f>+Capital!AJ163</f>
        <v>571.75018685030363</v>
      </c>
      <c r="AJ32" s="409">
        <f>+Capital!AK163</f>
        <v>547.39363128606396</v>
      </c>
      <c r="AK32" s="409">
        <f>+Capital!AL163</f>
        <v>441.29349744725812</v>
      </c>
      <c r="AL32" s="409">
        <f>+Capital!AM163</f>
        <v>254.0875299449919</v>
      </c>
      <c r="AM32" s="409">
        <f>+Capital!AN163</f>
        <v>181.71405445777887</v>
      </c>
      <c r="AN32" s="409">
        <f>+Capital!AO163</f>
        <v>104.81759206439385</v>
      </c>
      <c r="AO32" s="410">
        <f>+Capital!AP163</f>
        <v>66.318831467364845</v>
      </c>
    </row>
    <row r="33" spans="1:41">
      <c r="A33" s="122"/>
      <c r="B33" s="176" t="s">
        <v>65</v>
      </c>
      <c r="C33" s="37">
        <f>+Capital!D164</f>
        <v>11577.455882352941</v>
      </c>
      <c r="D33" s="37">
        <f>+Capital!E164</f>
        <v>8647.1119359835211</v>
      </c>
      <c r="E33" s="37">
        <f>+Capital!F164</f>
        <v>5589.0078095403214</v>
      </c>
      <c r="F33" s="37">
        <f>+Capital!G164</f>
        <v>3817.5984778648444</v>
      </c>
      <c r="G33" s="37">
        <f>+Capital!H164</f>
        <v>3438.1239391356467</v>
      </c>
      <c r="H33" s="37">
        <f>+Capital!I164</f>
        <v>3414.7420288878075</v>
      </c>
      <c r="I33" s="37">
        <f>+Capital!J164</f>
        <v>3556.058373517043</v>
      </c>
      <c r="J33" s="37">
        <f>+Capital!K164</f>
        <v>4322.4794417545345</v>
      </c>
      <c r="K33" s="37">
        <f>+Capital!M164</f>
        <v>4321.7904906162248</v>
      </c>
      <c r="L33" s="37">
        <f>+Capital!N164</f>
        <v>3478.9063773815919</v>
      </c>
      <c r="M33" s="37">
        <f>+Capital!O164</f>
        <v>3900.3484339989081</v>
      </c>
      <c r="N33" s="37">
        <f>+Capital!P164</f>
        <v>2673.7994375524322</v>
      </c>
      <c r="O33" s="37">
        <f t="shared" si="5"/>
        <v>2673.7994375524322</v>
      </c>
      <c r="P33" s="37">
        <f>+Capital!Q164</f>
        <v>1271.924170918483</v>
      </c>
      <c r="Q33" s="37">
        <f>+Capital!R164</f>
        <v>914.56382636038734</v>
      </c>
      <c r="R33" s="37">
        <f>+Capital!S164</f>
        <v>3697.2899338938555</v>
      </c>
      <c r="S33" s="37">
        <f>+Capital!T164</f>
        <v>3693.5531213417476</v>
      </c>
      <c r="T33" s="37">
        <f>+Capital!U164</f>
        <v>4306.9219488033868</v>
      </c>
      <c r="U33" s="37">
        <f>+Capital!V164</f>
        <v>112.71672111950434</v>
      </c>
      <c r="V33" s="37">
        <f>+Capital!W164</f>
        <v>21.907223283590973</v>
      </c>
      <c r="W33" s="37">
        <f>+Capital!X164</f>
        <v>67.311972201547661</v>
      </c>
      <c r="X33" s="37">
        <f>+Capital!Y164</f>
        <v>15.818850687652276</v>
      </c>
      <c r="Y33" s="37">
        <f>+Capital!Z164</f>
        <v>4.8652390458567885</v>
      </c>
      <c r="Z33" s="37">
        <f>+Capital!AA164</f>
        <v>0</v>
      </c>
      <c r="AA33" s="37">
        <f>+Capital!AB164</f>
        <v>0</v>
      </c>
      <c r="AB33" s="37">
        <f>+Capital!AC164</f>
        <v>0</v>
      </c>
      <c r="AC33" s="37">
        <f>+Capital!AD164</f>
        <v>0</v>
      </c>
      <c r="AD33" s="37">
        <f>+Capital!AE164</f>
        <v>0</v>
      </c>
      <c r="AE33" s="37">
        <f>+Capital!AF164</f>
        <v>0</v>
      </c>
      <c r="AF33" s="37">
        <f>+Capital!AG164</f>
        <v>0</v>
      </c>
      <c r="AG33" s="409">
        <f>+Capital!AH164</f>
        <v>20.530992993598087</v>
      </c>
      <c r="AH33" s="409">
        <f>+Capital!AI164</f>
        <v>33.434494910001817</v>
      </c>
      <c r="AI33" s="409">
        <f>+Capital!AJ164</f>
        <v>12.903501916403734</v>
      </c>
      <c r="AJ33" s="409">
        <f>+Capital!AK164</f>
        <v>0</v>
      </c>
      <c r="AK33" s="409">
        <f>+Capital!AL164</f>
        <v>0</v>
      </c>
      <c r="AL33" s="409">
        <f>+Capital!AM164</f>
        <v>0</v>
      </c>
      <c r="AM33" s="409">
        <f>+Capital!AN164</f>
        <v>0</v>
      </c>
      <c r="AN33" s="409">
        <f>+Capital!AO164</f>
        <v>0</v>
      </c>
      <c r="AO33" s="410">
        <f>+Capital!AP164</f>
        <v>0</v>
      </c>
    </row>
    <row r="34" spans="1:41" ht="13.5" thickBot="1">
      <c r="A34" s="122"/>
      <c r="B34" s="201" t="s">
        <v>63</v>
      </c>
      <c r="C34" s="44">
        <f>+Capital!D165</f>
        <v>67484.115827287125</v>
      </c>
      <c r="D34" s="44">
        <f>+Capital!E165</f>
        <v>70782.081892294736</v>
      </c>
      <c r="E34" s="44">
        <f>+Capital!F165</f>
        <v>48829.586018671078</v>
      </c>
      <c r="F34" s="44">
        <f>+Capital!G165</f>
        <v>59471.679906381083</v>
      </c>
      <c r="G34" s="44">
        <f>+Capital!H165</f>
        <v>98269.535957688378</v>
      </c>
      <c r="H34" s="44">
        <f>+Capital!I165</f>
        <v>162629.91038631316</v>
      </c>
      <c r="I34" s="44">
        <f>+Capital!J165</f>
        <v>196722.40074623789</v>
      </c>
      <c r="J34" s="44">
        <f>+Capital!K165</f>
        <v>196479.90828110461</v>
      </c>
      <c r="K34" s="44">
        <f>+Capital!M165</f>
        <v>195445.10367136358</v>
      </c>
      <c r="L34" s="44">
        <f>+Capital!N165</f>
        <v>117966.36780911258</v>
      </c>
      <c r="M34" s="44">
        <f>+Capital!O165</f>
        <v>156705.73574023807</v>
      </c>
      <c r="N34" s="44">
        <f>+Capital!P165</f>
        <v>102474.62689547167</v>
      </c>
      <c r="O34" s="44">
        <f t="shared" si="5"/>
        <v>102474.62689547167</v>
      </c>
      <c r="P34" s="44">
        <f>+Capital!Q165</f>
        <v>74517.894129301436</v>
      </c>
      <c r="Q34" s="44">
        <f>+Capital!R165</f>
        <v>84042.335439795876</v>
      </c>
      <c r="R34" s="44">
        <f>+Capital!S165</f>
        <v>91199.83946701391</v>
      </c>
      <c r="S34" s="44">
        <f>+Capital!T165</f>
        <v>92920.096669067701</v>
      </c>
      <c r="T34" s="44">
        <f>+Capital!U165</f>
        <v>74885.364087898735</v>
      </c>
      <c r="U34" s="44">
        <f>+Capital!V165</f>
        <v>5453.3560942048043</v>
      </c>
      <c r="V34" s="44">
        <f>+Capital!W165</f>
        <v>3260.3584406212499</v>
      </c>
      <c r="W34" s="44">
        <f>+Capital!X165</f>
        <v>4356.8572674130273</v>
      </c>
      <c r="X34" s="44">
        <f>+Capital!Y165</f>
        <v>7267.1122969898897</v>
      </c>
      <c r="Y34" s="44">
        <f>+Capital!Z165</f>
        <v>11864.721517827904</v>
      </c>
      <c r="Z34" s="44">
        <f>+Capital!AA165</f>
        <v>9388.3835225373041</v>
      </c>
      <c r="AA34" s="44">
        <f>+Capital!AB165</f>
        <v>6350.0818014365414</v>
      </c>
      <c r="AB34" s="44">
        <f>+Capital!AC165</f>
        <v>5696.1699882959238</v>
      </c>
      <c r="AC34" s="44">
        <f>+Capital!AD165</f>
        <v>4280.9141622572952</v>
      </c>
      <c r="AD34" s="44">
        <f>+Capital!AE165</f>
        <v>3188.0248920264717</v>
      </c>
      <c r="AE34" s="44">
        <f>+Capital!AF165</f>
        <v>4370.0837099453292</v>
      </c>
      <c r="AF34" s="44">
        <f>+Capital!AG165</f>
        <v>3975.5795166999742</v>
      </c>
      <c r="AG34" s="44">
        <f>+Capital!AH165</f>
        <v>3845.0630453206536</v>
      </c>
      <c r="AH34" s="44">
        <f>+Capital!AI165</f>
        <v>3874.8124020853347</v>
      </c>
      <c r="AI34" s="44">
        <f>+Capital!AJ165</f>
        <v>3028.52456311683</v>
      </c>
      <c r="AJ34" s="44">
        <f>+Capital!AK165</f>
        <v>3670.952235748543</v>
      </c>
      <c r="AK34" s="44">
        <f>+Capital!AL165</f>
        <v>3181.2292459391379</v>
      </c>
      <c r="AL34" s="44">
        <f>+Capital!AM165</f>
        <v>1015.0950335651602</v>
      </c>
      <c r="AM34" s="44">
        <f>+Capital!AN165</f>
        <v>441.88895946470598</v>
      </c>
      <c r="AN34" s="44">
        <f>+Capital!AO165</f>
        <v>248.83789698440367</v>
      </c>
      <c r="AO34" s="67">
        <f>+Capital!AP165</f>
        <v>196.92510723248154</v>
      </c>
    </row>
    <row r="35" spans="1:41" ht="13.5" thickBot="1">
      <c r="A35" s="122"/>
      <c r="B35" s="24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39"/>
      <c r="U35" s="39"/>
      <c r="V35" s="39"/>
      <c r="W35" s="39"/>
      <c r="X35" s="39"/>
      <c r="Y35" s="39"/>
      <c r="Z35" s="31"/>
      <c r="AA35" s="31"/>
      <c r="AB35" s="31"/>
      <c r="AC35" s="31"/>
      <c r="AD35" s="31"/>
      <c r="AE35" s="31"/>
      <c r="AF35" s="31"/>
      <c r="AG35" s="24"/>
      <c r="AH35" s="24"/>
      <c r="AI35" s="24"/>
      <c r="AJ35" s="122"/>
      <c r="AK35" s="248"/>
      <c r="AL35" s="24"/>
      <c r="AM35" s="134"/>
      <c r="AN35" s="534"/>
      <c r="AO35" s="134"/>
    </row>
    <row r="36" spans="1:41" ht="13.5" thickBot="1">
      <c r="A36" s="122"/>
      <c r="B36" s="28" t="s">
        <v>53</v>
      </c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39"/>
      <c r="U36" s="39"/>
      <c r="V36" s="39"/>
      <c r="W36" s="39"/>
      <c r="X36" s="39"/>
      <c r="Y36" s="39"/>
      <c r="Z36" s="31"/>
      <c r="AA36" s="31"/>
      <c r="AB36" s="31"/>
      <c r="AC36" s="31"/>
      <c r="AD36" s="31"/>
      <c r="AE36" s="31"/>
      <c r="AF36" s="31"/>
      <c r="AG36" s="24"/>
      <c r="AH36" s="24"/>
      <c r="AI36" s="24"/>
      <c r="AJ36" s="122"/>
      <c r="AK36" s="248"/>
      <c r="AL36" s="24"/>
      <c r="AM36" s="134"/>
      <c r="AN36" s="534"/>
      <c r="AO36" s="134"/>
    </row>
    <row r="37" spans="1:41">
      <c r="A37" s="122"/>
      <c r="B37" s="404" t="s">
        <v>70</v>
      </c>
      <c r="C37" s="411">
        <f t="shared" ref="C37:T37" si="6">+C10/C24</f>
        <v>90.06008780267166</v>
      </c>
      <c r="D37" s="411">
        <f t="shared" si="6"/>
        <v>119.38134405373884</v>
      </c>
      <c r="E37" s="411">
        <f t="shared" si="6"/>
        <v>119.79820992961848</v>
      </c>
      <c r="F37" s="411">
        <f t="shared" si="6"/>
        <v>113.77063885614821</v>
      </c>
      <c r="G37" s="411">
        <f t="shared" si="6"/>
        <v>124.47539124673172</v>
      </c>
      <c r="H37" s="411">
        <f t="shared" si="6"/>
        <v>122.71078282245237</v>
      </c>
      <c r="I37" s="411">
        <f t="shared" si="6"/>
        <v>110.29413104779108</v>
      </c>
      <c r="J37" s="411">
        <f t="shared" si="6"/>
        <v>116.60682112312637</v>
      </c>
      <c r="K37" s="411">
        <f t="shared" si="6"/>
        <v>119.10194720362225</v>
      </c>
      <c r="L37" s="411">
        <f t="shared" si="6"/>
        <v>96.807868121657762</v>
      </c>
      <c r="M37" s="411">
        <f t="shared" si="6"/>
        <v>96.807868121657762</v>
      </c>
      <c r="N37" s="411">
        <f t="shared" si="6"/>
        <v>94.830011721564816</v>
      </c>
      <c r="O37" s="411">
        <f t="shared" si="6"/>
        <v>94.830010106675459</v>
      </c>
      <c r="P37" s="411">
        <f t="shared" si="6"/>
        <v>94.483220199690592</v>
      </c>
      <c r="Q37" s="411">
        <f t="shared" si="6"/>
        <v>94.881786702775912</v>
      </c>
      <c r="R37" s="411">
        <f t="shared" si="6"/>
        <v>80.042184250097108</v>
      </c>
      <c r="S37" s="411">
        <f t="shared" si="6"/>
        <v>83.426888916062609</v>
      </c>
      <c r="T37" s="411">
        <f t="shared" si="6"/>
        <v>78.01173960136903</v>
      </c>
      <c r="U37" s="411">
        <f t="shared" ref="U37:AE37" si="7">U10/U24</f>
        <v>107.33746457082428</v>
      </c>
      <c r="V37" s="411">
        <f t="shared" ref="V37:V47" si="8">V10/V24</f>
        <v>196.6614495216177</v>
      </c>
      <c r="W37" s="411">
        <f t="shared" si="7"/>
        <v>196.6614495216177</v>
      </c>
      <c r="X37" s="411">
        <f t="shared" si="7"/>
        <v>96.906020439805914</v>
      </c>
      <c r="Y37" s="411">
        <f t="shared" si="7"/>
        <v>101.04343787703775</v>
      </c>
      <c r="Z37" s="411">
        <f t="shared" si="7"/>
        <v>106.63926840233944</v>
      </c>
      <c r="AA37" s="411">
        <f t="shared" si="7"/>
        <v>129.65334895091627</v>
      </c>
      <c r="AB37" s="411">
        <f t="shared" si="7"/>
        <v>156.09013836455563</v>
      </c>
      <c r="AC37" s="411">
        <f t="shared" si="7"/>
        <v>166.02850379258641</v>
      </c>
      <c r="AD37" s="411">
        <f t="shared" si="7"/>
        <v>224.02313497382394</v>
      </c>
      <c r="AE37" s="411">
        <f t="shared" si="7"/>
        <v>51.601791259701045</v>
      </c>
      <c r="AF37" s="411">
        <f t="shared" ref="AF37:AM41" si="9">AF10/AF24</f>
        <v>42.726476055328021</v>
      </c>
      <c r="AG37" s="411">
        <f t="shared" si="9"/>
        <v>34.989106578173597</v>
      </c>
      <c r="AH37" s="411">
        <f t="shared" si="9"/>
        <v>36.43291898937963</v>
      </c>
      <c r="AI37" s="411">
        <f t="shared" si="9"/>
        <v>43.545160440226617</v>
      </c>
      <c r="AJ37" s="411">
        <f t="shared" si="9"/>
        <v>136.24159037944906</v>
      </c>
      <c r="AK37" s="411">
        <f t="shared" si="9"/>
        <v>57.911961363642277</v>
      </c>
      <c r="AL37" s="411">
        <f t="shared" si="9"/>
        <v>70.761003244422128</v>
      </c>
      <c r="AM37" s="411">
        <f t="shared" si="9"/>
        <v>31.906805568856598</v>
      </c>
      <c r="AN37" s="411">
        <f t="shared" ref="AN37:AO37" si="10">AN10/AN24</f>
        <v>25.806855245020266</v>
      </c>
      <c r="AO37" s="412">
        <f t="shared" si="10"/>
        <v>22.294563554529059</v>
      </c>
    </row>
    <row r="38" spans="1:41">
      <c r="A38" s="122"/>
      <c r="B38" s="46" t="s">
        <v>93</v>
      </c>
      <c r="C38" s="413">
        <f t="shared" ref="C38:T38" si="11">+C11/C25</f>
        <v>1.1291058059760544</v>
      </c>
      <c r="D38" s="413">
        <f t="shared" si="11"/>
        <v>1.2481149044969171</v>
      </c>
      <c r="E38" s="413">
        <f t="shared" si="11"/>
        <v>1.3417723988775572</v>
      </c>
      <c r="F38" s="413">
        <f t="shared" si="11"/>
        <v>1.425526008096601</v>
      </c>
      <c r="G38" s="413">
        <f t="shared" si="11"/>
        <v>1.4808950237714573</v>
      </c>
      <c r="H38" s="413">
        <f t="shared" si="11"/>
        <v>1.5344293429461995</v>
      </c>
      <c r="I38" s="413">
        <f t="shared" si="11"/>
        <v>1.5344293429461995</v>
      </c>
      <c r="J38" s="413">
        <f t="shared" si="11"/>
        <v>1.553781678115852</v>
      </c>
      <c r="K38" s="413">
        <f t="shared" si="11"/>
        <v>1.553781678115852</v>
      </c>
      <c r="L38" s="413">
        <f t="shared" si="11"/>
        <v>1.5624046517043817</v>
      </c>
      <c r="M38" s="413">
        <f t="shared" si="11"/>
        <v>1.5624046517043817</v>
      </c>
      <c r="N38" s="413">
        <f t="shared" si="11"/>
        <v>1.6069131857147185</v>
      </c>
      <c r="O38" s="413">
        <f t="shared" si="11"/>
        <v>1.6069131857147185</v>
      </c>
      <c r="P38" s="413">
        <f t="shared" si="11"/>
        <v>1.6973201316948301</v>
      </c>
      <c r="Q38" s="413">
        <f t="shared" si="11"/>
        <v>1.6973201316948301</v>
      </c>
      <c r="R38" s="413">
        <f t="shared" si="11"/>
        <v>1.7545111931175632</v>
      </c>
      <c r="S38" s="413">
        <f t="shared" si="11"/>
        <v>1.754511193117563</v>
      </c>
      <c r="T38" s="413">
        <f t="shared" si="11"/>
        <v>1.8983681275703741</v>
      </c>
      <c r="U38" s="413">
        <f t="shared" ref="U38:AE38" si="12">U11/U25</f>
        <v>0.98531218813433896</v>
      </c>
      <c r="V38" s="413">
        <f t="shared" si="8"/>
        <v>1</v>
      </c>
      <c r="W38" s="413">
        <f t="shared" si="12"/>
        <v>1</v>
      </c>
      <c r="X38" s="413">
        <f t="shared" si="12"/>
        <v>1.0110327629202855</v>
      </c>
      <c r="Y38" s="413">
        <f t="shared" si="12"/>
        <v>1.0318974292089722</v>
      </c>
      <c r="Z38" s="413">
        <f t="shared" si="12"/>
        <v>1.0908262907603361</v>
      </c>
      <c r="AA38" s="413">
        <f t="shared" si="12"/>
        <v>1.1644111102359103</v>
      </c>
      <c r="AB38" s="413">
        <f t="shared" si="12"/>
        <v>1.1784141428899417</v>
      </c>
      <c r="AC38" s="413">
        <f t="shared" si="12"/>
        <v>1.1890531035252754</v>
      </c>
      <c r="AD38" s="413">
        <f t="shared" si="12"/>
        <v>1.2280953652287623</v>
      </c>
      <c r="AE38" s="413">
        <f t="shared" si="12"/>
        <v>1.2280953652287621</v>
      </c>
      <c r="AF38" s="413">
        <f t="shared" si="9"/>
        <v>1.2637847003197538</v>
      </c>
      <c r="AG38" s="413">
        <f t="shared" si="9"/>
        <v>1.307173979181212</v>
      </c>
      <c r="AH38" s="413">
        <f t="shared" si="9"/>
        <v>1.3568223427913595</v>
      </c>
      <c r="AI38" s="413">
        <f t="shared" si="9"/>
        <v>1.3832381304607</v>
      </c>
      <c r="AJ38" s="413">
        <f t="shared" si="9"/>
        <v>1.4108156427160545</v>
      </c>
      <c r="AK38" s="413">
        <f t="shared" si="9"/>
        <v>1.4761683175910392</v>
      </c>
      <c r="AL38" s="413">
        <f t="shared" si="9"/>
        <v>1.5836546471222059</v>
      </c>
      <c r="AM38" s="413">
        <f t="shared" si="9"/>
        <v>1.6632082072467267</v>
      </c>
      <c r="AN38" s="413">
        <f t="shared" ref="AN38:AO38" si="13">AN11/AN25</f>
        <v>1.7685790275573203</v>
      </c>
      <c r="AO38" s="414">
        <f t="shared" si="13"/>
        <v>1.8597769037863319</v>
      </c>
    </row>
    <row r="39" spans="1:41">
      <c r="A39" s="122"/>
      <c r="B39" s="176" t="s">
        <v>57</v>
      </c>
      <c r="C39" s="413">
        <f t="shared" ref="C39:T39" si="14">+C12/C26</f>
        <v>0.11001978262950605</v>
      </c>
      <c r="D39" s="413">
        <f t="shared" si="14"/>
        <v>0.17867224881861812</v>
      </c>
      <c r="E39" s="413">
        <f t="shared" si="14"/>
        <v>0.27659359153078589</v>
      </c>
      <c r="F39" s="413">
        <f t="shared" si="14"/>
        <v>0.14664768519424673</v>
      </c>
      <c r="G39" s="413">
        <f t="shared" si="14"/>
        <v>0.15820452259334131</v>
      </c>
      <c r="H39" s="413">
        <f t="shared" si="14"/>
        <v>0.16943420052290595</v>
      </c>
      <c r="I39" s="413">
        <f t="shared" si="14"/>
        <v>0.16957748520912766</v>
      </c>
      <c r="J39" s="413">
        <f t="shared" si="14"/>
        <v>0.19772594306180721</v>
      </c>
      <c r="K39" s="413">
        <f t="shared" si="14"/>
        <v>0.19729060853782293</v>
      </c>
      <c r="L39" s="413">
        <f t="shared" si="14"/>
        <v>0.13085107854351047</v>
      </c>
      <c r="M39" s="413">
        <f t="shared" si="14"/>
        <v>0.13017249825797259</v>
      </c>
      <c r="N39" s="413">
        <f t="shared" si="14"/>
        <v>0.11263496255995288</v>
      </c>
      <c r="O39" s="413">
        <f t="shared" si="14"/>
        <v>0.11263496255995288</v>
      </c>
      <c r="P39" s="413">
        <f t="shared" si="14"/>
        <v>7.655185877224191E-2</v>
      </c>
      <c r="Q39" s="413">
        <f t="shared" si="14"/>
        <v>7.7376308459415635E-2</v>
      </c>
      <c r="R39" s="413">
        <f t="shared" si="14"/>
        <v>7.4511752498737635E-2</v>
      </c>
      <c r="S39" s="413">
        <f t="shared" si="14"/>
        <v>7.248079953215171E-2</v>
      </c>
      <c r="T39" s="413">
        <f t="shared" si="14"/>
        <v>0.15280187434344988</v>
      </c>
      <c r="U39" s="413">
        <f t="shared" ref="U39:AE39" si="15">U12/U26</f>
        <v>0.31285884305502776</v>
      </c>
      <c r="V39" s="413">
        <f t="shared" si="8"/>
        <v>-7.4727418416203353E-2</v>
      </c>
      <c r="W39" s="413">
        <f t="shared" si="15"/>
        <v>-7.4539239632756119E-2</v>
      </c>
      <c r="X39" s="413">
        <f t="shared" si="15"/>
        <v>-0.34081092761315379</v>
      </c>
      <c r="Y39" s="413">
        <f t="shared" si="15"/>
        <v>0.29644775329619422</v>
      </c>
      <c r="Z39" s="413">
        <f t="shared" si="15"/>
        <v>-0.10997744567669926</v>
      </c>
      <c r="AA39" s="413">
        <f t="shared" si="15"/>
        <v>-0.14190666735657306</v>
      </c>
      <c r="AB39" s="413">
        <f t="shared" si="15"/>
        <v>-0.26684175521847242</v>
      </c>
      <c r="AC39" s="413">
        <f t="shared" si="15"/>
        <v>-6.2432850274462208E-2</v>
      </c>
      <c r="AD39" s="413">
        <f t="shared" si="15"/>
        <v>0.15081340111027627</v>
      </c>
      <c r="AE39" s="413">
        <f t="shared" si="15"/>
        <v>0.15864441155422157</v>
      </c>
      <c r="AF39" s="413">
        <f t="shared" si="9"/>
        <v>0.71129854014351424</v>
      </c>
      <c r="AG39" s="413">
        <f t="shared" si="9"/>
        <v>0.30922493788284261</v>
      </c>
      <c r="AH39" s="413">
        <f t="shared" si="9"/>
        <v>1.0365576548367945</v>
      </c>
      <c r="AI39" s="413">
        <f t="shared" si="9"/>
        <v>0.42391398817303139</v>
      </c>
      <c r="AJ39" s="413">
        <f t="shared" si="9"/>
        <v>0.43856009586990774</v>
      </c>
      <c r="AK39" s="413">
        <f t="shared" si="9"/>
        <v>-0.13863969419043407</v>
      </c>
      <c r="AL39" s="413">
        <f t="shared" si="9"/>
        <v>0.14197102601733089</v>
      </c>
      <c r="AM39" s="413">
        <f t="shared" si="9"/>
        <v>0.53699359795747936</v>
      </c>
      <c r="AN39" s="413">
        <f t="shared" ref="AN39:AO39" si="16">AN12/AN26</f>
        <v>0.58976959424305397</v>
      </c>
      <c r="AO39" s="414">
        <f t="shared" si="16"/>
        <v>0.66557546940147161</v>
      </c>
    </row>
    <row r="40" spans="1:41">
      <c r="A40" s="122"/>
      <c r="B40" s="176" t="s">
        <v>58</v>
      </c>
      <c r="C40" s="413">
        <f t="shared" ref="C40:T40" si="17">+C13/C27</f>
        <v>0.21835528467383447</v>
      </c>
      <c r="D40" s="413">
        <f t="shared" si="17"/>
        <v>0.28871878844642429</v>
      </c>
      <c r="E40" s="413">
        <f t="shared" si="17"/>
        <v>0.38112343487716771</v>
      </c>
      <c r="F40" s="413">
        <f t="shared" si="17"/>
        <v>0.24976480670056514</v>
      </c>
      <c r="G40" s="413">
        <f t="shared" si="17"/>
        <v>0.26279923974224151</v>
      </c>
      <c r="H40" s="413">
        <f t="shared" si="17"/>
        <v>0.2764786270072026</v>
      </c>
      <c r="I40" s="413">
        <f t="shared" si="17"/>
        <v>0.27671243548976093</v>
      </c>
      <c r="J40" s="413">
        <f t="shared" si="17"/>
        <v>0.29677836291702392</v>
      </c>
      <c r="K40" s="413">
        <f t="shared" si="17"/>
        <v>0.29612494402141176</v>
      </c>
      <c r="L40" s="413">
        <f t="shared" si="17"/>
        <v>0.2342038835065825</v>
      </c>
      <c r="M40" s="413">
        <f t="shared" si="17"/>
        <v>0.2329893261646564</v>
      </c>
      <c r="N40" s="413">
        <f t="shared" si="17"/>
        <v>0.21862755115663349</v>
      </c>
      <c r="O40" s="413">
        <f t="shared" si="17"/>
        <v>0.21862755115663349</v>
      </c>
      <c r="P40" s="413">
        <f t="shared" si="17"/>
        <v>0.20610829172906486</v>
      </c>
      <c r="Q40" s="413">
        <f t="shared" si="17"/>
        <v>0.20832804079022735</v>
      </c>
      <c r="R40" s="413">
        <f t="shared" si="17"/>
        <v>0.19282130467388134</v>
      </c>
      <c r="S40" s="413">
        <f t="shared" si="17"/>
        <v>0.18756561026842464</v>
      </c>
      <c r="T40" s="413">
        <f t="shared" si="17"/>
        <v>0.27097564894274989</v>
      </c>
      <c r="U40" s="413">
        <f t="shared" ref="U40:AE40" si="18">U13/U27</f>
        <v>0.32812896639055611</v>
      </c>
      <c r="V40" s="413">
        <f t="shared" si="8"/>
        <v>7.5910269282315868E-2</v>
      </c>
      <c r="W40" s="413">
        <f t="shared" si="18"/>
        <v>7.5719111840677297E-2</v>
      </c>
      <c r="X40" s="413">
        <f t="shared" si="18"/>
        <v>-8.0862935227384303E-2</v>
      </c>
      <c r="Y40" s="413">
        <f t="shared" si="18"/>
        <v>0.53337391418805513</v>
      </c>
      <c r="Z40" s="413">
        <f t="shared" si="18"/>
        <v>0.17640995432826875</v>
      </c>
      <c r="AA40" s="413">
        <f t="shared" si="18"/>
        <v>0.18284405822058014</v>
      </c>
      <c r="AB40" s="413">
        <f t="shared" si="18"/>
        <v>0.1727472663170872</v>
      </c>
      <c r="AC40" s="413">
        <f t="shared" si="18"/>
        <v>0.29020650578910373</v>
      </c>
      <c r="AD40" s="413">
        <f t="shared" si="18"/>
        <v>0.3925371762988179</v>
      </c>
      <c r="AE40" s="413">
        <f t="shared" si="18"/>
        <v>0.41291973318436359</v>
      </c>
      <c r="AF40" s="413">
        <f t="shared" si="9"/>
        <v>0.76687905005967116</v>
      </c>
      <c r="AG40" s="413">
        <f t="shared" si="9"/>
        <v>0.56408697398991747</v>
      </c>
      <c r="AH40" s="413">
        <f t="shared" si="9"/>
        <v>0.79739718182577479</v>
      </c>
      <c r="AI40" s="413">
        <f t="shared" si="9"/>
        <v>0.52761142129176508</v>
      </c>
      <c r="AJ40" s="413">
        <f t="shared" si="9"/>
        <v>0.58172860657894432</v>
      </c>
      <c r="AK40" s="413">
        <f t="shared" si="9"/>
        <v>0.20571844829369187</v>
      </c>
      <c r="AL40" s="413">
        <f t="shared" si="9"/>
        <v>0.21860328393616241</v>
      </c>
      <c r="AM40" s="413">
        <f t="shared" si="9"/>
        <v>0.5894811911865685</v>
      </c>
      <c r="AN40" s="413">
        <f t="shared" ref="AN40:AO40" si="19">AN13/AN27</f>
        <v>0.74367325171014642</v>
      </c>
      <c r="AO40" s="414">
        <f t="shared" si="19"/>
        <v>0.74768259239033663</v>
      </c>
    </row>
    <row r="41" spans="1:41">
      <c r="A41" s="122"/>
      <c r="B41" s="405" t="s">
        <v>60</v>
      </c>
      <c r="C41" s="413">
        <f t="shared" ref="C41:T41" si="20">+C14/C28</f>
        <v>0.36756976454946405</v>
      </c>
      <c r="D41" s="413">
        <f t="shared" si="20"/>
        <v>0.4402899434493065</v>
      </c>
      <c r="E41" s="413">
        <f t="shared" si="20"/>
        <v>0.52509624076336114</v>
      </c>
      <c r="F41" s="413">
        <f t="shared" si="20"/>
        <v>0.39179181872790186</v>
      </c>
      <c r="G41" s="413">
        <f t="shared" si="20"/>
        <v>0.40686139870769022</v>
      </c>
      <c r="H41" s="413">
        <f t="shared" si="20"/>
        <v>0.42391486092896713</v>
      </c>
      <c r="I41" s="413">
        <f t="shared" si="20"/>
        <v>0.42427335117264547</v>
      </c>
      <c r="J41" s="413">
        <f t="shared" si="20"/>
        <v>0.43320691154802576</v>
      </c>
      <c r="K41" s="413">
        <f t="shared" si="20"/>
        <v>0.43225311700945823</v>
      </c>
      <c r="L41" s="413">
        <f t="shared" si="20"/>
        <v>0.37655551104546603</v>
      </c>
      <c r="M41" s="413">
        <f t="shared" si="20"/>
        <v>0.37460273274932743</v>
      </c>
      <c r="N41" s="413">
        <f t="shared" si="20"/>
        <v>0.36461504998830818</v>
      </c>
      <c r="O41" s="413">
        <f t="shared" si="20"/>
        <v>0.36461504998830818</v>
      </c>
      <c r="P41" s="413">
        <f t="shared" si="20"/>
        <v>0.38455114188804712</v>
      </c>
      <c r="Q41" s="413">
        <f t="shared" si="20"/>
        <v>0.38869268820340391</v>
      </c>
      <c r="R41" s="413">
        <f t="shared" si="20"/>
        <v>0.35577341140717844</v>
      </c>
      <c r="S41" s="413">
        <f t="shared" si="20"/>
        <v>0.34607616176401584</v>
      </c>
      <c r="T41" s="413">
        <f t="shared" si="20"/>
        <v>0.43374074421649805</v>
      </c>
      <c r="U41" s="413">
        <f t="shared" ref="U41:AE41" si="21">U14/U28</f>
        <v>0.47157209960937657</v>
      </c>
      <c r="V41" s="413">
        <f t="shared" si="8"/>
        <v>0.42330750342701895</v>
      </c>
      <c r="W41" s="413">
        <f t="shared" si="21"/>
        <v>0.42224152934806269</v>
      </c>
      <c r="X41" s="413">
        <f t="shared" si="21"/>
        <v>0.32286690274455138</v>
      </c>
      <c r="Y41" s="413">
        <f t="shared" si="21"/>
        <v>0.51432272944809321</v>
      </c>
      <c r="Z41" s="413">
        <f t="shared" si="21"/>
        <v>0.43175270684351086</v>
      </c>
      <c r="AA41" s="413">
        <f t="shared" si="21"/>
        <v>0.40189865596599622</v>
      </c>
      <c r="AB41" s="413">
        <f t="shared" si="21"/>
        <v>0.37222323043247874</v>
      </c>
      <c r="AC41" s="413">
        <f t="shared" si="21"/>
        <v>0.3564321990582362</v>
      </c>
      <c r="AD41" s="413">
        <f t="shared" si="21"/>
        <v>0.39463681078334834</v>
      </c>
      <c r="AE41" s="413">
        <f t="shared" si="21"/>
        <v>0.41512839153186504</v>
      </c>
      <c r="AF41" s="413">
        <f t="shared" si="9"/>
        <v>0.59290097002769049</v>
      </c>
      <c r="AG41" s="413">
        <f t="shared" si="9"/>
        <v>0.56858637433035142</v>
      </c>
      <c r="AH41" s="413">
        <f t="shared" si="9"/>
        <v>0.55362479933110342</v>
      </c>
      <c r="AI41" s="413">
        <f t="shared" si="9"/>
        <v>0.45793075377803349</v>
      </c>
      <c r="AJ41" s="413">
        <f t="shared" si="9"/>
        <v>0.4303914110749909</v>
      </c>
      <c r="AK41" s="413">
        <f t="shared" si="9"/>
        <v>0.31954820819106949</v>
      </c>
      <c r="AL41" s="413">
        <f t="shared" si="9"/>
        <v>0.33669795092079596</v>
      </c>
      <c r="AM41" s="413">
        <f t="shared" si="9"/>
        <v>0.48967881551846726</v>
      </c>
      <c r="AN41" s="413">
        <f t="shared" ref="AN41:AO41" si="22">AN14/AN28</f>
        <v>0.50774880419822088</v>
      </c>
      <c r="AO41" s="414">
        <f t="shared" si="22"/>
        <v>0.4179498452604346</v>
      </c>
    </row>
    <row r="42" spans="1:41">
      <c r="A42" s="122"/>
      <c r="B42" s="405" t="s">
        <v>61</v>
      </c>
      <c r="C42" s="413">
        <f t="shared" ref="C42:T42" si="23">+C15/C29</f>
        <v>0.36294957108906767</v>
      </c>
      <c r="D42" s="413">
        <f t="shared" si="23"/>
        <v>0.43559677922213008</v>
      </c>
      <c r="E42" s="413">
        <f t="shared" si="23"/>
        <v>0.52063834755631622</v>
      </c>
      <c r="F42" s="413">
        <f t="shared" si="23"/>
        <v>0.38739417399050591</v>
      </c>
      <c r="G42" s="413">
        <f t="shared" si="23"/>
        <v>0.40240073882201738</v>
      </c>
      <c r="H42" s="413">
        <f t="shared" si="23"/>
        <v>0.41934972807886728</v>
      </c>
      <c r="I42" s="413">
        <f t="shared" si="23"/>
        <v>0.41970435774642839</v>
      </c>
      <c r="J42" s="413">
        <f t="shared" si="23"/>
        <v>0.42898261449105313</v>
      </c>
      <c r="K42" s="413">
        <f t="shared" si="23"/>
        <v>0.42803812061541324</v>
      </c>
      <c r="L42" s="413">
        <f t="shared" si="23"/>
        <v>0.37214781509544753</v>
      </c>
      <c r="M42" s="413">
        <f t="shared" si="23"/>
        <v>0.37021789465886662</v>
      </c>
      <c r="N42" s="413">
        <f t="shared" si="23"/>
        <v>0.3600947749589416</v>
      </c>
      <c r="O42" s="413">
        <f t="shared" si="23"/>
        <v>0.3600947749589416</v>
      </c>
      <c r="P42" s="413">
        <f t="shared" si="23"/>
        <v>0.37902593756440378</v>
      </c>
      <c r="Q42" s="413">
        <f t="shared" si="23"/>
        <v>0.38310797842751865</v>
      </c>
      <c r="R42" s="413">
        <f t="shared" si="23"/>
        <v>0.35072785377420274</v>
      </c>
      <c r="S42" s="413">
        <f t="shared" si="23"/>
        <v>0.34116812995614998</v>
      </c>
      <c r="T42" s="413">
        <f t="shared" si="23"/>
        <v>0.42870097710146082</v>
      </c>
      <c r="U42" s="413">
        <f t="shared" ref="U42:AE43" si="24">U15/U29</f>
        <v>0.47160470618141676</v>
      </c>
      <c r="V42" s="413">
        <f t="shared" si="8"/>
        <v>0.42576339112803896</v>
      </c>
      <c r="W42" s="413">
        <f t="shared" si="24"/>
        <v>0.42469123262615405</v>
      </c>
      <c r="X42" s="413">
        <f t="shared" si="24"/>
        <v>0.31643184266623225</v>
      </c>
      <c r="Y42" s="413">
        <f t="shared" si="24"/>
        <v>0.51947093963300439</v>
      </c>
      <c r="Z42" s="413">
        <f t="shared" si="24"/>
        <v>0.4228538112240513</v>
      </c>
      <c r="AA42" s="413">
        <f t="shared" si="24"/>
        <v>0.40097277283811683</v>
      </c>
      <c r="AB42" s="413">
        <f t="shared" si="24"/>
        <v>0.3694893239478913</v>
      </c>
      <c r="AC42" s="413">
        <f t="shared" si="24"/>
        <v>0.34200178128552167</v>
      </c>
      <c r="AD42" s="413">
        <f t="shared" si="24"/>
        <v>0.38103384265526846</v>
      </c>
      <c r="AE42" s="413">
        <f t="shared" si="24"/>
        <v>0.40081908706566505</v>
      </c>
      <c r="AF42" s="413">
        <f>AF15/AF29</f>
        <v>0.57823974892348107</v>
      </c>
      <c r="AG42" s="413">
        <f>AG15/AG29</f>
        <v>0.55177908579203616</v>
      </c>
      <c r="AH42" s="413">
        <f t="shared" ref="AH42:AL43" si="25">AH15/AH29</f>
        <v>0.53621575800716736</v>
      </c>
      <c r="AI42" s="413">
        <f t="shared" si="25"/>
        <v>0.43883112271537333</v>
      </c>
      <c r="AJ42" s="413">
        <f t="shared" si="25"/>
        <v>0.4152209128347229</v>
      </c>
      <c r="AK42" s="413">
        <f t="shared" si="25"/>
        <v>0.30004938245489227</v>
      </c>
      <c r="AL42" s="413">
        <f t="shared" si="25"/>
        <v>0.30807378310072447</v>
      </c>
      <c r="AM42" s="413">
        <f t="shared" ref="AM42:AN45" si="26">AM15/AM29</f>
        <v>0.48534823583223569</v>
      </c>
      <c r="AN42" s="413">
        <f t="shared" si="26"/>
        <v>0.49534239705155625</v>
      </c>
      <c r="AO42" s="414">
        <f t="shared" ref="AO42" si="27">AO15/AO29</f>
        <v>0.39494756795023722</v>
      </c>
    </row>
    <row r="43" spans="1:41">
      <c r="A43" s="122"/>
      <c r="B43" s="405" t="s">
        <v>62</v>
      </c>
      <c r="C43" s="413">
        <f t="shared" ref="C43:T43" si="28">+C16/C30</f>
        <v>0.36237520745976787</v>
      </c>
      <c r="D43" s="413">
        <f t="shared" si="28"/>
        <v>0.43501334416437176</v>
      </c>
      <c r="E43" s="413">
        <f t="shared" si="28"/>
        <v>0.52008416043333605</v>
      </c>
      <c r="F43" s="413">
        <f t="shared" si="28"/>
        <v>0.38684747671183284</v>
      </c>
      <c r="G43" s="413">
        <f t="shared" si="28"/>
        <v>0.40184620775682095</v>
      </c>
      <c r="H43" s="413">
        <f t="shared" si="28"/>
        <v>0.41878220936033406</v>
      </c>
      <c r="I43" s="413">
        <f t="shared" si="28"/>
        <v>0.41913635909679958</v>
      </c>
      <c r="J43" s="413">
        <f t="shared" si="28"/>
        <v>0.42845746708982818</v>
      </c>
      <c r="K43" s="413">
        <f t="shared" si="28"/>
        <v>0.42751412943471462</v>
      </c>
      <c r="L43" s="413">
        <f t="shared" si="28"/>
        <v>0.37159986829096764</v>
      </c>
      <c r="M43" s="413">
        <f t="shared" si="28"/>
        <v>0.36967278945036891</v>
      </c>
      <c r="N43" s="413">
        <f t="shared" si="28"/>
        <v>0.35953283278194076</v>
      </c>
      <c r="O43" s="413">
        <f t="shared" si="28"/>
        <v>0.35953283278194076</v>
      </c>
      <c r="P43" s="413">
        <f t="shared" si="28"/>
        <v>0.37833906667140904</v>
      </c>
      <c r="Q43" s="413">
        <f t="shared" si="28"/>
        <v>0.38241371005911395</v>
      </c>
      <c r="R43" s="413">
        <f t="shared" si="28"/>
        <v>0.35010061060381203</v>
      </c>
      <c r="S43" s="413">
        <f t="shared" si="28"/>
        <v>0.34055798343608568</v>
      </c>
      <c r="T43" s="413">
        <f t="shared" si="28"/>
        <v>0.42807445378467107</v>
      </c>
      <c r="U43" s="413">
        <f t="shared" ref="U43:AD43" si="29">U16/U30</f>
        <v>0.70779557787365177</v>
      </c>
      <c r="V43" s="413">
        <f t="shared" si="8"/>
        <v>0.29408837691510531</v>
      </c>
      <c r="W43" s="413">
        <f t="shared" si="29"/>
        <v>0.29334780278359146</v>
      </c>
      <c r="X43" s="413">
        <f t="shared" si="29"/>
        <v>0.70928854550483811</v>
      </c>
      <c r="Y43" s="413">
        <f t="shared" si="29"/>
        <v>0.26911698774618315</v>
      </c>
      <c r="Z43" s="413">
        <f t="shared" si="29"/>
        <v>0.15291307003173771</v>
      </c>
      <c r="AA43" s="413">
        <f t="shared" si="29"/>
        <v>0.44769485162328715</v>
      </c>
      <c r="AB43" s="413">
        <f t="shared" si="29"/>
        <v>0.42721322143066442</v>
      </c>
      <c r="AC43" s="413">
        <f t="shared" si="29"/>
        <v>0.35682182792206568</v>
      </c>
      <c r="AD43" s="413">
        <f t="shared" si="29"/>
        <v>0.35169354585334367</v>
      </c>
      <c r="AE43" s="413">
        <f t="shared" si="24"/>
        <v>0.36995529056813758</v>
      </c>
      <c r="AF43" s="413">
        <f>AF16/AF30</f>
        <v>0.65468582052573054</v>
      </c>
      <c r="AG43" s="413"/>
      <c r="AH43" s="413">
        <f t="shared" si="25"/>
        <v>0.34445151259803208</v>
      </c>
      <c r="AI43" s="413">
        <f t="shared" ref="AI43:AL44" si="30">AI16/AI30</f>
        <v>0.62993073817770717</v>
      </c>
      <c r="AJ43" s="413">
        <f t="shared" si="30"/>
        <v>0.5548960646806308</v>
      </c>
      <c r="AK43" s="413">
        <f t="shared" si="30"/>
        <v>7.0735690978691576E-2</v>
      </c>
      <c r="AL43" s="413">
        <f t="shared" si="30"/>
        <v>-0.22329061370614753</v>
      </c>
      <c r="AM43" s="413">
        <f t="shared" si="26"/>
        <v>1.1068260980279794</v>
      </c>
      <c r="AN43" s="413">
        <f t="shared" si="26"/>
        <v>0.78143054372303322</v>
      </c>
      <c r="AO43" s="414">
        <f t="shared" ref="AO43" si="31">AO16/AO30</f>
        <v>0.4978818885244638</v>
      </c>
    </row>
    <row r="44" spans="1:41">
      <c r="A44" s="122"/>
      <c r="B44" s="405" t="s">
        <v>63</v>
      </c>
      <c r="C44" s="413">
        <f t="shared" ref="C44:T44" si="32">+C17/C31</f>
        <v>0.44170981719683927</v>
      </c>
      <c r="D44" s="413">
        <f t="shared" si="32"/>
        <v>0.51560095496175229</v>
      </c>
      <c r="E44" s="413">
        <f t="shared" si="32"/>
        <v>0.59663186798325063</v>
      </c>
      <c r="F44" s="413">
        <f t="shared" si="32"/>
        <v>0.46236064125660548</v>
      </c>
      <c r="G44" s="413">
        <f t="shared" si="32"/>
        <v>0.47844142270465972</v>
      </c>
      <c r="H44" s="413">
        <f t="shared" si="32"/>
        <v>0.49717135824880682</v>
      </c>
      <c r="I44" s="413">
        <f t="shared" si="32"/>
        <v>0.49759179899716371</v>
      </c>
      <c r="J44" s="413">
        <f t="shared" si="32"/>
        <v>0.50099403104566542</v>
      </c>
      <c r="K44" s="413">
        <f t="shared" si="32"/>
        <v>0.49989098915522401</v>
      </c>
      <c r="L44" s="413">
        <f t="shared" si="32"/>
        <v>0.44728562496583812</v>
      </c>
      <c r="M44" s="413">
        <f t="shared" si="32"/>
        <v>0.44496604754634156</v>
      </c>
      <c r="N44" s="413">
        <f t="shared" si="32"/>
        <v>0.43715171572115402</v>
      </c>
      <c r="O44" s="413">
        <f t="shared" si="32"/>
        <v>0.43715171572115402</v>
      </c>
      <c r="P44" s="413">
        <f t="shared" si="32"/>
        <v>0.47321386628558315</v>
      </c>
      <c r="Q44" s="413">
        <f t="shared" si="32"/>
        <v>0.47831029412264142</v>
      </c>
      <c r="R44" s="413">
        <f t="shared" si="32"/>
        <v>0.43673926527254808</v>
      </c>
      <c r="S44" s="413">
        <f t="shared" si="32"/>
        <v>0.42483514442335901</v>
      </c>
      <c r="T44" s="413">
        <f t="shared" si="32"/>
        <v>0.51461367788090462</v>
      </c>
      <c r="U44" s="413">
        <f t="shared" ref="U44:AE44" si="33">U17/U31</f>
        <v>0.61154168001355613</v>
      </c>
      <c r="V44" s="413">
        <f t="shared" si="8"/>
        <v>0.41790401197066257</v>
      </c>
      <c r="W44" s="413">
        <f t="shared" si="33"/>
        <v>0.41685164497823746</v>
      </c>
      <c r="X44" s="413">
        <f t="shared" si="33"/>
        <v>0.50726283295269503</v>
      </c>
      <c r="Y44" s="413">
        <f t="shared" si="33"/>
        <v>0.51140159287497722</v>
      </c>
      <c r="Z44" s="413">
        <f t="shared" si="33"/>
        <v>0.45740637892296943</v>
      </c>
      <c r="AA44" s="413">
        <f t="shared" si="33"/>
        <v>0.56103060978147323</v>
      </c>
      <c r="AB44" s="413">
        <f t="shared" si="33"/>
        <v>0.55278919334632692</v>
      </c>
      <c r="AC44" s="413">
        <f t="shared" si="33"/>
        <v>0.51300213795089367</v>
      </c>
      <c r="AD44" s="413">
        <f t="shared" si="33"/>
        <v>0.52201188353099082</v>
      </c>
      <c r="AE44" s="413">
        <f t="shared" si="33"/>
        <v>0.54911743570142191</v>
      </c>
      <c r="AF44" s="413">
        <f>AF17/AF31</f>
        <v>0.76122180435731734</v>
      </c>
      <c r="AG44" s="413">
        <f>AG17/AG31</f>
        <v>0.65906140819665204</v>
      </c>
      <c r="AH44" s="413">
        <f>AH17/AH31</f>
        <v>0.67775473894038563</v>
      </c>
      <c r="AI44" s="413">
        <f t="shared" si="30"/>
        <v>0.73725479275662775</v>
      </c>
      <c r="AJ44" s="413">
        <f t="shared" si="30"/>
        <v>0.70418135059326081</v>
      </c>
      <c r="AK44" s="413">
        <f t="shared" si="30"/>
        <v>0.40228235728369099</v>
      </c>
      <c r="AL44" s="413">
        <f t="shared" si="30"/>
        <v>0.32125895539036187</v>
      </c>
      <c r="AM44" s="413">
        <f t="shared" si="26"/>
        <v>0.90200722694905655</v>
      </c>
      <c r="AN44" s="413">
        <f t="shared" si="26"/>
        <v>0.85036157063556161</v>
      </c>
      <c r="AO44" s="414">
        <f t="shared" ref="AO44" si="34">AO17/AO31</f>
        <v>0.77414936198856132</v>
      </c>
    </row>
    <row r="45" spans="1:41">
      <c r="A45" s="122"/>
      <c r="B45" s="176" t="s">
        <v>64</v>
      </c>
      <c r="C45" s="413">
        <f t="shared" ref="C45:T45" si="35">+C18/C32</f>
        <v>1.4687668218823957</v>
      </c>
      <c r="D45" s="413">
        <f t="shared" si="35"/>
        <v>1.5588791715513439</v>
      </c>
      <c r="E45" s="413">
        <f t="shared" si="35"/>
        <v>1.587609947945043</v>
      </c>
      <c r="F45" s="413">
        <f t="shared" si="35"/>
        <v>1.4399456429187676</v>
      </c>
      <c r="G45" s="413">
        <f t="shared" si="35"/>
        <v>1.4700345281386171</v>
      </c>
      <c r="H45" s="413">
        <f t="shared" si="35"/>
        <v>1.5119885322926374</v>
      </c>
      <c r="I45" s="413">
        <f t="shared" si="35"/>
        <v>1.5132671690835082</v>
      </c>
      <c r="J45" s="413">
        <f t="shared" si="35"/>
        <v>1.4400442936431326</v>
      </c>
      <c r="K45" s="413">
        <f t="shared" si="35"/>
        <v>1.4368737385435755</v>
      </c>
      <c r="L45" s="413">
        <f t="shared" si="35"/>
        <v>1.4271049850846427</v>
      </c>
      <c r="M45" s="413">
        <f t="shared" si="35"/>
        <v>1.4197041648617568</v>
      </c>
      <c r="N45" s="413">
        <f t="shared" si="35"/>
        <v>1.4419971127400562</v>
      </c>
      <c r="O45" s="413">
        <f t="shared" si="35"/>
        <v>1.4419971127400562</v>
      </c>
      <c r="P45" s="413">
        <f t="shared" si="35"/>
        <v>1.7014524349861173</v>
      </c>
      <c r="Q45" s="413">
        <f t="shared" si="35"/>
        <v>1.7197767702833013</v>
      </c>
      <c r="R45" s="413">
        <f t="shared" si="35"/>
        <v>1.5583536205830841</v>
      </c>
      <c r="S45" s="413">
        <f t="shared" si="35"/>
        <v>1.5158778660533974</v>
      </c>
      <c r="T45" s="413">
        <f t="shared" si="35"/>
        <v>1.6349408160953092</v>
      </c>
      <c r="U45" s="413">
        <f t="shared" ref="U45:AD45" si="36">U18/U32</f>
        <v>1.5661269872102037</v>
      </c>
      <c r="V45" s="413">
        <f t="shared" si="8"/>
        <v>1.4199248662865054</v>
      </c>
      <c r="W45" s="413">
        <f t="shared" si="36"/>
        <v>1.4163492077185076</v>
      </c>
      <c r="X45" s="413">
        <f t="shared" si="36"/>
        <v>1.5674903119120585</v>
      </c>
      <c r="Y45" s="413">
        <f t="shared" si="36"/>
        <v>1.8627647166949575</v>
      </c>
      <c r="Z45" s="413">
        <f t="shared" si="36"/>
        <v>1.8577752964770695</v>
      </c>
      <c r="AA45" s="413">
        <f t="shared" si="36"/>
        <v>1.7949377619196434</v>
      </c>
      <c r="AB45" s="413">
        <f t="shared" si="36"/>
        <v>1.8468672008462288</v>
      </c>
      <c r="AC45" s="413">
        <f t="shared" si="36"/>
        <v>1.9586275180147874</v>
      </c>
      <c r="AD45" s="413">
        <f t="shared" si="36"/>
        <v>1.9226382768590136</v>
      </c>
      <c r="AE45" s="413">
        <f>AE18/AE32</f>
        <v>2.0224715828859936</v>
      </c>
      <c r="AF45" s="413">
        <f>AF18/AF32</f>
        <v>2.4385059240655522</v>
      </c>
      <c r="AG45" s="413">
        <f>AG18/AG32</f>
        <v>2.4528689000968846</v>
      </c>
      <c r="AH45" s="413">
        <f t="shared" ref="AH45:AL46" si="37">AH18/AH32</f>
        <v>2.4039221379701252</v>
      </c>
      <c r="AI45" s="413">
        <f t="shared" si="37"/>
        <v>2.3981857762084524</v>
      </c>
      <c r="AJ45" s="413">
        <f t="shared" si="37"/>
        <v>2.2206225473614301</v>
      </c>
      <c r="AK45" s="413">
        <f t="shared" si="37"/>
        <v>1.9929916064472033</v>
      </c>
      <c r="AL45" s="413">
        <f t="shared" si="37"/>
        <v>2.3663265585066982</v>
      </c>
      <c r="AM45" s="413">
        <f t="shared" si="26"/>
        <v>2.3023239285943164</v>
      </c>
      <c r="AN45" s="413">
        <f t="shared" si="26"/>
        <v>2.5603394696440986</v>
      </c>
      <c r="AO45" s="414">
        <f t="shared" ref="AO45" si="38">AO18/AO32</f>
        <v>2.5813076543292741</v>
      </c>
    </row>
    <row r="46" spans="1:41">
      <c r="A46" s="122"/>
      <c r="B46" s="176" t="s">
        <v>65</v>
      </c>
      <c r="C46" s="413">
        <f t="shared" ref="C46:T46" si="39">+C19/C33</f>
        <v>0.81534908716675125</v>
      </c>
      <c r="D46" s="413">
        <f t="shared" si="39"/>
        <v>0.89514143756757492</v>
      </c>
      <c r="E46" s="413">
        <f t="shared" si="39"/>
        <v>0.95714576805296514</v>
      </c>
      <c r="F46" s="413">
        <f t="shared" si="39"/>
        <v>0.81800219249300921</v>
      </c>
      <c r="G46" s="413">
        <f t="shared" si="39"/>
        <v>0.83917906660493513</v>
      </c>
      <c r="H46" s="413">
        <f t="shared" si="39"/>
        <v>0.86635782631515768</v>
      </c>
      <c r="I46" s="413">
        <f t="shared" si="39"/>
        <v>0.86709047538433137</v>
      </c>
      <c r="J46" s="413">
        <f t="shared" si="39"/>
        <v>0.84261679685250879</v>
      </c>
      <c r="K46" s="413">
        <f t="shared" si="39"/>
        <v>0.84076160184633653</v>
      </c>
      <c r="L46" s="413">
        <f t="shared" si="39"/>
        <v>0.80374002695812208</v>
      </c>
      <c r="M46" s="413">
        <f t="shared" si="39"/>
        <v>0.79957191353435619</v>
      </c>
      <c r="N46" s="413">
        <f t="shared" si="39"/>
        <v>0.80271049080561641</v>
      </c>
      <c r="O46" s="413">
        <f t="shared" si="39"/>
        <v>0.80271049080561641</v>
      </c>
      <c r="P46" s="413">
        <f t="shared" si="39"/>
        <v>0.92004219233225604</v>
      </c>
      <c r="Q46" s="413">
        <f t="shared" si="39"/>
        <v>0.92995088050548169</v>
      </c>
      <c r="R46" s="413">
        <f t="shared" si="39"/>
        <v>0.84477812484325654</v>
      </c>
      <c r="S46" s="413">
        <f t="shared" si="39"/>
        <v>0.82175216476016266</v>
      </c>
      <c r="T46" s="413">
        <f t="shared" si="39"/>
        <v>0.92218425297091022</v>
      </c>
      <c r="U46" s="413">
        <f t="shared" ref="U46:Y47" si="40">U19/U33</f>
        <v>0.88988612912528697</v>
      </c>
      <c r="V46" s="413">
        <f t="shared" si="8"/>
        <v>0.75556614660018406</v>
      </c>
      <c r="W46" s="413">
        <f t="shared" si="40"/>
        <v>0.75366347792388599</v>
      </c>
      <c r="X46" s="413">
        <f t="shared" si="40"/>
        <v>0.82770319538024673</v>
      </c>
      <c r="Y46" s="413">
        <f t="shared" si="40"/>
        <v>1.1384194203030285</v>
      </c>
      <c r="Z46" s="413"/>
      <c r="AA46" s="413"/>
      <c r="AB46" s="413"/>
      <c r="AC46" s="413"/>
      <c r="AD46" s="413"/>
      <c r="AE46" s="413"/>
      <c r="AF46" s="413"/>
      <c r="AG46" s="413">
        <f>AG19/AG33</f>
        <v>1.4059713816859534</v>
      </c>
      <c r="AH46" s="413">
        <f t="shared" si="37"/>
        <v>1.3673155681171139</v>
      </c>
      <c r="AI46" s="413">
        <f>AI19/AI33</f>
        <v>1.3136616374698968</v>
      </c>
      <c r="AJ46" s="413"/>
      <c r="AK46" s="413"/>
      <c r="AL46" s="413"/>
      <c r="AM46" s="413"/>
      <c r="AN46" s="413"/>
      <c r="AO46" s="414"/>
    </row>
    <row r="47" spans="1:41" ht="13.5" thickBot="1">
      <c r="A47" s="122"/>
      <c r="B47" s="201" t="s">
        <v>63</v>
      </c>
      <c r="C47" s="415">
        <f t="shared" ref="C47:T47" si="41">+C20/C34</f>
        <v>0.65020557413721947</v>
      </c>
      <c r="D47" s="415">
        <f t="shared" si="41"/>
        <v>0.72738966822197926</v>
      </c>
      <c r="E47" s="415">
        <f t="shared" si="41"/>
        <v>0.79780349132095962</v>
      </c>
      <c r="F47" s="415">
        <f t="shared" si="41"/>
        <v>0.66081342816643951</v>
      </c>
      <c r="G47" s="415">
        <f t="shared" si="41"/>
        <v>0.67973789812046337</v>
      </c>
      <c r="H47" s="415">
        <f t="shared" si="41"/>
        <v>0.70318239161218354</v>
      </c>
      <c r="I47" s="415">
        <f t="shared" si="41"/>
        <v>0.70377704881850811</v>
      </c>
      <c r="J47" s="415">
        <f t="shared" si="41"/>
        <v>0.69162414642593517</v>
      </c>
      <c r="K47" s="415">
        <f t="shared" si="41"/>
        <v>0.69010139294251249</v>
      </c>
      <c r="L47" s="415">
        <f t="shared" si="41"/>
        <v>0.64619199357130219</v>
      </c>
      <c r="M47" s="415">
        <f t="shared" si="41"/>
        <v>0.64284090810536076</v>
      </c>
      <c r="N47" s="415">
        <f t="shared" si="41"/>
        <v>0.64113844742516013</v>
      </c>
      <c r="O47" s="415">
        <f t="shared" si="41"/>
        <v>0.64113844742516013</v>
      </c>
      <c r="P47" s="415">
        <f t="shared" si="41"/>
        <v>0.72255010460176994</v>
      </c>
      <c r="Q47" s="415">
        <f t="shared" si="41"/>
        <v>0.73033183867407536</v>
      </c>
      <c r="R47" s="415">
        <f t="shared" si="41"/>
        <v>0.66443045762000963</v>
      </c>
      <c r="S47" s="415">
        <f t="shared" si="41"/>
        <v>0.64632020032850024</v>
      </c>
      <c r="T47" s="415">
        <f t="shared" si="41"/>
        <v>0.74204356116608394</v>
      </c>
      <c r="U47" s="415">
        <f t="shared" si="40"/>
        <v>0.75439102550195469</v>
      </c>
      <c r="V47" s="415">
        <f t="shared" si="8"/>
        <v>0.67511018487070718</v>
      </c>
      <c r="W47" s="415">
        <f t="shared" si="40"/>
        <v>0.67341012061083627</v>
      </c>
      <c r="X47" s="415">
        <f t="shared" si="40"/>
        <v>0.58265256614915928</v>
      </c>
      <c r="Y47" s="415">
        <f t="shared" si="40"/>
        <v>0.76887606543321585</v>
      </c>
      <c r="Z47" s="415">
        <f t="shared" ref="Z47:AE47" si="42">Z20/Z34</f>
        <v>0.706544867718781</v>
      </c>
      <c r="AA47" s="415">
        <f t="shared" si="42"/>
        <v>0.66085575995255952</v>
      </c>
      <c r="AB47" s="415">
        <f t="shared" si="42"/>
        <v>0.61676896618385291</v>
      </c>
      <c r="AC47" s="415">
        <f t="shared" si="42"/>
        <v>0.60371930469282098</v>
      </c>
      <c r="AD47" s="415">
        <f t="shared" si="42"/>
        <v>0.63490698987087779</v>
      </c>
      <c r="AE47" s="415">
        <f t="shared" si="42"/>
        <v>0.66787463884642984</v>
      </c>
      <c r="AF47" s="415">
        <f>AF20/AF34</f>
        <v>0.88724868287290981</v>
      </c>
      <c r="AG47" s="415">
        <f>AG20/AG34</f>
        <v>0.87233938415424606</v>
      </c>
      <c r="AH47" s="415">
        <f>AH20/AH34</f>
        <v>0.84099344889755656</v>
      </c>
      <c r="AI47" s="415">
        <f>AI20/AI34</f>
        <v>0.74809760156563776</v>
      </c>
      <c r="AJ47" s="415">
        <f t="shared" ref="AJ47:AO47" si="43">AJ20/AJ34</f>
        <v>0.68492403408587055</v>
      </c>
      <c r="AK47" s="415">
        <f t="shared" si="43"/>
        <v>0.5589862954065401</v>
      </c>
      <c r="AL47" s="415">
        <f t="shared" si="43"/>
        <v>0.64569285351603256</v>
      </c>
      <c r="AM47" s="415">
        <f t="shared" si="43"/>
        <v>0.75413103488505107</v>
      </c>
      <c r="AN47" s="415">
        <f t="shared" si="43"/>
        <v>0.75155895387199434</v>
      </c>
      <c r="AO47" s="416">
        <f t="shared" si="43"/>
        <v>0.65789484614283755</v>
      </c>
    </row>
    <row r="48" spans="1:41" ht="13.5" thickBot="1">
      <c r="A48" s="122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24"/>
      <c r="AH48" s="24"/>
      <c r="AI48" s="24"/>
      <c r="AJ48" s="122"/>
      <c r="AK48" s="248"/>
      <c r="AL48" s="24"/>
      <c r="AM48" s="134"/>
      <c r="AN48" s="534"/>
      <c r="AO48" s="134"/>
    </row>
    <row r="49" spans="1:41" ht="13.5" thickBot="1">
      <c r="A49" s="122"/>
      <c r="B49" s="194" t="s">
        <v>54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24"/>
      <c r="AH49" s="24"/>
      <c r="AI49" s="24"/>
      <c r="AJ49" s="122"/>
      <c r="AK49" s="248"/>
      <c r="AL49" s="24"/>
      <c r="AM49" s="134"/>
      <c r="AN49" s="534"/>
      <c r="AO49" s="134"/>
    </row>
    <row r="50" spans="1:41">
      <c r="A50" s="122"/>
      <c r="B50" s="33" t="s">
        <v>41</v>
      </c>
      <c r="C50" s="417"/>
      <c r="D50" s="349">
        <f>SUMPRODUCT(C37:C47,D24:D34)/SUMPRODUCT(C37:C47,C24:C34)</f>
        <v>1.1734151240967754</v>
      </c>
      <c r="E50" s="349">
        <f>SUMPRODUCT(D37:D47,E24:E34)/SUMPRODUCT(D37:D47,D24:D34)</f>
        <v>1.175047045386461</v>
      </c>
      <c r="F50" s="349">
        <f>SUMPRODUCT(E37:E47,F24:F34)/SUMPRODUCT(E37:E47,E24:E34)</f>
        <v>1.2709116927887989</v>
      </c>
      <c r="G50" s="349">
        <f>SUMPRODUCT(F37:F47,G24:G34)/SUMPRODUCT(F37:F47,F24:F34)</f>
        <v>1.0409237964578291</v>
      </c>
      <c r="H50" s="349">
        <f>SUMPRODUCT(G37:G47,H24:H34)/SUMPRODUCT(G37:G47,G24:G34)</f>
        <v>1.066812072930903</v>
      </c>
      <c r="I50" s="417"/>
      <c r="J50" s="349">
        <f>SUMPRODUCT(I37:I47,J24:J34)/SUMPRODUCT(I37:I47,I24:I34)</f>
        <v>0.95455793470836092</v>
      </c>
      <c r="K50" s="349"/>
      <c r="L50" s="349">
        <f>SUMPRODUCT(K37:K47,L24:L34)/SUMPRODUCT(K37:K47,K24:K34)</f>
        <v>0.970821229930801</v>
      </c>
      <c r="M50" s="349"/>
      <c r="N50" s="349">
        <f>SUMPRODUCT(M37:M47,N24:N34)/SUMPRODUCT(M37:M47,M24:M34)</f>
        <v>0.97717473346802974</v>
      </c>
      <c r="O50" s="349"/>
      <c r="P50" s="349">
        <f>SUMPRODUCT(O37:O47,P24:P34)/SUMPRODUCT(O37:O47,O24:O34)</f>
        <v>0.95480956922559779</v>
      </c>
      <c r="Q50" s="349"/>
      <c r="R50" s="349">
        <f>SUMPRODUCT(Q37:Q47,R24:R34)/SUMPRODUCT(Q37:Q47,Q24:Q34)</f>
        <v>1.0099393090698079</v>
      </c>
      <c r="S50" s="349"/>
      <c r="T50" s="349">
        <f>SUMPRODUCT(S37:S47,T24:T34)/SUMPRODUCT(S37:S47,S24:S34)</f>
        <v>0.97282900630672553</v>
      </c>
      <c r="U50" s="349"/>
      <c r="V50" s="349">
        <f>SUMPRODUCT(U37:U47,V24:V34)/SUMPRODUCT(U37:U47,U24:U34)</f>
        <v>0.91637894540428078</v>
      </c>
      <c r="W50" s="349"/>
      <c r="X50" s="349">
        <f>SUMPRODUCT(W37:W47,X24:X34)/SUMPRODUCT(W37:W47,W24:W34)</f>
        <v>1.0379604806021436</v>
      </c>
      <c r="Y50" s="349">
        <f t="shared" ref="Y50:AD50" si="44">SUMPRODUCT(X37:X47,Y24:Y34)/SUMPRODUCT(X37:X47,X24:X34)</f>
        <v>0.9205740438922595</v>
      </c>
      <c r="Z50" s="349">
        <f t="shared" si="44"/>
        <v>0.66515120675987727</v>
      </c>
      <c r="AA50" s="349">
        <f t="shared" si="44"/>
        <v>1.2950946720082677</v>
      </c>
      <c r="AB50" s="349">
        <f t="shared" si="44"/>
        <v>0.95340933231772151</v>
      </c>
      <c r="AC50" s="349">
        <f t="shared" si="44"/>
        <v>1.0615974780206883</v>
      </c>
      <c r="AD50" s="349">
        <f t="shared" si="44"/>
        <v>0.87927179510722753</v>
      </c>
      <c r="AE50" s="349"/>
      <c r="AF50" s="349">
        <f t="shared" ref="AF50:AM50" si="45">SUMPRODUCT(AE37:AE47,AF24:AF34)/SUMPRODUCT(AE37:AE47,AE24:AE34)</f>
        <v>0.9439984762927186</v>
      </c>
      <c r="AG50" s="349">
        <f t="shared" si="45"/>
        <v>0.91282773719459898</v>
      </c>
      <c r="AH50" s="349">
        <f t="shared" si="45"/>
        <v>0.98226546529245895</v>
      </c>
      <c r="AI50" s="349">
        <f t="shared" si="45"/>
        <v>0.90810089966363461</v>
      </c>
      <c r="AJ50" s="349">
        <f t="shared" si="45"/>
        <v>1.0921652055744544</v>
      </c>
      <c r="AK50" s="349">
        <f t="shared" si="45"/>
        <v>0.78081845958416496</v>
      </c>
      <c r="AL50" s="349">
        <f t="shared" si="45"/>
        <v>0.91633782299381283</v>
      </c>
      <c r="AM50" s="349">
        <f t="shared" si="45"/>
        <v>0.88157996240309655</v>
      </c>
      <c r="AN50" s="349">
        <f t="shared" ref="AN50:AO50" si="46">SUMPRODUCT(AM37:AM47,AN24:AN34)/SUMPRODUCT(AM37:AM47,AM24:AM34)</f>
        <v>0.87372744263050151</v>
      </c>
      <c r="AO50" s="350">
        <f t="shared" si="46"/>
        <v>0.97572343518199744</v>
      </c>
    </row>
    <row r="51" spans="1:41" ht="13.5" thickBot="1">
      <c r="A51" s="122"/>
      <c r="B51" s="69" t="s">
        <v>42</v>
      </c>
      <c r="C51" s="418"/>
      <c r="D51" s="352">
        <f>SUMPRODUCT(D37:D47,D24:D34)/SUMPRODUCT(D37:D47,C24:C34)</f>
        <v>1.1551026015827459</v>
      </c>
      <c r="E51" s="352">
        <f>SUMPRODUCT(E37:E47,E24:E34)/SUMPRODUCT(E37:E47,D24:D34)</f>
        <v>1.1791829822332445</v>
      </c>
      <c r="F51" s="352">
        <f>SUMPRODUCT(F37:F47,F24:F34)/SUMPRODUCT(F37:F47,E24:E34)</f>
        <v>1.2890360722239005</v>
      </c>
      <c r="G51" s="352">
        <f>SUMPRODUCT(G37:G47,G24:G34)/SUMPRODUCT(G37:G47,F24:F34)</f>
        <v>1.0406467185639072</v>
      </c>
      <c r="H51" s="352">
        <f>SUMPRODUCT(H37:H47,H24:H34)/SUMPRODUCT(H37:H47,G24:G34)</f>
        <v>1.0675928775553025</v>
      </c>
      <c r="I51" s="418"/>
      <c r="J51" s="352">
        <f>SUMPRODUCT(J37:J47,J24:J34)/SUMPRODUCT(J37:J47,I24:I34)</f>
        <v>0.95474702511759524</v>
      </c>
      <c r="K51" s="352"/>
      <c r="L51" s="352">
        <f>SUMPRODUCT(L37:L47,L24:L34)/SUMPRODUCT(L37:L47,K24:K34)</f>
        <v>0.96856006172295483</v>
      </c>
      <c r="M51" s="352"/>
      <c r="N51" s="352">
        <f>SUMPRODUCT(N37:N47,N24:N34)/SUMPRODUCT(N37:N47,M24:M34)</f>
        <v>0.97775512953041788</v>
      </c>
      <c r="O51" s="352"/>
      <c r="P51" s="352">
        <f>SUMPRODUCT(P37:P47,P24:P34)/SUMPRODUCT(P37:P47,O24:O34)</f>
        <v>0.95352429109689729</v>
      </c>
      <c r="Q51" s="352"/>
      <c r="R51" s="352">
        <f>SUMPRODUCT(R37:R47,R24:R34)/SUMPRODUCT(R37:R47,Q24:Q34)</f>
        <v>1.0102231500875332</v>
      </c>
      <c r="S51" s="352"/>
      <c r="T51" s="352">
        <f>SUMPRODUCT(T37:T47,T24:T34)/SUMPRODUCT(T37:T47,S24:S34)</f>
        <v>0.96398217040066236</v>
      </c>
      <c r="U51" s="352"/>
      <c r="V51" s="352">
        <f>SUMPRODUCT(V37:V47,V24:V34)/SUMPRODUCT(V37:V47,U24:U34)</f>
        <v>0.92726652106296725</v>
      </c>
      <c r="W51" s="352"/>
      <c r="X51" s="352">
        <f>SUMPRODUCT(X37:X47,X24:X34)/SUMPRODUCT(X37:X47,W24:W34)</f>
        <v>1.0464075229782621</v>
      </c>
      <c r="Y51" s="352">
        <f t="shared" ref="Y51:AD51" si="47">SUMPRODUCT(Y37:Y47,Y24:Y34)/SUMPRODUCT(Y37:Y47,X24:X34)</f>
        <v>0.91596208489538944</v>
      </c>
      <c r="Z51" s="352">
        <f t="shared" si="47"/>
        <v>0.64646721370033999</v>
      </c>
      <c r="AA51" s="352">
        <f t="shared" si="47"/>
        <v>1.287924008679131</v>
      </c>
      <c r="AB51" s="352">
        <f t="shared" si="47"/>
        <v>0.9455464716859836</v>
      </c>
      <c r="AC51" s="352">
        <f t="shared" si="47"/>
        <v>1.0608255321569346</v>
      </c>
      <c r="AD51" s="352">
        <f t="shared" si="47"/>
        <v>0.88733321273410459</v>
      </c>
      <c r="AE51" s="352"/>
      <c r="AF51" s="352">
        <f t="shared" ref="AF51:AK51" si="48">SUMPRODUCT(AF37:AF47,AF24:AF34)/SUMPRODUCT(AF37:AF47,AE24:AE34)</f>
        <v>0.9470070158607532</v>
      </c>
      <c r="AG51" s="352">
        <f t="shared" si="48"/>
        <v>0.90592043125180888</v>
      </c>
      <c r="AH51" s="352">
        <f t="shared" si="48"/>
        <v>0.98224705518712341</v>
      </c>
      <c r="AI51" s="352">
        <f t="shared" si="48"/>
        <v>0.91143041492331778</v>
      </c>
      <c r="AJ51" s="352">
        <f t="shared" si="48"/>
        <v>0.9938096703992968</v>
      </c>
      <c r="AK51" s="352">
        <f t="shared" si="48"/>
        <v>0.71615110775549073</v>
      </c>
      <c r="AL51" s="352">
        <f>SUMPRODUCT(AL37:AL47,AL24:AL34)/SUMPRODUCT(AL37:AL47,AK24:AK34)</f>
        <v>0.91444215554223429</v>
      </c>
      <c r="AM51" s="352">
        <f>SUMPRODUCT(AM37:AM47,AM24:AM34)/SUMPRODUCT(AM37:AM47,AL24:AL34)</f>
        <v>0.87102396717820185</v>
      </c>
      <c r="AN51" s="352">
        <f>SUMPRODUCT(AN37:AN47,AN24:AN34)/SUMPRODUCT(AN37:AN47,AM24:AM34)</f>
        <v>0.87262436238905727</v>
      </c>
      <c r="AO51" s="353">
        <f>SUMPRODUCT(AO37:AO47,AO24:AO34)/SUMPRODUCT(AO37:AO47,AN24:AN34)</f>
        <v>0.98635262167791926</v>
      </c>
    </row>
    <row r="52" spans="1:41" ht="15" thickBot="1">
      <c r="A52" s="122"/>
      <c r="B52" s="323" t="s">
        <v>216</v>
      </c>
      <c r="C52" s="355">
        <v>1</v>
      </c>
      <c r="D52" s="355">
        <f>SQRT(D50*D51)</f>
        <v>1.1642228577814153</v>
      </c>
      <c r="E52" s="355">
        <f>SQRT(E50*E51)</f>
        <v>1.1771131972937734</v>
      </c>
      <c r="F52" s="355">
        <f>SQRT(F50*F51)</f>
        <v>1.2799418020425388</v>
      </c>
      <c r="G52" s="355">
        <f>SQRT(G50*G51)</f>
        <v>1.040785248290407</v>
      </c>
      <c r="H52" s="355">
        <f>SQRT(H50*H51)</f>
        <v>1.0672024038349239</v>
      </c>
      <c r="I52" s="419"/>
      <c r="J52" s="355">
        <f>SQRT(J50*J51)</f>
        <v>0.95465247523127672</v>
      </c>
      <c r="K52" s="355"/>
      <c r="L52" s="355">
        <f>SQRT(L50*L51)</f>
        <v>0.96968998673995366</v>
      </c>
      <c r="M52" s="355"/>
      <c r="N52" s="355">
        <f>SQRT(N50*N51)</f>
        <v>0.97746488842100354</v>
      </c>
      <c r="O52" s="355"/>
      <c r="P52" s="355">
        <f>SQRT(P50*P51)</f>
        <v>0.95416671374994633</v>
      </c>
      <c r="Q52" s="355"/>
      <c r="R52" s="355">
        <f>SQRT(R50*R51)</f>
        <v>1.010081219608467</v>
      </c>
      <c r="S52" s="355"/>
      <c r="T52" s="355">
        <f>SQRT(T50*T51)</f>
        <v>0.96839548580540014</v>
      </c>
      <c r="U52" s="355"/>
      <c r="V52" s="355">
        <f>SQRT(V50*V51)</f>
        <v>0.92180665905621351</v>
      </c>
      <c r="W52" s="355"/>
      <c r="X52" s="355">
        <f t="shared" ref="X52:AD52" si="49">SQRT(X50*X51)</f>
        <v>1.0421754437023623</v>
      </c>
      <c r="Y52" s="355">
        <f t="shared" si="49"/>
        <v>0.9182651689703436</v>
      </c>
      <c r="Z52" s="355">
        <f t="shared" si="49"/>
        <v>0.65574266852438123</v>
      </c>
      <c r="AA52" s="355">
        <f t="shared" si="49"/>
        <v>1.2915043637525476</v>
      </c>
      <c r="AB52" s="355">
        <f t="shared" si="49"/>
        <v>0.94946976268099814</v>
      </c>
      <c r="AC52" s="355">
        <f t="shared" si="49"/>
        <v>1.061211434897757</v>
      </c>
      <c r="AD52" s="355">
        <f t="shared" si="49"/>
        <v>0.8832933073554784</v>
      </c>
      <c r="AE52" s="355"/>
      <c r="AF52" s="355">
        <f t="shared" ref="AF52:AN52" si="50">SQRT(AF50*AF51)</f>
        <v>0.9455015494493203</v>
      </c>
      <c r="AG52" s="355">
        <f t="shared" si="50"/>
        <v>0.90936752599702175</v>
      </c>
      <c r="AH52" s="355">
        <f t="shared" si="50"/>
        <v>0.98225626019665935</v>
      </c>
      <c r="AI52" s="355">
        <f t="shared" si="50"/>
        <v>0.9097641341428363</v>
      </c>
      <c r="AJ52" s="355">
        <f t="shared" si="50"/>
        <v>1.0418274055588712</v>
      </c>
      <c r="AK52" s="355">
        <f t="shared" si="50"/>
        <v>0.74778606886404053</v>
      </c>
      <c r="AL52" s="355">
        <f t="shared" si="50"/>
        <v>0.91538949855421681</v>
      </c>
      <c r="AM52" s="355">
        <f t="shared" si="50"/>
        <v>0.87628606986369195</v>
      </c>
      <c r="AN52" s="355">
        <f t="shared" si="50"/>
        <v>0.87317572832005752</v>
      </c>
      <c r="AO52" s="356">
        <f>SQRT(AO50*AO51)</f>
        <v>0.98102363290817229</v>
      </c>
    </row>
    <row r="53" spans="1:41" ht="13.5" thickBot="1">
      <c r="A53" s="122"/>
      <c r="B53" s="323" t="s">
        <v>56</v>
      </c>
      <c r="C53" s="420"/>
      <c r="D53" s="421">
        <f>LN(D52)</f>
        <v>0.15205378955849122</v>
      </c>
      <c r="E53" s="421">
        <f>LN(E52)</f>
        <v>0.16306499807489436</v>
      </c>
      <c r="F53" s="421">
        <f>LN(F52)</f>
        <v>0.24681460974359687</v>
      </c>
      <c r="G53" s="421">
        <f>LN(G52)</f>
        <v>3.9975474682208426E-2</v>
      </c>
      <c r="H53" s="421">
        <f>LN(H52)</f>
        <v>6.504064864569209E-2</v>
      </c>
      <c r="I53" s="421"/>
      <c r="J53" s="421">
        <f>LN(J52)</f>
        <v>-4.6407905010567192E-2</v>
      </c>
      <c r="K53" s="421"/>
      <c r="L53" s="421">
        <f>LN(L52)</f>
        <v>-3.077885986710506E-2</v>
      </c>
      <c r="M53" s="421"/>
      <c r="N53" s="421">
        <f>LN(N52)</f>
        <v>-2.2792907541656162E-2</v>
      </c>
      <c r="O53" s="421"/>
      <c r="P53" s="421">
        <f>LN(P52)</f>
        <v>-4.6916870442830959E-2</v>
      </c>
      <c r="Q53" s="421"/>
      <c r="R53" s="421">
        <f>LN(R52)</f>
        <v>1.0030743073946493E-2</v>
      </c>
      <c r="S53" s="421"/>
      <c r="T53" s="421">
        <f>LN(T52)</f>
        <v>-3.2114715427033043E-2</v>
      </c>
      <c r="U53" s="421"/>
      <c r="V53" s="421">
        <f>LN(V52)</f>
        <v>-8.1419774751097768E-2</v>
      </c>
      <c r="W53" s="421"/>
      <c r="X53" s="421">
        <f t="shared" ref="X53:AD53" si="51">LN(X52)</f>
        <v>4.131030123339189E-2</v>
      </c>
      <c r="Y53" s="421">
        <f t="shared" si="51"/>
        <v>-8.5269074984725093E-2</v>
      </c>
      <c r="Z53" s="421">
        <f t="shared" si="51"/>
        <v>-0.42198684058834207</v>
      </c>
      <c r="AA53" s="421">
        <f t="shared" si="51"/>
        <v>0.25580771237309646</v>
      </c>
      <c r="AB53" s="421">
        <f t="shared" si="51"/>
        <v>-5.1851594754518567E-2</v>
      </c>
      <c r="AC53" s="421">
        <f t="shared" si="51"/>
        <v>5.9411118664174124E-2</v>
      </c>
      <c r="AD53" s="421">
        <f t="shared" si="51"/>
        <v>-0.12409796212437822</v>
      </c>
      <c r="AE53" s="421"/>
      <c r="AF53" s="421">
        <f t="shared" ref="AF53:AN53" si="52">LN(AF52)</f>
        <v>-5.6039752123127021E-2</v>
      </c>
      <c r="AG53" s="421">
        <f t="shared" si="52"/>
        <v>-9.5005947490944695E-2</v>
      </c>
      <c r="AH53" s="421">
        <f t="shared" si="52"/>
        <v>-1.7903047240732269E-2</v>
      </c>
      <c r="AI53" s="421">
        <f t="shared" si="52"/>
        <v>-9.4569906317247515E-2</v>
      </c>
      <c r="AJ53" s="421">
        <f t="shared" si="52"/>
        <v>4.0976291952310458E-2</v>
      </c>
      <c r="AK53" s="421">
        <f t="shared" si="52"/>
        <v>-0.29063834610711792</v>
      </c>
      <c r="AL53" s="421">
        <f t="shared" si="52"/>
        <v>-8.8405622803254952E-2</v>
      </c>
      <c r="AM53" s="421">
        <f t="shared" si="52"/>
        <v>-0.13206267758475032</v>
      </c>
      <c r="AN53" s="421">
        <f t="shared" si="52"/>
        <v>-0.13561845093630642</v>
      </c>
      <c r="AO53" s="422">
        <f>LN(AO52)</f>
        <v>-1.915872907680349E-2</v>
      </c>
    </row>
    <row r="54" spans="1:41" ht="13.5" thickBot="1">
      <c r="A54" s="122"/>
      <c r="B54" s="24"/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423"/>
      <c r="AH54" s="423"/>
      <c r="AI54" s="24"/>
      <c r="AJ54" s="122"/>
      <c r="AK54" s="424"/>
      <c r="AL54" s="24"/>
      <c r="AM54" s="134"/>
      <c r="AN54" s="616"/>
      <c r="AO54" s="616"/>
    </row>
    <row r="55" spans="1:41" ht="13.5" thickBot="1">
      <c r="A55" s="122"/>
      <c r="B55" s="194" t="s">
        <v>55</v>
      </c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38"/>
      <c r="W55" s="48"/>
      <c r="X55" s="38"/>
      <c r="Y55" s="38"/>
      <c r="Z55" s="38"/>
      <c r="AA55" s="38"/>
      <c r="AB55" s="38"/>
      <c r="AC55" s="38"/>
      <c r="AD55" s="38"/>
      <c r="AE55" s="38"/>
      <c r="AF55" s="38"/>
      <c r="AG55" s="423"/>
      <c r="AH55" s="423"/>
      <c r="AI55" s="24"/>
      <c r="AJ55" s="122"/>
      <c r="AK55" s="424"/>
      <c r="AL55" s="24"/>
      <c r="AM55" s="134"/>
      <c r="AN55" s="616"/>
      <c r="AO55" s="616"/>
    </row>
    <row r="56" spans="1:41">
      <c r="A56" s="122"/>
      <c r="B56" s="33" t="s">
        <v>41</v>
      </c>
      <c r="C56" s="417"/>
      <c r="D56" s="417">
        <f>SUMPRODUCT(C24:C34,D37:D47)/SUMPRODUCT(C24:C34,C37:C47)</f>
        <v>1.2191492484412141</v>
      </c>
      <c r="E56" s="417">
        <f>SUMPRODUCT(D24:D34,E37:E47)/SUMPRODUCT(D24:D34,D37:D47)</f>
        <v>1.1210676411948755</v>
      </c>
      <c r="F56" s="417">
        <f>SUMPRODUCT(E24:E34,F37:F47)/SUMPRODUCT(E24:E34,E37:E47)</f>
        <v>0.86281174594501175</v>
      </c>
      <c r="G56" s="417">
        <f>SUMPRODUCT(F24:F34,G37:G47)/SUMPRODUCT(F24:F34,F37:F47)</f>
        <v>1.0470739438039558</v>
      </c>
      <c r="H56" s="417">
        <f>SUMPRODUCT(G24:G34,H37:H47)/SUMPRODUCT(G24:G34,G37:G47)</f>
        <v>1.0314842452691277</v>
      </c>
      <c r="I56" s="417"/>
      <c r="J56" s="417">
        <f>SUMPRODUCT(I24:I34,J37:J47)/SUMPRODUCT(I24:I34,I37:I47)</f>
        <v>1.022155798059214</v>
      </c>
      <c r="K56" s="417"/>
      <c r="L56" s="417">
        <f>SUMPRODUCT(K24:K34,L37:L47)/SUMPRODUCT(K24:K34,K37:K47)</f>
        <v>0.90738251266801673</v>
      </c>
      <c r="M56" s="417"/>
      <c r="N56" s="417">
        <f>SUMPRODUCT(M24:M34,N37:N47)/SUMPRODUCT(M24:M34,M37:M47)</f>
        <v>0.99378946484747954</v>
      </c>
      <c r="O56" s="417"/>
      <c r="P56" s="417">
        <f>SUMPRODUCT(O24:O34,P37:P47)/SUMPRODUCT(O24:O34,O37:O47)</f>
        <v>1.0465621944905863</v>
      </c>
      <c r="Q56" s="417"/>
      <c r="R56" s="417">
        <f>SUMPRODUCT(Q24:Q34,R37:R47)/SUMPRODUCT(Q24:Q34,Q37:Q47)</f>
        <v>0.94809350329066744</v>
      </c>
      <c r="S56" s="417"/>
      <c r="T56" s="349">
        <f>SUMPRODUCT(S24:S34,T37:T47)/SUMPRODUCT(S24:S34,S37:S47)</f>
        <v>1.1290338084616263</v>
      </c>
      <c r="U56" s="417"/>
      <c r="V56" s="417">
        <f>SUMPRODUCT(U24:U34,V37:V47)/SUMPRODUCT(U24:U34,U37:U47)</f>
        <v>0.99005435555974486</v>
      </c>
      <c r="W56" s="417"/>
      <c r="X56" s="417">
        <f>SUMPRODUCT(W24:W34,X37:X47)/SUMPRODUCT(W24:W34,W37:W47)</f>
        <v>0.86812283193406681</v>
      </c>
      <c r="Y56" s="417">
        <f t="shared" ref="Y56:AD56" si="53">SUMPRODUCT(X24:X34,Y37:Y47)/SUMPRODUCT(X24:X34,X37:X47)</f>
        <v>1.1199317278822234</v>
      </c>
      <c r="Z56" s="417">
        <f t="shared" si="53"/>
        <v>0.96565997636520051</v>
      </c>
      <c r="AA56" s="417">
        <f t="shared" si="53"/>
        <v>1.1216326531248781</v>
      </c>
      <c r="AB56" s="417">
        <f t="shared" si="53"/>
        <v>1.0310595973724836</v>
      </c>
      <c r="AC56" s="417">
        <f t="shared" si="53"/>
        <v>1.0059060052004112</v>
      </c>
      <c r="AD56" s="417">
        <f t="shared" si="53"/>
        <v>1.0818443210252311</v>
      </c>
      <c r="AE56" s="417"/>
      <c r="AF56" s="417">
        <f t="shared" ref="AF56:AM56" si="54">SUMPRODUCT(AE24:AE34,AF37:AF47)/SUMPRODUCT(AE24:AE34,AE37:AE47)</f>
        <v>1.161219214844921</v>
      </c>
      <c r="AG56" s="417">
        <f t="shared" si="54"/>
        <v>0.92581709429957493</v>
      </c>
      <c r="AH56" s="417">
        <f t="shared" si="54"/>
        <v>1.0541834662639464</v>
      </c>
      <c r="AI56" s="417">
        <f t="shared" si="54"/>
        <v>1.0209744643726584</v>
      </c>
      <c r="AJ56" s="417">
        <f t="shared" si="54"/>
        <v>1.2671825722887835</v>
      </c>
      <c r="AK56" s="417">
        <f t="shared" si="54"/>
        <v>0.73545295544205269</v>
      </c>
      <c r="AL56" s="417">
        <f t="shared" si="54"/>
        <v>1.0155995072065653</v>
      </c>
      <c r="AM56" s="417">
        <f t="shared" si="54"/>
        <v>1.4181590175199645</v>
      </c>
      <c r="AN56" s="417">
        <f t="shared" ref="AN56:AO56" si="55">SUMPRODUCT(AM24:AM34,AN37:AN47)/SUMPRODUCT(AM24:AM34,AM37:AM47)</f>
        <v>0.98611476222223549</v>
      </c>
      <c r="AO56" s="425">
        <f t="shared" si="55"/>
        <v>0.9541422011452112</v>
      </c>
    </row>
    <row r="57" spans="1:41" ht="13.5" thickBot="1">
      <c r="A57" s="122"/>
      <c r="B57" s="69" t="s">
        <v>42</v>
      </c>
      <c r="C57" s="418"/>
      <c r="D57" s="418">
        <f>SUMPRODUCT(D24:D34,D37:D47)/SUMPRODUCT(D24:D34,C37:C47)</f>
        <v>1.2001229911503626</v>
      </c>
      <c r="E57" s="418">
        <f>SUMPRODUCT(E24:E34,E37:E47)/SUMPRODUCT(E24:E34,D37:D47)</f>
        <v>1.1250135810473771</v>
      </c>
      <c r="F57" s="418">
        <f>SUMPRODUCT(F24:F34,F37:F47)/SUMPRODUCT(F24:F34,E37:E47)</f>
        <v>0.87511624164939472</v>
      </c>
      <c r="G57" s="418">
        <f>SUMPRODUCT(G24:G34,G37:G47)/SUMPRODUCT(G24:G34,F37:F47)</f>
        <v>1.0467952288354665</v>
      </c>
      <c r="H57" s="418">
        <f>SUMPRODUCT(H24:H34,H37:H47)/SUMPRODUCT(H24:H34,G37:G47)</f>
        <v>1.0322391932952488</v>
      </c>
      <c r="I57" s="418"/>
      <c r="J57" s="418">
        <f>SUMPRODUCT(J24:J34,J37:J47)/SUMPRODUCT(J24:J34,I37:I47)</f>
        <v>1.0223582790728103</v>
      </c>
      <c r="K57" s="418"/>
      <c r="L57" s="418">
        <f>SUMPRODUCT(L24:L34,L37:L47)/SUMPRODUCT(L24:L34,K37:K47)</f>
        <v>0.90526910143766404</v>
      </c>
      <c r="M57" s="418"/>
      <c r="N57" s="418">
        <f>SUMPRODUCT(N24:N34,N37:N47)/SUMPRODUCT(N24:N34,M37:M47)</f>
        <v>0.99437972928277985</v>
      </c>
      <c r="O57" s="418"/>
      <c r="P57" s="418">
        <f>SUMPRODUCT(P24:P34,P37:P47)/SUMPRODUCT(P24:P34,O37:O47)</f>
        <v>1.0451534072912765</v>
      </c>
      <c r="Q57" s="418"/>
      <c r="R57" s="418">
        <f>SUMPRODUCT(R24:R34,R37:R47)/SUMPRODUCT(R24:R34,Q37:Q47)</f>
        <v>0.94835996269318401</v>
      </c>
      <c r="S57" s="418"/>
      <c r="T57" s="352">
        <f>SUMPRODUCT(T24:T34,T37:T47)/SUMPRODUCT(T24:T34,S37:S47)</f>
        <v>1.1187664574974752</v>
      </c>
      <c r="U57" s="418"/>
      <c r="V57" s="418">
        <f>SUMPRODUCT(V24:V34,V37:V47)/SUMPRODUCT(V24:V34,U37:U47)</f>
        <v>1.0018172749899958</v>
      </c>
      <c r="W57" s="418"/>
      <c r="X57" s="418">
        <f>SUMPRODUCT(X24:X34,X37:X47)/SUMPRODUCT(X24:X34,W37:W47)</f>
        <v>0.87518771589262478</v>
      </c>
      <c r="Y57" s="418">
        <f t="shared" ref="Y57:AD57" si="56">SUMPRODUCT(Y24:Y34,Y37:Y47)/SUMPRODUCT(Y24:Y34,X37:X47)</f>
        <v>1.1143210122178446</v>
      </c>
      <c r="Z57" s="418">
        <f t="shared" si="56"/>
        <v>0.93853473910648844</v>
      </c>
      <c r="AA57" s="418">
        <f t="shared" si="56"/>
        <v>1.1154224120449323</v>
      </c>
      <c r="AB57" s="418">
        <f t="shared" si="56"/>
        <v>1.0225563473597663</v>
      </c>
      <c r="AC57" s="418">
        <f t="shared" si="56"/>
        <v>1.0051745556669336</v>
      </c>
      <c r="AD57" s="418">
        <f t="shared" si="56"/>
        <v>1.0917629820440189</v>
      </c>
      <c r="AE57" s="418"/>
      <c r="AF57" s="418">
        <f t="shared" ref="AF57:AM57" si="57">SUMPRODUCT(AF24:AF34,AF37:AF47)/SUMPRODUCT(AF24:AF34,AE37:AE47)</f>
        <v>1.164920040686021</v>
      </c>
      <c r="AG57" s="418">
        <f t="shared" si="57"/>
        <v>0.91881149876733825</v>
      </c>
      <c r="AH57" s="418">
        <f t="shared" si="57"/>
        <v>1.0541637082358544</v>
      </c>
      <c r="AI57" s="418">
        <f t="shared" si="57"/>
        <v>1.0247178259970493</v>
      </c>
      <c r="AJ57" s="418">
        <f t="shared" si="57"/>
        <v>1.1530657523919792</v>
      </c>
      <c r="AK57" s="418">
        <f t="shared" si="57"/>
        <v>0.67454277274947372</v>
      </c>
      <c r="AL57" s="418">
        <f t="shared" si="57"/>
        <v>1.0134984928411859</v>
      </c>
      <c r="AM57" s="418">
        <f t="shared" si="57"/>
        <v>1.4011780510103862</v>
      </c>
      <c r="AN57" s="418">
        <f t="shared" ref="AN57:AO57" si="58">SUMPRODUCT(AN24:AN34,AN37:AN47)/SUMPRODUCT(AN24:AN34,AM37:AM47)</f>
        <v>0.98486979307404332</v>
      </c>
      <c r="AO57" s="426">
        <f t="shared" si="58"/>
        <v>0.96453628929961743</v>
      </c>
    </row>
    <row r="58" spans="1:41" ht="15" thickBot="1">
      <c r="A58" s="122"/>
      <c r="B58" s="323" t="s">
        <v>216</v>
      </c>
      <c r="C58" s="355">
        <v>1</v>
      </c>
      <c r="D58" s="419">
        <f>SQRT(D56*D57)</f>
        <v>1.209598711432013</v>
      </c>
      <c r="E58" s="419">
        <f>SQRT(E56*E57)</f>
        <v>1.1230388780523064</v>
      </c>
      <c r="F58" s="419">
        <f>SQRT(F56*F57)</f>
        <v>0.86894221462784915</v>
      </c>
      <c r="G58" s="419">
        <f>SQRT(G56*G57)</f>
        <v>1.0469345770447722</v>
      </c>
      <c r="H58" s="419">
        <f>SQRT(H56*H57)</f>
        <v>1.0318616502387143</v>
      </c>
      <c r="I58" s="419"/>
      <c r="J58" s="419">
        <f>SQRT(J56*J57)</f>
        <v>1.0222570335527719</v>
      </c>
      <c r="K58" s="419"/>
      <c r="L58" s="419">
        <f>SQRT(L56*L57)</f>
        <v>0.90632519103422549</v>
      </c>
      <c r="M58" s="419"/>
      <c r="N58" s="419">
        <f>SQRT(N56*N57)</f>
        <v>0.99408455325445799</v>
      </c>
      <c r="O58" s="419"/>
      <c r="P58" s="419">
        <f>SQRT(P56*P57)</f>
        <v>1.045857563683541</v>
      </c>
      <c r="Q58" s="419"/>
      <c r="R58" s="419">
        <f>SQRT(R56*R57)</f>
        <v>0.94822672363226901</v>
      </c>
      <c r="S58" s="419"/>
      <c r="T58" s="355">
        <f>SQRT(T56*T57)</f>
        <v>1.123888408289496</v>
      </c>
      <c r="U58" s="419"/>
      <c r="V58" s="419">
        <f>SQRT(V56*V57)</f>
        <v>0.99591844875915414</v>
      </c>
      <c r="W58" s="419"/>
      <c r="X58" s="419">
        <f t="shared" ref="X58:AD58" si="59">SQRT(X56*X57)</f>
        <v>0.87164811615388282</v>
      </c>
      <c r="Y58" s="419">
        <f t="shared" si="59"/>
        <v>1.1171228475994031</v>
      </c>
      <c r="Z58" s="419">
        <f t="shared" si="59"/>
        <v>0.95200075314229204</v>
      </c>
      <c r="AA58" s="419">
        <f t="shared" si="59"/>
        <v>1.1185232225469923</v>
      </c>
      <c r="AB58" s="419">
        <f t="shared" si="59"/>
        <v>1.0267991701396326</v>
      </c>
      <c r="AC58" s="419">
        <f t="shared" si="59"/>
        <v>1.0055402139248453</v>
      </c>
      <c r="AD58" s="419">
        <f t="shared" si="59"/>
        <v>1.0867923362031466</v>
      </c>
      <c r="AE58" s="419"/>
      <c r="AF58" s="419">
        <f t="shared" ref="AF58:AN58" si="60">SQRT(AF56*AF57)</f>
        <v>1.1630681557856077</v>
      </c>
      <c r="AG58" s="419">
        <f t="shared" si="60"/>
        <v>0.92230764498502049</v>
      </c>
      <c r="AH58" s="419">
        <f t="shared" si="60"/>
        <v>1.0541735872036107</v>
      </c>
      <c r="AI58" s="419">
        <f t="shared" si="60"/>
        <v>1.0228444327122539</v>
      </c>
      <c r="AJ58" s="419">
        <f t="shared" si="60"/>
        <v>1.2087782369542273</v>
      </c>
      <c r="AK58" s="419">
        <f t="shared" si="60"/>
        <v>0.7043397445769175</v>
      </c>
      <c r="AL58" s="419">
        <f t="shared" si="60"/>
        <v>1.0145484561538227</v>
      </c>
      <c r="AM58" s="419">
        <f t="shared" si="60"/>
        <v>1.409642964793365</v>
      </c>
      <c r="AN58" s="419">
        <f t="shared" si="60"/>
        <v>0.98549208105244179</v>
      </c>
      <c r="AO58" s="427">
        <f t="shared" ref="AO58" si="61">SQRT(AO56*AO57)</f>
        <v>0.95932516810348056</v>
      </c>
    </row>
    <row r="59" spans="1:41" ht="13.5" thickBot="1">
      <c r="A59" s="122"/>
      <c r="B59" s="323" t="s">
        <v>56</v>
      </c>
      <c r="C59" s="420"/>
      <c r="D59" s="421">
        <f>LN(D58)</f>
        <v>0.19028866115818333</v>
      </c>
      <c r="E59" s="421">
        <f>LN(E58)</f>
        <v>0.11603829497210884</v>
      </c>
      <c r="F59" s="421">
        <f>LN(F58)</f>
        <v>-0.14047865232836257</v>
      </c>
      <c r="G59" s="421">
        <f>LN(G58)</f>
        <v>4.5866443827916652E-2</v>
      </c>
      <c r="H59" s="421">
        <f>LN(H58)</f>
        <v>3.1364598226339586E-2</v>
      </c>
      <c r="I59" s="421"/>
      <c r="J59" s="421">
        <f>LN(J58)</f>
        <v>2.2012960701426009E-2</v>
      </c>
      <c r="K59" s="421"/>
      <c r="L59" s="421">
        <f>LN(L58)</f>
        <v>-9.8357106837947836E-2</v>
      </c>
      <c r="M59" s="421"/>
      <c r="N59" s="421">
        <f>LN(N58)</f>
        <v>-5.9330123069933228E-3</v>
      </c>
      <c r="O59" s="421"/>
      <c r="P59" s="421">
        <f>LN(P58)</f>
        <v>4.4837183983757856E-2</v>
      </c>
      <c r="Q59" s="421"/>
      <c r="R59" s="421">
        <f>LN(R58)</f>
        <v>-5.3161645371646186E-2</v>
      </c>
      <c r="S59" s="421"/>
      <c r="T59" s="421">
        <f>LN(T58)</f>
        <v>0.1167944656615951</v>
      </c>
      <c r="U59" s="421"/>
      <c r="V59" s="421">
        <f>LN(V58)</f>
        <v>-4.0899035056564731E-3</v>
      </c>
      <c r="W59" s="421"/>
      <c r="X59" s="421">
        <f t="shared" ref="X59:AD59" si="62">LN(X58)</f>
        <v>-0.13736947303670663</v>
      </c>
      <c r="Y59" s="421">
        <f t="shared" si="62"/>
        <v>0.11075649398546308</v>
      </c>
      <c r="Z59" s="421">
        <f t="shared" si="62"/>
        <v>-4.9189453075231683E-2</v>
      </c>
      <c r="AA59" s="421">
        <f t="shared" si="62"/>
        <v>0.11200926395602204</v>
      </c>
      <c r="AB59" s="421">
        <f t="shared" si="62"/>
        <v>2.6446361813930171E-2</v>
      </c>
      <c r="AC59" s="421">
        <f t="shared" si="62"/>
        <v>5.5249233889085219E-3</v>
      </c>
      <c r="AD59" s="421">
        <f t="shared" si="62"/>
        <v>8.3230546836641078E-2</v>
      </c>
      <c r="AE59" s="421"/>
      <c r="AF59" s="421">
        <f t="shared" ref="AF59:AN59" si="63">LN(AF58)</f>
        <v>0.15106147524641941</v>
      </c>
      <c r="AG59" s="421">
        <f t="shared" si="63"/>
        <v>-8.0876439731100466E-2</v>
      </c>
      <c r="AH59" s="421">
        <f t="shared" si="63"/>
        <v>5.2757130300211279E-2</v>
      </c>
      <c r="AI59" s="421">
        <f t="shared" si="63"/>
        <v>2.258740572073123E-2</v>
      </c>
      <c r="AJ59" s="421">
        <f t="shared" si="63"/>
        <v>0.1896101279710285</v>
      </c>
      <c r="AK59" s="421">
        <f t="shared" si="63"/>
        <v>-0.35049444750545611</v>
      </c>
      <c r="AL59" s="421">
        <f t="shared" si="63"/>
        <v>1.4443642724974207E-2</v>
      </c>
      <c r="AM59" s="421">
        <f t="shared" si="63"/>
        <v>0.34333645586677008</v>
      </c>
      <c r="AN59" s="421">
        <f t="shared" si="63"/>
        <v>-1.4614187883400289E-2</v>
      </c>
      <c r="AO59" s="422">
        <f t="shared" ref="AO59" si="64">LN(AO58)</f>
        <v>-4.1525191597584311E-2</v>
      </c>
    </row>
    <row r="60" spans="1:41">
      <c r="A60" s="122"/>
      <c r="B60" s="122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39"/>
      <c r="U60" s="39"/>
      <c r="V60" s="39"/>
      <c r="W60" s="39"/>
      <c r="X60" s="57"/>
      <c r="Y60" s="57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122"/>
      <c r="AK60" s="122"/>
      <c r="AL60" s="122"/>
    </row>
    <row r="61" spans="1:41">
      <c r="A61" s="122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57"/>
      <c r="Q61" s="57"/>
      <c r="R61" s="57"/>
      <c r="S61" s="57"/>
      <c r="T61" s="39"/>
      <c r="U61" s="31"/>
      <c r="V61" s="31"/>
      <c r="W61" s="31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122"/>
      <c r="AK61" s="122"/>
      <c r="AL61" s="122"/>
    </row>
    <row r="62" spans="1:41">
      <c r="A62" s="122"/>
      <c r="B62" s="64" t="s">
        <v>204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57"/>
      <c r="Q62" s="57"/>
      <c r="R62" s="57"/>
      <c r="S62" s="57"/>
      <c r="T62" s="39"/>
      <c r="U62" s="31"/>
      <c r="V62" s="31"/>
      <c r="W62" s="31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122"/>
      <c r="AK62" s="122"/>
      <c r="AL62" s="122"/>
    </row>
    <row r="63" spans="1:41">
      <c r="A63" s="122"/>
      <c r="B63" s="24" t="s">
        <v>280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57"/>
      <c r="Q63" s="57"/>
      <c r="R63" s="57"/>
      <c r="S63" s="57"/>
      <c r="T63" s="39"/>
      <c r="U63" s="31"/>
      <c r="V63" s="31"/>
      <c r="W63" s="31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122"/>
      <c r="AK63" s="122"/>
      <c r="AL63" s="122"/>
    </row>
    <row r="64" spans="1:41">
      <c r="A64" s="122"/>
      <c r="B64" s="24" t="s">
        <v>291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57"/>
      <c r="Q64" s="57"/>
      <c r="R64" s="57"/>
      <c r="S64" s="57"/>
      <c r="T64" s="39"/>
      <c r="U64" s="31"/>
      <c r="V64" s="31"/>
      <c r="W64" s="31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122"/>
      <c r="AK64" s="122"/>
      <c r="AL64" s="122"/>
    </row>
    <row r="65" spans="1:38">
      <c r="A65" s="122"/>
      <c r="B65" s="24" t="s">
        <v>294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57"/>
      <c r="Q65" s="57"/>
      <c r="R65" s="57"/>
      <c r="S65" s="57"/>
      <c r="T65" s="39"/>
      <c r="U65" s="31"/>
      <c r="V65" s="31"/>
      <c r="W65" s="31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122"/>
      <c r="AK65" s="122"/>
      <c r="AL65" s="122"/>
    </row>
    <row r="66" spans="1:38">
      <c r="A66" s="122"/>
      <c r="B66" s="24" t="s">
        <v>276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57"/>
      <c r="Q66" s="57"/>
      <c r="R66" s="57"/>
      <c r="S66" s="57"/>
      <c r="T66" s="39"/>
      <c r="U66" s="31"/>
      <c r="V66" s="31"/>
      <c r="W66" s="31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122"/>
      <c r="AK66" s="122"/>
      <c r="AL66" s="122"/>
    </row>
    <row r="67" spans="1:38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3"/>
      <c r="Q67" s="83"/>
      <c r="R67" s="83"/>
      <c r="S67" s="83"/>
      <c r="T67" s="82"/>
      <c r="U67" s="80"/>
      <c r="V67" s="80"/>
      <c r="W67" s="80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</row>
    <row r="68" spans="1:38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3"/>
      <c r="Q68" s="83"/>
      <c r="R68" s="83"/>
      <c r="S68" s="83"/>
      <c r="T68" s="82"/>
      <c r="U68" s="80"/>
      <c r="V68" s="80"/>
      <c r="W68" s="80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</row>
    <row r="69" spans="1:38">
      <c r="P69" s="6"/>
      <c r="Q69" s="6"/>
      <c r="R69" s="6"/>
      <c r="S69" s="6"/>
      <c r="T69" s="4"/>
      <c r="U69" s="1"/>
      <c r="V69" s="1"/>
      <c r="W69" s="1"/>
    </row>
    <row r="70" spans="1:38">
      <c r="P70" s="6"/>
      <c r="Q70" s="6"/>
      <c r="R70" s="6"/>
      <c r="S70" s="6"/>
      <c r="T70" s="4"/>
    </row>
    <row r="71" spans="1:38">
      <c r="P71" s="6"/>
      <c r="Q71" s="6"/>
      <c r="R71" s="6"/>
      <c r="S71" s="6"/>
      <c r="T71" s="4"/>
    </row>
    <row r="72" spans="1:38">
      <c r="P72" s="6"/>
      <c r="Q72" s="6"/>
      <c r="R72" s="6"/>
      <c r="S72" s="6"/>
      <c r="T72" s="4"/>
    </row>
    <row r="73" spans="1:38">
      <c r="P73" s="6"/>
      <c r="Q73" s="6"/>
      <c r="R73" s="6"/>
      <c r="S73" s="6"/>
      <c r="T73" s="4"/>
    </row>
    <row r="74" spans="1:38">
      <c r="P74" s="6"/>
      <c r="Q74" s="6"/>
      <c r="R74" s="6"/>
      <c r="S74" s="6"/>
      <c r="T74" s="6"/>
      <c r="U74" s="6"/>
    </row>
  </sheetData>
  <phoneticPr fontId="0" type="noConversion"/>
  <pageMargins left="0.75" right="0.75" top="1" bottom="1" header="0" footer="0"/>
  <pageSetup paperSize="9" orientation="landscape" horizontalDpi="300" verticalDpi="300" r:id="rId1"/>
  <headerFooter alignWithMargins="0"/>
  <ignoredErrors>
    <ignoredError sqref="W24:AD25 C24:U25 AE24:AH25 AG26:AH33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Índice</vt:lpstr>
      <vt:lpstr>Trabajo</vt:lpstr>
      <vt:lpstr>Materiales</vt:lpstr>
      <vt:lpstr>Activos fijos</vt:lpstr>
      <vt:lpstr>Depreciación</vt:lpstr>
      <vt:lpstr>Capital</vt:lpstr>
      <vt:lpstr>Ing. y prod.</vt:lpstr>
      <vt:lpstr>I. de Producción</vt:lpstr>
      <vt:lpstr>I. de Insumos</vt:lpstr>
      <vt:lpstr>I. de Insumos Eco.</vt:lpstr>
      <vt:lpstr>Sueldos y salarios (Eco)</vt:lpstr>
      <vt:lpstr>Factor X</vt:lpstr>
      <vt:lpstr>'Factor X'!Área_de_impresión</vt:lpstr>
      <vt:lpstr>Índice!Área_de_impresión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 Castillo Vasquez</dc:creator>
  <cp:lastModifiedBy>Juan Morante Montenegro</cp:lastModifiedBy>
  <cp:lastPrinted>2010-04-22T17:21:21Z</cp:lastPrinted>
  <dcterms:created xsi:type="dcterms:W3CDTF">2007-05-09T05:09:12Z</dcterms:created>
  <dcterms:modified xsi:type="dcterms:W3CDTF">2025-04-17T00:18:26Z</dcterms:modified>
</cp:coreProperties>
</file>