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OAF\GAF (Convenios, Direc, Transparencia)\Transparencia 2023\I TRIMESTRE\15. Luz y Agua\"/>
    </mc:Choice>
  </mc:AlternateContent>
  <bookViews>
    <workbookView xWindow="0" yWindow="0" windowWidth="28800" windowHeight="12030" firstSheet="2" activeTab="4"/>
  </bookViews>
  <sheets>
    <sheet name="LUZ LIMA Y CO" sheetId="1" r:id="rId1"/>
    <sheet name="AGUA LIMA Y CO" sheetId="2" r:id="rId2"/>
    <sheet name="LUZ ORS" sheetId="3" r:id="rId3"/>
    <sheet name="AGUA ORS" sheetId="4" r:id="rId4"/>
    <sheet name="RENTESEG AGUA Y LUZ" sheetId="5" r:id="rId5"/>
  </sheets>
  <calcPr calcId="162913"/>
  <customWorkbookViews>
    <customWorkbookView name="Magaly Paredes Perez - Vista personalizada" guid="{7E5C9E2A-31B3-46E6-A8D2-002071D8F3A5}" mergeInterval="0" personalView="1" maximized="1" xWindow="-8" yWindow="-8" windowWidth="1936" windowHeight="1056" activeSheetId="5"/>
    <customWorkbookView name="Liz Poma Apaza - Vista personalizada" guid="{6348123E-E71C-4D46-BA3B-F837DFD80CFE}" autoUpdate="1" mergeInterval="5" personalView="1" maximized="1" xWindow="-8" yWindow="-8" windowWidth="1936" windowHeight="1056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4" i="1"/>
  <c r="G18" i="1" s="1"/>
  <c r="G14" i="1"/>
  <c r="F10" i="1"/>
  <c r="H11" i="1"/>
  <c r="H17" i="1"/>
  <c r="H13" i="1"/>
  <c r="G9" i="1"/>
  <c r="E21" i="3"/>
  <c r="D21" i="3"/>
  <c r="E20" i="3"/>
  <c r="D20" i="3"/>
  <c r="V8" i="3"/>
  <c r="H16" i="1"/>
  <c r="H12" i="1"/>
  <c r="J67" i="3"/>
  <c r="R64" i="4"/>
  <c r="R66" i="4"/>
  <c r="R65" i="4"/>
  <c r="R65" i="3"/>
  <c r="R66" i="3"/>
  <c r="R64" i="3"/>
  <c r="X53" i="4"/>
  <c r="H12" i="5" l="1"/>
  <c r="H13" i="5"/>
  <c r="H11" i="5"/>
  <c r="Q22" i="1" l="1"/>
  <c r="Q21" i="1"/>
  <c r="Q20" i="1"/>
  <c r="Q11" i="1"/>
  <c r="Q10" i="1"/>
  <c r="Q9" i="1"/>
  <c r="H16" i="5" l="1"/>
  <c r="G16" i="5"/>
  <c r="F16" i="5"/>
  <c r="E16" i="5"/>
  <c r="D16" i="5"/>
  <c r="C16" i="5"/>
  <c r="M14" i="5"/>
  <c r="L14" i="5"/>
  <c r="K14" i="5"/>
  <c r="N11" i="5"/>
  <c r="N10" i="5"/>
  <c r="N9" i="5"/>
  <c r="V67" i="4"/>
  <c r="Q67" i="4"/>
  <c r="P67" i="4"/>
  <c r="O67" i="4"/>
  <c r="K67" i="4"/>
  <c r="J67" i="4"/>
  <c r="I67" i="4"/>
  <c r="E67" i="4"/>
  <c r="D67" i="4"/>
  <c r="C67" i="4"/>
  <c r="L66" i="4"/>
  <c r="F66" i="4"/>
  <c r="L65" i="4"/>
  <c r="F65" i="4"/>
  <c r="L64" i="4"/>
  <c r="F64" i="4"/>
  <c r="W56" i="4"/>
  <c r="V56" i="4"/>
  <c r="U56" i="4"/>
  <c r="Q56" i="4"/>
  <c r="P56" i="4"/>
  <c r="O56" i="4"/>
  <c r="K56" i="4"/>
  <c r="J56" i="4"/>
  <c r="I56" i="4"/>
  <c r="E56" i="4"/>
  <c r="D56" i="4"/>
  <c r="C56" i="4"/>
  <c r="X55" i="4"/>
  <c r="R55" i="4"/>
  <c r="L55" i="4"/>
  <c r="F55" i="4"/>
  <c r="X54" i="4"/>
  <c r="R54" i="4"/>
  <c r="L54" i="4"/>
  <c r="F54" i="4"/>
  <c r="R53" i="4"/>
  <c r="L53" i="4"/>
  <c r="F53" i="4"/>
  <c r="W45" i="4"/>
  <c r="V45" i="4"/>
  <c r="U45" i="4"/>
  <c r="Q45" i="4"/>
  <c r="P45" i="4"/>
  <c r="O45" i="4"/>
  <c r="K45" i="4"/>
  <c r="J45" i="4"/>
  <c r="I45" i="4"/>
  <c r="E45" i="4"/>
  <c r="C45" i="4"/>
  <c r="X44" i="4"/>
  <c r="R44" i="4"/>
  <c r="L44" i="4"/>
  <c r="F44" i="4"/>
  <c r="X43" i="4"/>
  <c r="R43" i="4"/>
  <c r="L43" i="4"/>
  <c r="F43" i="4"/>
  <c r="X42" i="4"/>
  <c r="R42" i="4"/>
  <c r="L42" i="4"/>
  <c r="F42" i="4"/>
  <c r="W34" i="4"/>
  <c r="V34" i="4"/>
  <c r="U34" i="4"/>
  <c r="Q34" i="4"/>
  <c r="P34" i="4"/>
  <c r="O34" i="4"/>
  <c r="K34" i="4"/>
  <c r="J34" i="4"/>
  <c r="I34" i="4"/>
  <c r="E34" i="4"/>
  <c r="D34" i="4"/>
  <c r="C34" i="4"/>
  <c r="X33" i="4"/>
  <c r="R33" i="4"/>
  <c r="L33" i="4"/>
  <c r="F33" i="4"/>
  <c r="X32" i="4"/>
  <c r="R32" i="4"/>
  <c r="L32" i="4"/>
  <c r="F32" i="4"/>
  <c r="X31" i="4"/>
  <c r="R31" i="4"/>
  <c r="L31" i="4"/>
  <c r="F31" i="4"/>
  <c r="W23" i="4"/>
  <c r="V23" i="4"/>
  <c r="U23" i="4"/>
  <c r="Q23" i="4"/>
  <c r="P23" i="4"/>
  <c r="O23" i="4"/>
  <c r="K23" i="4"/>
  <c r="J23" i="4"/>
  <c r="I23" i="4"/>
  <c r="E23" i="4"/>
  <c r="D23" i="4"/>
  <c r="C23" i="4"/>
  <c r="X22" i="4"/>
  <c r="R22" i="4"/>
  <c r="L22" i="4"/>
  <c r="F22" i="4"/>
  <c r="X21" i="4"/>
  <c r="R21" i="4"/>
  <c r="L21" i="4"/>
  <c r="F21" i="4"/>
  <c r="X20" i="4"/>
  <c r="R20" i="4"/>
  <c r="L20" i="4"/>
  <c r="F20" i="4"/>
  <c r="W11" i="4"/>
  <c r="V11" i="4"/>
  <c r="U11" i="4"/>
  <c r="Q11" i="4"/>
  <c r="P11" i="4"/>
  <c r="O11" i="4"/>
  <c r="K11" i="4"/>
  <c r="J11" i="4"/>
  <c r="I11" i="4"/>
  <c r="E11" i="4"/>
  <c r="D11" i="4"/>
  <c r="C11" i="4"/>
  <c r="X10" i="4"/>
  <c r="R10" i="4"/>
  <c r="L10" i="4"/>
  <c r="F10" i="4"/>
  <c r="X9" i="4"/>
  <c r="R9" i="4"/>
  <c r="L9" i="4"/>
  <c r="F9" i="4"/>
  <c r="X8" i="4"/>
  <c r="R8" i="4"/>
  <c r="L8" i="4"/>
  <c r="F8" i="4"/>
  <c r="V67" i="3"/>
  <c r="Q67" i="3"/>
  <c r="P67" i="3"/>
  <c r="O67" i="3"/>
  <c r="K67" i="3"/>
  <c r="I67" i="3"/>
  <c r="E67" i="3"/>
  <c r="D67" i="3"/>
  <c r="C67" i="3"/>
  <c r="L66" i="3"/>
  <c r="F66" i="3"/>
  <c r="L65" i="3"/>
  <c r="F65" i="3"/>
  <c r="L64" i="3"/>
  <c r="F64" i="3"/>
  <c r="W56" i="3"/>
  <c r="V56" i="3"/>
  <c r="U56" i="3"/>
  <c r="Q56" i="3"/>
  <c r="P56" i="3"/>
  <c r="O56" i="3"/>
  <c r="K56" i="3"/>
  <c r="J56" i="3"/>
  <c r="I56" i="3"/>
  <c r="E56" i="3"/>
  <c r="D56" i="3"/>
  <c r="C56" i="3"/>
  <c r="X55" i="3"/>
  <c r="R55" i="3"/>
  <c r="L55" i="3"/>
  <c r="F55" i="3"/>
  <c r="X54" i="3"/>
  <c r="R54" i="3"/>
  <c r="L54" i="3"/>
  <c r="F54" i="3"/>
  <c r="X53" i="3"/>
  <c r="R53" i="3"/>
  <c r="L53" i="3"/>
  <c r="F53" i="3"/>
  <c r="W45" i="3"/>
  <c r="V45" i="3"/>
  <c r="U45" i="3"/>
  <c r="Q45" i="3"/>
  <c r="P45" i="3"/>
  <c r="O45" i="3"/>
  <c r="K45" i="3"/>
  <c r="J45" i="3"/>
  <c r="I45" i="3"/>
  <c r="E45" i="3"/>
  <c r="D45" i="3"/>
  <c r="C45" i="3"/>
  <c r="X44" i="3"/>
  <c r="R44" i="3"/>
  <c r="L44" i="3"/>
  <c r="F44" i="3"/>
  <c r="X43" i="3"/>
  <c r="R43" i="3"/>
  <c r="L43" i="3"/>
  <c r="F43" i="3"/>
  <c r="X42" i="3"/>
  <c r="R42" i="3"/>
  <c r="L42" i="3"/>
  <c r="F42" i="3"/>
  <c r="W34" i="3"/>
  <c r="V34" i="3"/>
  <c r="U34" i="3"/>
  <c r="Q34" i="3"/>
  <c r="P34" i="3"/>
  <c r="O34" i="3"/>
  <c r="K34" i="3"/>
  <c r="J34" i="3"/>
  <c r="I34" i="3"/>
  <c r="E34" i="3"/>
  <c r="D34" i="3"/>
  <c r="C34" i="3"/>
  <c r="X33" i="3"/>
  <c r="R33" i="3"/>
  <c r="L33" i="3"/>
  <c r="F33" i="3"/>
  <c r="X32" i="3"/>
  <c r="R32" i="3"/>
  <c r="L32" i="3"/>
  <c r="F32" i="3"/>
  <c r="X31" i="3"/>
  <c r="R31" i="3"/>
  <c r="L31" i="3"/>
  <c r="F31" i="3"/>
  <c r="W23" i="3"/>
  <c r="V23" i="3"/>
  <c r="U23" i="3"/>
  <c r="Q23" i="3"/>
  <c r="P23" i="3"/>
  <c r="O23" i="3"/>
  <c r="K23" i="3"/>
  <c r="J23" i="3"/>
  <c r="I23" i="3"/>
  <c r="C23" i="3"/>
  <c r="X22" i="3"/>
  <c r="R22" i="3"/>
  <c r="L22" i="3"/>
  <c r="F22" i="3"/>
  <c r="X21" i="3"/>
  <c r="R21" i="3"/>
  <c r="L21" i="3"/>
  <c r="F21" i="3"/>
  <c r="X20" i="3"/>
  <c r="R20" i="3"/>
  <c r="L20" i="3"/>
  <c r="F20" i="3"/>
  <c r="W11" i="3"/>
  <c r="V11" i="3"/>
  <c r="U11" i="3"/>
  <c r="Q11" i="3"/>
  <c r="P11" i="3"/>
  <c r="O11" i="3"/>
  <c r="K11" i="3"/>
  <c r="J11" i="3"/>
  <c r="I11" i="3"/>
  <c r="E11" i="3"/>
  <c r="D11" i="3"/>
  <c r="C11" i="3"/>
  <c r="X10" i="3"/>
  <c r="R10" i="3"/>
  <c r="L10" i="3"/>
  <c r="F10" i="3"/>
  <c r="X9" i="3"/>
  <c r="R9" i="3"/>
  <c r="L9" i="3"/>
  <c r="F9" i="3"/>
  <c r="X8" i="3"/>
  <c r="R8" i="3"/>
  <c r="L8" i="3"/>
  <c r="F8" i="3"/>
  <c r="M25" i="2"/>
  <c r="M24" i="2"/>
  <c r="M23" i="2"/>
  <c r="M12" i="2"/>
  <c r="M11" i="2"/>
  <c r="M10" i="2"/>
  <c r="G25" i="2"/>
  <c r="G23" i="2"/>
  <c r="G22" i="2"/>
  <c r="G21" i="2"/>
  <c r="G19" i="2"/>
  <c r="G18" i="2"/>
  <c r="G17" i="2"/>
  <c r="G15" i="2"/>
  <c r="G14" i="2"/>
  <c r="R22" i="1"/>
  <c r="R21" i="1"/>
  <c r="R20" i="1"/>
  <c r="R11" i="1"/>
  <c r="R10" i="1"/>
  <c r="R9" i="1"/>
  <c r="I20" i="1"/>
  <c r="I18" i="1"/>
  <c r="I17" i="1"/>
  <c r="I16" i="1"/>
  <c r="I14" i="1"/>
  <c r="I13" i="1"/>
  <c r="I12" i="1"/>
  <c r="I10" i="1"/>
  <c r="I9" i="1"/>
  <c r="F34" i="4" l="1"/>
  <c r="X56" i="4"/>
  <c r="L11" i="4"/>
  <c r="X34" i="4"/>
  <c r="F67" i="4"/>
  <c r="R45" i="4"/>
  <c r="F23" i="4"/>
  <c r="X45" i="4"/>
  <c r="L23" i="4"/>
  <c r="F56" i="4"/>
  <c r="R23" i="4"/>
  <c r="L34" i="4"/>
  <c r="L56" i="4"/>
  <c r="L67" i="4"/>
  <c r="F11" i="4"/>
  <c r="X11" i="4"/>
  <c r="X23" i="4"/>
  <c r="R34" i="4"/>
  <c r="L45" i="4"/>
  <c r="R56" i="4"/>
  <c r="R67" i="4"/>
  <c r="R11" i="4"/>
  <c r="N14" i="5"/>
  <c r="F45" i="4"/>
  <c r="D45" i="4"/>
  <c r="L45" i="3"/>
  <c r="R11" i="3"/>
  <c r="X11" i="3"/>
  <c r="E23" i="3"/>
  <c r="L11" i="3"/>
  <c r="L23" i="3"/>
  <c r="F23" i="3"/>
  <c r="F34" i="3"/>
  <c r="F45" i="3"/>
  <c r="R23" i="3"/>
  <c r="L34" i="3"/>
  <c r="R67" i="3"/>
  <c r="F11" i="3"/>
  <c r="L56" i="3"/>
  <c r="F67" i="3"/>
  <c r="X34" i="3"/>
  <c r="X45" i="3"/>
  <c r="R56" i="3"/>
  <c r="L67" i="3"/>
  <c r="X56" i="3"/>
  <c r="F56" i="3"/>
  <c r="R45" i="3"/>
  <c r="D23" i="3"/>
  <c r="X23" i="3"/>
  <c r="R34" i="3"/>
</calcChain>
</file>

<file path=xl/comments1.xml><?xml version="1.0" encoding="utf-8"?>
<comments xmlns="http://schemas.openxmlformats.org/spreadsheetml/2006/main">
  <authors>
    <author>Liz Poma Apaza</author>
  </authors>
  <commentList>
    <comment ref="J18" authorId="0" guid="{BB1EDD6B-8C27-4C04-B9DB-3A6FFA8D17EE}" shapeId="0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Corresponde pagar el 78% del recibo mensual de energía eléctrica</t>
        </r>
      </text>
    </comment>
  </commentList>
</comments>
</file>

<file path=xl/comments2.xml><?xml version="1.0" encoding="utf-8"?>
<comments xmlns="http://schemas.openxmlformats.org/spreadsheetml/2006/main">
  <authors>
    <author>Liz Poma Apaza</author>
  </authors>
  <commentList>
    <comment ref="K18" authorId="0" guid="{AC000862-87AD-451C-BAC3-23C277EAC5F8}" shapeId="0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Corresponde pagar el 65% del recibo mensual de agua potable</t>
        </r>
      </text>
    </comment>
  </commentList>
</comments>
</file>

<file path=xl/sharedStrings.xml><?xml version="1.0" encoding="utf-8"?>
<sst xmlns="http://schemas.openxmlformats.org/spreadsheetml/2006/main" count="492" uniqueCount="76">
  <si>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</si>
  <si>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</si>
  <si>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</si>
  <si>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</si>
  <si>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</si>
  <si>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</si>
  <si>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</si>
  <si>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</si>
  <si>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</si>
  <si>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</si>
  <si>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Pueblo libre</t>
  </si>
  <si>
    <t>SJL</t>
  </si>
  <si>
    <t>Bolivia</t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</si>
  <si>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</si>
  <si>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>Consumo de Energía activa (KW.h)</t>
  </si>
  <si>
    <t>Hora punta  (Kwh)</t>
  </si>
  <si>
    <t>Fuera de Hora  punta          (Kwh)</t>
  </si>
  <si>
    <t>Total                (Kwh)</t>
  </si>
  <si>
    <r>
      <t xml:space="preserve">SEDE PARQUE NORTE Sumistro Nº </t>
    </r>
    <r>
      <rPr>
        <b/>
        <sz val="11"/>
        <color rgb="FFFF0000"/>
        <rFont val="Arial"/>
        <family val="2"/>
      </rPr>
      <t>404026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</si>
  <si>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</si>
  <si>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</si>
  <si>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</si>
  <si>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</si>
  <si>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</si>
  <si>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>Promedio</t>
  </si>
  <si>
    <t>CONSUMO DE AGUA POTABLE - 2022</t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</si>
  <si>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</si>
  <si>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</si>
  <si>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</si>
  <si>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</si>
  <si>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</si>
  <si>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 número de personas)</t>
    </r>
  </si>
  <si>
    <t>Pueblo Libre</t>
  </si>
  <si>
    <t>Sede Amazonas</t>
  </si>
  <si>
    <t>Sede Ancash</t>
  </si>
  <si>
    <t>Sede Apurimac</t>
  </si>
  <si>
    <t>Sede Arequipa</t>
  </si>
  <si>
    <t>Sede Ayacucho</t>
  </si>
  <si>
    <t>Sede Cajamarca</t>
  </si>
  <si>
    <t>Sede Cerro de Pasco</t>
  </si>
  <si>
    <t>Sede Cusco</t>
  </si>
  <si>
    <t>Importe                 S/. 30% del total</t>
  </si>
  <si>
    <t>Sede Huancavelica</t>
  </si>
  <si>
    <t>Sede Huanuco</t>
  </si>
  <si>
    <t>Sede Ica</t>
  </si>
  <si>
    <t>Sede Junin</t>
  </si>
  <si>
    <t>Sede la Libertad</t>
  </si>
  <si>
    <t>Sede Lambayeque</t>
  </si>
  <si>
    <t>Sede Loreto</t>
  </si>
  <si>
    <t>Sede Madre de Dios</t>
  </si>
  <si>
    <t>Sede Moquegua</t>
  </si>
  <si>
    <t>Sede Piura</t>
  </si>
  <si>
    <t>Sede Pucallpa</t>
  </si>
  <si>
    <t>Sede Puno</t>
  </si>
  <si>
    <t>Sede San Martin</t>
  </si>
  <si>
    <t>Sede Tacna</t>
  </si>
  <si>
    <t>Sede Tumbes</t>
  </si>
  <si>
    <t>COU JULIACA (*)</t>
  </si>
  <si>
    <t>(*) convenio de pago con el propietario por S/. 50.00 soles mensuales</t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</si>
  <si>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</si>
  <si>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t xml:space="preserve"> OSIPTEL asume pagos del  30%</t>
  </si>
  <si>
    <t>(*) Paga 65% del recibo</t>
  </si>
  <si>
    <t>(*) El propietario paga el recibo.</t>
  </si>
  <si>
    <t>(*) El propietario del inmueble paga el total del recibo.</t>
  </si>
  <si>
    <t>* el pago se realiza entre 3 arrendatarios</t>
  </si>
  <si>
    <t>(*)Hay un convenio con el propietario por S/15,00 mensuales</t>
  </si>
  <si>
    <t>OFICINA DE RENTESEG</t>
  </si>
  <si>
    <t xml:space="preserve">OFICINA DE RENTESEG </t>
  </si>
  <si>
    <t>(*) convenio de pago con el propietario por S/. 400.00 soles mensuales</t>
  </si>
  <si>
    <t>Última Lectura</t>
  </si>
  <si>
    <t>(*)El propietario del inmueble paga el total del recibo.</t>
  </si>
  <si>
    <t xml:space="preserve">SEDE Pueblo libre Suministro Nº </t>
  </si>
  <si>
    <t>CONSUMO DE ENERGIA ELECTRICA - 2023</t>
  </si>
  <si>
    <t>CONSUMO DE AGUA POTABLE - 2023</t>
  </si>
  <si>
    <t>CONSUMO DE AGUA LA PROSA - 2023</t>
  </si>
  <si>
    <t>CONSUMO DE AGUA PARQUE NORTE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</si>
</sst>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\ * #,##0.00_-;\-&quot;S/&quot;\ * #,##0.00_-;_-&quot;S/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2">
    <xf numFmtId="0" fontId="0" fillId="0" borderId="0" xfId="0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2" borderId="1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7" fontId="9" fillId="0" borderId="11" xfId="0" applyNumberFormat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4" fontId="8" fillId="0" borderId="22" xfId="2" applyNumberFormat="1" applyFont="1" applyFill="1" applyBorder="1" applyAlignment="1">
      <alignment horizontal="center" vertical="center"/>
    </xf>
    <xf numFmtId="2" fontId="9" fillId="0" borderId="22" xfId="2" applyNumberFormat="1" applyFont="1" applyFill="1" applyBorder="1" applyAlignment="1">
      <alignment horizontal="center"/>
    </xf>
    <xf numFmtId="4" fontId="9" fillId="0" borderId="22" xfId="0" applyNumberFormat="1" applyFont="1" applyFill="1" applyBorder="1"/>
    <xf numFmtId="4" fontId="9" fillId="0" borderId="23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/>
    </xf>
    <xf numFmtId="4" fontId="9" fillId="0" borderId="1" xfId="0" applyNumberFormat="1" applyFont="1" applyFill="1" applyBorder="1"/>
    <xf numFmtId="4" fontId="8" fillId="0" borderId="34" xfId="2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/>
    <xf numFmtId="0" fontId="9" fillId="0" borderId="7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/>
    </xf>
    <xf numFmtId="4" fontId="9" fillId="0" borderId="35" xfId="2" applyNumberFormat="1" applyFont="1" applyFill="1" applyBorder="1" applyAlignment="1"/>
    <xf numFmtId="4" fontId="10" fillId="0" borderId="1" xfId="0" applyNumberFormat="1" applyFont="1" applyFill="1" applyBorder="1" applyAlignment="1">
      <alignment horizontal="center"/>
    </xf>
    <xf numFmtId="4" fontId="8" fillId="0" borderId="1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" fontId="9" fillId="0" borderId="43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" fontId="9" fillId="0" borderId="4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" fontId="9" fillId="2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4" fontId="9" fillId="0" borderId="4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/>
    </xf>
    <xf numFmtId="4" fontId="11" fillId="0" borderId="17" xfId="2" applyNumberFormat="1" applyFont="1" applyFill="1" applyBorder="1" applyAlignment="1">
      <alignment horizontal="center"/>
    </xf>
    <xf numFmtId="0" fontId="11" fillId="0" borderId="21" xfId="0" applyFont="1" applyFill="1" applyBorder="1"/>
    <xf numFmtId="0" fontId="9" fillId="2" borderId="3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/>
    </xf>
    <xf numFmtId="0" fontId="3" fillId="0" borderId="49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4" fontId="9" fillId="0" borderId="47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3" fillId="0" borderId="27" xfId="0" applyFont="1" applyFill="1" applyBorder="1"/>
    <xf numFmtId="0" fontId="9" fillId="2" borderId="4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4" fontId="8" fillId="2" borderId="28" xfId="0" applyNumberFormat="1" applyFont="1" applyFill="1" applyBorder="1" applyAlignment="1">
      <alignment horizontal="center" vertical="center"/>
    </xf>
    <xf numFmtId="4" fontId="9" fillId="0" borderId="29" xfId="0" applyNumberFormat="1" applyFont="1" applyFill="1" applyBorder="1" applyAlignment="1">
      <alignment horizontal="center" vertical="center"/>
    </xf>
    <xf numFmtId="0" fontId="11" fillId="0" borderId="43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 wrapText="1"/>
    </xf>
    <xf numFmtId="4" fontId="9" fillId="0" borderId="44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4" fontId="8" fillId="2" borderId="22" xfId="0" applyNumberFormat="1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17" fontId="9" fillId="2" borderId="50" xfId="0" applyNumberFormat="1" applyFont="1" applyFill="1" applyBorder="1" applyAlignment="1">
      <alignment horizontal="center" vertical="center" wrapText="1"/>
    </xf>
    <xf numFmtId="4" fontId="9" fillId="2" borderId="38" xfId="2" applyNumberFormat="1" applyFont="1" applyFill="1" applyBorder="1" applyAlignment="1">
      <alignment horizontal="center"/>
    </xf>
    <xf numFmtId="4" fontId="9" fillId="2" borderId="23" xfId="0" applyNumberFormat="1" applyFont="1" applyFill="1" applyBorder="1" applyAlignment="1">
      <alignment horizontal="center"/>
    </xf>
    <xf numFmtId="4" fontId="9" fillId="0" borderId="10" xfId="2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2" borderId="10" xfId="2" applyNumberFormat="1" applyFont="1" applyFill="1" applyBorder="1" applyAlignment="1">
      <alignment horizontal="center"/>
    </xf>
    <xf numFmtId="4" fontId="9" fillId="2" borderId="10" xfId="0" applyNumberFormat="1" applyFont="1" applyFill="1" applyBorder="1" applyAlignment="1">
      <alignment horizontal="center"/>
    </xf>
    <xf numFmtId="4" fontId="9" fillId="2" borderId="44" xfId="0" applyNumberFormat="1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4" fontId="8" fillId="2" borderId="48" xfId="2" applyNumberFormat="1" applyFont="1" applyFill="1" applyBorder="1" applyAlignment="1">
      <alignment horizontal="center"/>
    </xf>
    <xf numFmtId="4" fontId="8" fillId="2" borderId="16" xfId="2" applyNumberFormat="1" applyFont="1" applyFill="1" applyBorder="1" applyAlignment="1">
      <alignment horizontal="center"/>
    </xf>
    <xf numFmtId="4" fontId="8" fillId="2" borderId="17" xfId="2" applyNumberFormat="1" applyFont="1" applyFill="1" applyBorder="1" applyAlignment="1">
      <alignment horizontal="center"/>
    </xf>
    <xf numFmtId="4" fontId="8" fillId="2" borderId="0" xfId="2" applyNumberFormat="1" applyFont="1" applyFill="1" applyBorder="1" applyAlignment="1">
      <alignment horizontal="center"/>
    </xf>
    <xf numFmtId="4" fontId="8" fillId="2" borderId="14" xfId="2" applyNumberFormat="1" applyFont="1" applyFill="1" applyBorder="1" applyAlignment="1">
      <alignment horizontal="center"/>
    </xf>
    <xf numFmtId="4" fontId="8" fillId="0" borderId="0" xfId="2" applyNumberFormat="1" applyFont="1" applyFill="1" applyBorder="1" applyAlignment="1">
      <alignment horizontal="center"/>
    </xf>
    <xf numFmtId="4" fontId="8" fillId="2" borderId="11" xfId="2" applyNumberFormat="1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4" fontId="9" fillId="2" borderId="10" xfId="2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4" fontId="9" fillId="0" borderId="38" xfId="0" applyNumberFormat="1" applyFont="1" applyFill="1" applyBorder="1" applyAlignment="1">
      <alignment horizontal="center"/>
    </xf>
    <xf numFmtId="4" fontId="9" fillId="0" borderId="38" xfId="2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 vertical="center" wrapText="1"/>
    </xf>
    <xf numFmtId="3" fontId="8" fillId="2" borderId="0" xfId="2" applyNumberFormat="1" applyFont="1" applyFill="1" applyBorder="1" applyAlignment="1">
      <alignment horizontal="center"/>
    </xf>
    <xf numFmtId="4" fontId="8" fillId="2" borderId="45" xfId="2" applyNumberFormat="1" applyFont="1" applyFill="1" applyBorder="1" applyAlignment="1">
      <alignment horizontal="center"/>
    </xf>
    <xf numFmtId="4" fontId="8" fillId="2" borderId="41" xfId="2" applyNumberFormat="1" applyFont="1" applyFill="1" applyBorder="1" applyAlignment="1">
      <alignment horizontal="center"/>
    </xf>
    <xf numFmtId="4" fontId="8" fillId="2" borderId="46" xfId="2" applyNumberFormat="1" applyFont="1" applyFill="1" applyBorder="1" applyAlignment="1">
      <alignment horizontal="center"/>
    </xf>
    <xf numFmtId="4" fontId="8" fillId="2" borderId="42" xfId="2" applyNumberFormat="1" applyFont="1" applyFill="1" applyBorder="1" applyAlignment="1">
      <alignment horizontal="center"/>
    </xf>
    <xf numFmtId="4" fontId="8" fillId="2" borderId="52" xfId="2" applyNumberFormat="1" applyFont="1" applyFill="1" applyBorder="1" applyAlignment="1">
      <alignment horizontal="center"/>
    </xf>
    <xf numFmtId="4" fontId="8" fillId="2" borderId="15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2" borderId="0" xfId="0" applyFont="1" applyFill="1" applyAlignment="1">
      <alignment horizontal="center"/>
    </xf>
    <xf numFmtId="4" fontId="9" fillId="2" borderId="8" xfId="2" applyNumberFormat="1" applyFont="1" applyFill="1" applyBorder="1" applyAlignment="1">
      <alignment horizontal="center"/>
    </xf>
    <xf numFmtId="2" fontId="17" fillId="2" borderId="10" xfId="0" applyNumberFormat="1" applyFont="1" applyFill="1" applyBorder="1" applyAlignment="1">
      <alignment horizontal="center"/>
    </xf>
    <xf numFmtId="3" fontId="8" fillId="2" borderId="11" xfId="2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7" fontId="9" fillId="2" borderId="54" xfId="0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 wrapText="1"/>
    </xf>
    <xf numFmtId="0" fontId="8" fillId="2" borderId="55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17" fillId="2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2" fontId="0" fillId="0" borderId="10" xfId="1" applyNumberFormat="1" applyFont="1" applyBorder="1" applyAlignment="1">
      <alignment horizontal="center"/>
    </xf>
    <xf numFmtId="2" fontId="9" fillId="0" borderId="10" xfId="0" applyNumberFormat="1" applyFont="1" applyFill="1" applyBorder="1" applyAlignment="1">
      <alignment horizontal="right" vertical="center" wrapText="1"/>
    </xf>
    <xf numFmtId="4" fontId="17" fillId="0" borderId="10" xfId="0" applyNumberFormat="1" applyFont="1" applyFill="1" applyBorder="1"/>
    <xf numFmtId="4" fontId="17" fillId="0" borderId="1" xfId="0" applyNumberFormat="1" applyFont="1" applyFill="1" applyBorder="1"/>
    <xf numFmtId="2" fontId="9" fillId="0" borderId="1" xfId="0" applyNumberFormat="1" applyFont="1" applyFill="1" applyBorder="1" applyAlignment="1">
      <alignment horizontal="right" vertical="center" wrapText="1"/>
    </xf>
    <xf numFmtId="4" fontId="9" fillId="2" borderId="1" xfId="2" applyNumberFormat="1" applyFont="1" applyFill="1" applyBorder="1" applyAlignment="1"/>
    <xf numFmtId="4" fontId="9" fillId="2" borderId="1" xfId="2" applyNumberFormat="1" applyFont="1" applyFill="1" applyBorder="1" applyAlignment="1">
      <alignment horizontal="right"/>
    </xf>
    <xf numFmtId="2" fontId="9" fillId="2" borderId="1" xfId="2" applyNumberFormat="1" applyFont="1" applyFill="1" applyBorder="1" applyAlignment="1">
      <alignment horizontal="center"/>
    </xf>
    <xf numFmtId="3" fontId="11" fillId="0" borderId="16" xfId="2" applyNumberFormat="1" applyFont="1" applyFill="1" applyBorder="1" applyAlignment="1">
      <alignment horizontal="center"/>
    </xf>
    <xf numFmtId="4" fontId="11" fillId="0" borderId="52" xfId="2" applyNumberFormat="1" applyFont="1" applyFill="1" applyBorder="1" applyAlignment="1">
      <alignment horizontal="right"/>
    </xf>
    <xf numFmtId="0" fontId="8" fillId="0" borderId="11" xfId="2" applyFont="1" applyFill="1" applyBorder="1" applyAlignment="1">
      <alignment horizontal="center"/>
    </xf>
    <xf numFmtId="3" fontId="8" fillId="2" borderId="48" xfId="2" applyNumberFormat="1" applyFont="1" applyFill="1" applyBorder="1" applyAlignment="1">
      <alignment horizontal="center"/>
    </xf>
    <xf numFmtId="3" fontId="8" fillId="0" borderId="48" xfId="2" applyNumberFormat="1" applyFont="1" applyFill="1" applyBorder="1" applyAlignment="1">
      <alignment horizontal="center"/>
    </xf>
    <xf numFmtId="3" fontId="8" fillId="0" borderId="14" xfId="2" applyNumberFormat="1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9" fillId="0" borderId="35" xfId="2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4" fontId="9" fillId="4" borderId="7" xfId="2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4" fontId="9" fillId="4" borderId="1" xfId="2" applyNumberFormat="1" applyFont="1" applyFill="1" applyBorder="1" applyAlignment="1">
      <alignment horizontal="center"/>
    </xf>
    <xf numFmtId="4" fontId="9" fillId="4" borderId="10" xfId="2" applyNumberFormat="1" applyFont="1" applyFill="1" applyBorder="1" applyAlignment="1">
      <alignment horizontal="center"/>
    </xf>
    <xf numFmtId="4" fontId="9" fillId="4" borderId="10" xfId="0" applyNumberFormat="1" applyFont="1" applyFill="1" applyBorder="1" applyAlignment="1">
      <alignment horizontal="center"/>
    </xf>
    <xf numFmtId="4" fontId="9" fillId="2" borderId="5" xfId="2" applyNumberFormat="1" applyFont="1" applyFill="1" applyBorder="1" applyAlignment="1">
      <alignment horizontal="center"/>
    </xf>
    <xf numFmtId="4" fontId="9" fillId="2" borderId="57" xfId="0" applyNumberFormat="1" applyFont="1" applyFill="1" applyBorder="1" applyAlignment="1">
      <alignment horizontal="center"/>
    </xf>
    <xf numFmtId="2" fontId="17" fillId="2" borderId="38" xfId="0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3" borderId="15" xfId="2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6" fillId="3" borderId="17" xfId="2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8" fillId="0" borderId="18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8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17" fontId="4" fillId="0" borderId="8" xfId="0" applyNumberFormat="1" applyFont="1" applyFill="1" applyBorder="1" applyAlignment="1">
      <alignment horizontal="center" vertical="center" wrapText="1"/>
    </xf>
    <xf numFmtId="17" fontId="4" fillId="0" borderId="9" xfId="0" applyNumberFormat="1" applyFont="1" applyFill="1" applyBorder="1" applyAlignment="1">
      <alignment horizontal="center" vertical="center" wrapText="1"/>
    </xf>
    <xf numFmtId="17" fontId="4" fillId="0" borderId="10" xfId="0" applyNumberFormat="1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/>
    </xf>
    <xf numFmtId="0" fontId="11" fillId="3" borderId="13" xfId="2" applyFont="1" applyFill="1" applyBorder="1" applyAlignment="1">
      <alignment horizontal="center"/>
    </xf>
    <xf numFmtId="0" fontId="11" fillId="3" borderId="14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left"/>
    </xf>
    <xf numFmtId="17" fontId="9" fillId="0" borderId="10" xfId="0" applyNumberFormat="1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17" fontId="9" fillId="0" borderId="28" xfId="0" applyNumberFormat="1" applyFont="1" applyFill="1" applyBorder="1" applyAlignment="1">
      <alignment horizontal="center" vertical="center" wrapText="1"/>
    </xf>
    <xf numFmtId="17" fontId="9" fillId="0" borderId="22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11" fillId="0" borderId="36" xfId="2" applyFont="1" applyFill="1" applyBorder="1" applyAlignment="1">
      <alignment horizontal="center"/>
    </xf>
    <xf numFmtId="0" fontId="11" fillId="0" borderId="37" xfId="2" applyFont="1" applyFill="1" applyBorder="1" applyAlignment="1">
      <alignment horizontal="center" vertical="center" wrapText="1"/>
    </xf>
    <xf numFmtId="0" fontId="11" fillId="0" borderId="40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wrapText="1"/>
    </xf>
    <xf numFmtId="0" fontId="11" fillId="0" borderId="41" xfId="2" applyFont="1" applyFill="1" applyBorder="1" applyAlignment="1">
      <alignment horizontal="center" vertical="center" wrapText="1"/>
    </xf>
    <xf numFmtId="0" fontId="11" fillId="0" borderId="39" xfId="2" applyFont="1" applyFill="1" applyBorder="1" applyAlignment="1">
      <alignment horizontal="center" vertical="center" wrapText="1"/>
    </xf>
    <xf numFmtId="0" fontId="11" fillId="0" borderId="42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"/>
    </xf>
    <xf numFmtId="0" fontId="11" fillId="0" borderId="14" xfId="2" applyFont="1" applyFill="1" applyBorder="1" applyAlignment="1">
      <alignment horizontal="center"/>
    </xf>
    <xf numFmtId="0" fontId="9" fillId="0" borderId="23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36" xfId="2" applyFont="1" applyFill="1" applyBorder="1" applyAlignment="1">
      <alignment horizontal="center"/>
    </xf>
    <xf numFmtId="0" fontId="9" fillId="2" borderId="38" xfId="2" applyFont="1" applyFill="1" applyBorder="1" applyAlignment="1">
      <alignment horizontal="center" vertical="center" wrapText="1"/>
    </xf>
    <xf numFmtId="0" fontId="9" fillId="2" borderId="41" xfId="2" applyFont="1" applyFill="1" applyBorder="1" applyAlignment="1">
      <alignment horizontal="center" vertical="center" wrapText="1"/>
    </xf>
    <xf numFmtId="0" fontId="9" fillId="2" borderId="39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9" fillId="2" borderId="28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 wrapText="1"/>
    </xf>
    <xf numFmtId="0" fontId="9" fillId="2" borderId="37" xfId="2" applyFont="1" applyFill="1" applyBorder="1" applyAlignment="1">
      <alignment horizontal="center" vertical="center" wrapText="1"/>
    </xf>
    <xf numFmtId="0" fontId="9" fillId="2" borderId="4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 vertical="center" wrapText="1"/>
    </xf>
    <xf numFmtId="0" fontId="9" fillId="2" borderId="53" xfId="2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/>
    </xf>
    <xf numFmtId="0" fontId="23" fillId="4" borderId="56" xfId="0" applyFont="1" applyFill="1" applyBorder="1" applyAlignment="1">
      <alignment horizontal="center"/>
    </xf>
    <xf numFmtId="0" fontId="23" fillId="4" borderId="51" xfId="0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 vertical="center" wrapText="1"/>
    </xf>
    <xf numFmtId="0" fontId="3" fillId="2" borderId="28" xfId="2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2" borderId="29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/>
    </xf>
    <xf numFmtId="0" fontId="6" fillId="4" borderId="16" xfId="2" applyFont="1" applyFill="1" applyBorder="1" applyAlignment="1">
      <alignment horizontal="center"/>
    </xf>
    <xf numFmtId="0" fontId="6" fillId="4" borderId="17" xfId="2" applyFont="1" applyFill="1" applyBorder="1" applyAlignment="1">
      <alignment horizontal="center"/>
    </xf>
    <xf numFmtId="0" fontId="11" fillId="4" borderId="12" xfId="2" applyFont="1" applyFill="1" applyBorder="1" applyAlignment="1">
      <alignment horizontal="center"/>
    </xf>
    <xf numFmtId="0" fontId="11" fillId="4" borderId="13" xfId="2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39</xdr:row>
      <xdr:rowOff>63500</xdr:rowOff>
    </xdr:from>
    <xdr:to>
      <xdr:col>1</xdr:col>
      <xdr:colOff>736864</xdr:colOff>
      <xdr:row>40</xdr:row>
      <xdr:rowOff>172173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08" y="15122525"/>
          <a:ext cx="726281" cy="299173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63" Type="http://schemas.openxmlformats.org/officeDocument/2006/relationships/revisionLog" Target="revisionLog63.xml"/><Relationship Id="rId68" Type="http://schemas.openxmlformats.org/officeDocument/2006/relationships/revisionLog" Target="revisionLog68.xml"/><Relationship Id="rId16" Type="http://schemas.openxmlformats.org/officeDocument/2006/relationships/revisionLog" Target="revisionLog1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66" Type="http://schemas.openxmlformats.org/officeDocument/2006/relationships/revisionLog" Target="revisionLog66.xml"/><Relationship Id="rId74" Type="http://schemas.openxmlformats.org/officeDocument/2006/relationships/revisionLog" Target="revisionLog74.xml"/><Relationship Id="rId5" Type="http://schemas.openxmlformats.org/officeDocument/2006/relationships/revisionLog" Target="revisionLog5.xml"/><Relationship Id="rId61" Type="http://schemas.openxmlformats.org/officeDocument/2006/relationships/revisionLog" Target="revisionLog61.xml"/><Relationship Id="rId19" Type="http://schemas.openxmlformats.org/officeDocument/2006/relationships/revisionLog" Target="revisionLog1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77" Type="http://schemas.openxmlformats.org/officeDocument/2006/relationships/revisionLog" Target="revisionLog77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67" Type="http://schemas.openxmlformats.org/officeDocument/2006/relationships/revisionLog" Target="revisionLog67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9" Type="http://schemas.openxmlformats.org/officeDocument/2006/relationships/revisionLog" Target="revisionLog39.xml"/><Relationship Id="rId34" Type="http://schemas.openxmlformats.org/officeDocument/2006/relationships/revisionLog" Target="revisionLog34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6" Type="http://schemas.openxmlformats.org/officeDocument/2006/relationships/revisionLog" Target="revisionLog76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2" Type="http://schemas.openxmlformats.org/officeDocument/2006/relationships/revisionLog" Target="revisionLog2.xml"/><Relationship Id="rId29" Type="http://schemas.openxmlformats.org/officeDocument/2006/relationships/revisionLog" Target="revisionLog2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F450E41-B483-437F-B5C8-1A28040A5D2B}" diskRevisions="1" revisionId="782" version="2">
  <header guid="{E0B3D977-864C-4B80-AA96-C7A095F3B4EF}" dateTime="2023-04-14T16:49:07" maxSheetId="6" userName="Liz Poma Apaza" r:id="rId1">
    <sheetIdMap count="5">
      <sheetId val="1"/>
      <sheetId val="2"/>
      <sheetId val="3"/>
      <sheetId val="4"/>
      <sheetId val="5"/>
    </sheetIdMap>
  </header>
  <header guid="{434A9233-C36C-4F38-98B3-92D2A7A2013C}" dateTime="2023-04-14T16:58:40" maxSheetId="6" userName="Liz Poma Apaza" r:id="rId2" minRId="1" maxRId="124">
    <sheetIdMap count="5">
      <sheetId val="1"/>
      <sheetId val="2"/>
      <sheetId val="3"/>
      <sheetId val="4"/>
      <sheetId val="5"/>
    </sheetIdMap>
  </header>
  <header guid="{4267121E-FACB-49A9-BBC5-1B81181FAA28}" dateTime="2023-04-14T17:00:48" maxSheetId="6" userName="Liz Poma Apaza" r:id="rId3" minRId="125" maxRId="214">
    <sheetIdMap count="5">
      <sheetId val="1"/>
      <sheetId val="2"/>
      <sheetId val="3"/>
      <sheetId val="4"/>
      <sheetId val="5"/>
    </sheetIdMap>
  </header>
  <header guid="{74F99420-8086-444B-A153-89C882DC3CA5}" dateTime="2023-04-14T17:04:05" maxSheetId="6" userName="Liz Poma Apaza" r:id="rId4" minRId="215" maxRId="340">
    <sheetIdMap count="5">
      <sheetId val="1"/>
      <sheetId val="2"/>
      <sheetId val="3"/>
      <sheetId val="4"/>
      <sheetId val="5"/>
    </sheetIdMap>
  </header>
  <header guid="{22559D33-BE4F-452E-8BD5-C8EECA7738B1}" dateTime="2023-04-14T17:09:05" maxSheetId="6" userName="Liz Poma Apaza" r:id="rId5">
    <sheetIdMap count="5">
      <sheetId val="1"/>
      <sheetId val="2"/>
      <sheetId val="3"/>
      <sheetId val="4"/>
      <sheetId val="5"/>
    </sheetIdMap>
  </header>
  <header guid="{EC35DC27-B2DC-4962-AB90-EF6A514EF99F}" dateTime="2023-04-14T17:14:05" maxSheetId="6" userName="Liz Poma Apaza" r:id="rId6" minRId="341" maxRId="348">
    <sheetIdMap count="5">
      <sheetId val="1"/>
      <sheetId val="2"/>
      <sheetId val="3"/>
      <sheetId val="4"/>
      <sheetId val="5"/>
    </sheetIdMap>
  </header>
  <header guid="{711BFC3A-984F-4A08-8A33-5FFC5F3B3A06}" dateTime="2023-04-14T17:24:16" maxSheetId="6" userName="Liz Poma Apaza" r:id="rId7" minRId="349" maxRId="360">
    <sheetIdMap count="5">
      <sheetId val="1"/>
      <sheetId val="2"/>
      <sheetId val="3"/>
      <sheetId val="4"/>
      <sheetId val="5"/>
    </sheetIdMap>
  </header>
  <header guid="{87FE2593-6F60-4328-90F1-9E8A407FF297}" dateTime="2023-04-14T17:29:05" maxSheetId="6" userName="Liz Poma Apaza" r:id="rId8" minRId="361" maxRId="362">
    <sheetIdMap count="5">
      <sheetId val="1"/>
      <sheetId val="2"/>
      <sheetId val="3"/>
      <sheetId val="4"/>
      <sheetId val="5"/>
    </sheetIdMap>
  </header>
  <header guid="{09795A8F-0996-4599-9EA9-54B651A4EE5B}" dateTime="2023-04-14T17:30:52" maxSheetId="6" userName="Liz Poma Apaza" r:id="rId9">
    <sheetIdMap count="5">
      <sheetId val="1"/>
      <sheetId val="2"/>
      <sheetId val="3"/>
      <sheetId val="4"/>
      <sheetId val="5"/>
    </sheetIdMap>
  </header>
  <header guid="{EE45F2CC-AEB8-4ABE-9E3B-126534E607C0}" dateTime="2023-04-14T17:34:05" maxSheetId="6" userName="Liz Poma Apaza" r:id="rId10" minRId="363" maxRId="369">
    <sheetIdMap count="5">
      <sheetId val="1"/>
      <sheetId val="2"/>
      <sheetId val="3"/>
      <sheetId val="4"/>
      <sheetId val="5"/>
    </sheetIdMap>
  </header>
  <header guid="{79052897-DE9D-407C-BC76-D25DE6BDE660}" dateTime="2023-04-14T17:37:48" maxSheetId="6" userName="Liz Poma Apaza" r:id="rId11" minRId="370" maxRId="375">
    <sheetIdMap count="5">
      <sheetId val="1"/>
      <sheetId val="2"/>
      <sheetId val="3"/>
      <sheetId val="4"/>
      <sheetId val="5"/>
    </sheetIdMap>
  </header>
  <header guid="{A9AD723B-4A69-4CC0-9581-4B369B893A8F}" dateTime="2023-04-14T17:39:05" maxSheetId="6" userName="Liz Poma Apaza" r:id="rId12" minRId="376">
    <sheetIdMap count="5">
      <sheetId val="1"/>
      <sheetId val="2"/>
      <sheetId val="3"/>
      <sheetId val="4"/>
      <sheetId val="5"/>
    </sheetIdMap>
  </header>
  <header guid="{74EBE090-A2B0-4EEC-9C04-FFD778BED535}" dateTime="2023-04-14T17:42:55" maxSheetId="6" userName="Liz Poma Apaza" r:id="rId13" minRId="377" maxRId="381">
    <sheetIdMap count="5">
      <sheetId val="1"/>
      <sheetId val="2"/>
      <sheetId val="3"/>
      <sheetId val="4"/>
      <sheetId val="5"/>
    </sheetIdMap>
  </header>
  <header guid="{6278DC7B-6A58-42FC-9272-9944C197563C}" dateTime="2023-04-14T17:43:19" maxSheetId="6" userName="Liz Poma Apaza" r:id="rId14">
    <sheetIdMap count="5">
      <sheetId val="1"/>
      <sheetId val="2"/>
      <sheetId val="3"/>
      <sheetId val="4"/>
      <sheetId val="5"/>
    </sheetIdMap>
  </header>
  <header guid="{3A16C8B3-AF74-4E23-83DD-75914276ACB1}" dateTime="2023-04-17T12:25:02" maxSheetId="6" userName="Liz Poma Apaza" r:id="rId15">
    <sheetIdMap count="5">
      <sheetId val="1"/>
      <sheetId val="2"/>
      <sheetId val="3"/>
      <sheetId val="4"/>
      <sheetId val="5"/>
    </sheetIdMap>
  </header>
  <header guid="{19BB3722-0E32-4C22-9A51-94C005C8F133}" dateTime="2023-04-17T12:31:29" maxSheetId="6" userName="Liz Poma Apaza" r:id="rId16" minRId="382" maxRId="387">
    <sheetIdMap count="5">
      <sheetId val="1"/>
      <sheetId val="2"/>
      <sheetId val="3"/>
      <sheetId val="4"/>
      <sheetId val="5"/>
    </sheetIdMap>
  </header>
  <header guid="{5CD9B381-7419-4402-BD71-4F52976EEF90}" dateTime="2023-04-17T12:36:46" maxSheetId="6" userName="Liz Poma Apaza" r:id="rId17" minRId="388">
    <sheetIdMap count="5">
      <sheetId val="1"/>
      <sheetId val="2"/>
      <sheetId val="3"/>
      <sheetId val="4"/>
      <sheetId val="5"/>
    </sheetIdMap>
  </header>
  <header guid="{E9F35034-771E-4DAD-8C1F-25D6D58BA529}" dateTime="2023-04-17T12:37:38" maxSheetId="6" userName="Liz Poma Apaza" r:id="rId18">
    <sheetIdMap count="5">
      <sheetId val="1"/>
      <sheetId val="2"/>
      <sheetId val="3"/>
      <sheetId val="4"/>
      <sheetId val="5"/>
    </sheetIdMap>
  </header>
  <header guid="{69610C67-8E44-4C71-B48C-FD3DF8BB983B}" dateTime="2023-04-17T14:25:30" maxSheetId="6" userName="Liz Poma Apaza" r:id="rId19" minRId="389" maxRId="393">
    <sheetIdMap count="5">
      <sheetId val="1"/>
      <sheetId val="2"/>
      <sheetId val="3"/>
      <sheetId val="4"/>
      <sheetId val="5"/>
    </sheetIdMap>
  </header>
  <header guid="{2F298A38-9693-48E0-91FA-7E9ECE24BDB0}" dateTime="2023-04-17T14:29:22" maxSheetId="6" userName="Liz Poma Apaza" r:id="rId20" minRId="394" maxRId="404">
    <sheetIdMap count="5">
      <sheetId val="1"/>
      <sheetId val="2"/>
      <sheetId val="3"/>
      <sheetId val="4"/>
      <sheetId val="5"/>
    </sheetIdMap>
  </header>
  <header guid="{A442A9DE-A705-4465-BB84-E43EDFD76921}" dateTime="2023-04-17T14:31:30" maxSheetId="6" userName="Liz Poma Apaza" r:id="rId21" minRId="405" maxRId="406">
    <sheetIdMap count="5">
      <sheetId val="1"/>
      <sheetId val="2"/>
      <sheetId val="3"/>
      <sheetId val="4"/>
      <sheetId val="5"/>
    </sheetIdMap>
  </header>
  <header guid="{A2DA4960-D745-4D93-9BAF-60E3F1BB6F56}" dateTime="2023-04-17T14:32:40" maxSheetId="6" userName="Liz Poma Apaza" r:id="rId22" minRId="407" maxRId="413">
    <sheetIdMap count="5">
      <sheetId val="1"/>
      <sheetId val="2"/>
      <sheetId val="3"/>
      <sheetId val="4"/>
      <sheetId val="5"/>
    </sheetIdMap>
  </header>
  <header guid="{98848ABC-1C96-4CDA-9CCF-2D854D36DF9D}" dateTime="2023-04-17T14:36:52" maxSheetId="6" userName="Liz Poma Apaza" r:id="rId23" minRId="414" maxRId="422">
    <sheetIdMap count="5">
      <sheetId val="1"/>
      <sheetId val="2"/>
      <sheetId val="3"/>
      <sheetId val="4"/>
      <sheetId val="5"/>
    </sheetIdMap>
  </header>
  <header guid="{1B4859C6-4116-40FB-8DAD-53D483EFD5BE}" dateTime="2023-04-17T14:46:29" maxSheetId="6" userName="Liz Poma Apaza" r:id="rId24" minRId="423" maxRId="429">
    <sheetIdMap count="5">
      <sheetId val="1"/>
      <sheetId val="2"/>
      <sheetId val="3"/>
      <sheetId val="4"/>
      <sheetId val="5"/>
    </sheetIdMap>
  </header>
  <header guid="{55850A09-7BCC-4130-8459-4941A1DB1035}" dateTime="2023-04-17T14:50:32" maxSheetId="6" userName="Liz Poma Apaza" r:id="rId25" minRId="430" maxRId="438">
    <sheetIdMap count="5">
      <sheetId val="1"/>
      <sheetId val="2"/>
      <sheetId val="3"/>
      <sheetId val="4"/>
      <sheetId val="5"/>
    </sheetIdMap>
  </header>
  <header guid="{4D408CC5-7E0D-4293-AD9D-AE27B90B4A7A}" dateTime="2023-04-17T14:55:30" maxSheetId="6" userName="Liz Poma Apaza" r:id="rId26" minRId="439" maxRId="450">
    <sheetIdMap count="5">
      <sheetId val="1"/>
      <sheetId val="2"/>
      <sheetId val="3"/>
      <sheetId val="4"/>
      <sheetId val="5"/>
    </sheetIdMap>
  </header>
  <header guid="{E52A0E6D-B217-4C8E-8109-D05F8F8224CC}" dateTime="2023-04-17T14:57:42" maxSheetId="6" userName="Liz Poma Apaza" r:id="rId27" minRId="451" maxRId="454">
    <sheetIdMap count="5">
      <sheetId val="1"/>
      <sheetId val="2"/>
      <sheetId val="3"/>
      <sheetId val="4"/>
      <sheetId val="5"/>
    </sheetIdMap>
  </header>
  <header guid="{53645150-0B52-428A-8ED5-212BAC60BF7D}" dateTime="2023-04-17T14:59:56" maxSheetId="6" userName="Liz Poma Apaza" r:id="rId28" minRId="455" maxRId="460">
    <sheetIdMap count="5">
      <sheetId val="1"/>
      <sheetId val="2"/>
      <sheetId val="3"/>
      <sheetId val="4"/>
      <sheetId val="5"/>
    </sheetIdMap>
  </header>
  <header guid="{2D4F37A3-D2C1-463B-A442-5D9D45439A68}" dateTime="2023-04-17T15:01:52" maxSheetId="6" userName="Liz Poma Apaza" r:id="rId29" minRId="461" maxRId="466">
    <sheetIdMap count="5">
      <sheetId val="1"/>
      <sheetId val="2"/>
      <sheetId val="3"/>
      <sheetId val="4"/>
      <sheetId val="5"/>
    </sheetIdMap>
  </header>
  <header guid="{275A7174-0982-4233-91DC-6D7BC17D4652}" dateTime="2023-04-17T15:04:01" maxSheetId="6" userName="Liz Poma Apaza" r:id="rId30" minRId="467" maxRId="472">
    <sheetIdMap count="5">
      <sheetId val="1"/>
      <sheetId val="2"/>
      <sheetId val="3"/>
      <sheetId val="4"/>
      <sheetId val="5"/>
    </sheetIdMap>
  </header>
  <header guid="{21A8FDB9-E6E5-4344-AF90-F188EE4ADAC1}" dateTime="2023-04-17T15:15:30" maxSheetId="6" userName="Liz Poma Apaza" r:id="rId31" minRId="473" maxRId="482">
    <sheetIdMap count="5">
      <sheetId val="1"/>
      <sheetId val="2"/>
      <sheetId val="3"/>
      <sheetId val="4"/>
      <sheetId val="5"/>
    </sheetIdMap>
  </header>
  <header guid="{3A4F76EE-F48C-403C-AF81-24D037DAECDE}" dateTime="2023-04-17T15:16:01" maxSheetId="6" userName="Liz Poma Apaza" r:id="rId32" minRId="483" maxRId="484">
    <sheetIdMap count="5">
      <sheetId val="1"/>
      <sheetId val="2"/>
      <sheetId val="3"/>
      <sheetId val="4"/>
      <sheetId val="5"/>
    </sheetIdMap>
  </header>
  <header guid="{47A1EC21-3CF4-49D9-A4A1-AFF1D45A2B20}" dateTime="2023-04-17T15:17:17" maxSheetId="6" userName="Liz Poma Apaza" r:id="rId33" minRId="485" maxRId="490">
    <sheetIdMap count="5">
      <sheetId val="1"/>
      <sheetId val="2"/>
      <sheetId val="3"/>
      <sheetId val="4"/>
      <sheetId val="5"/>
    </sheetIdMap>
  </header>
  <header guid="{46C78A4F-51F5-47D3-BFA4-78426D511EB6}" dateTime="2023-04-17T15:19:48" maxSheetId="6" userName="Liz Poma Apaza" r:id="rId34" minRId="491" maxRId="494">
    <sheetIdMap count="5">
      <sheetId val="1"/>
      <sheetId val="2"/>
      <sheetId val="3"/>
      <sheetId val="4"/>
      <sheetId val="5"/>
    </sheetIdMap>
  </header>
  <header guid="{25720C3C-2EA5-45AD-89DC-5944C83BFA87}" dateTime="2023-04-17T15:20:30" maxSheetId="6" userName="Liz Poma Apaza" r:id="rId35" minRId="495" maxRId="496">
    <sheetIdMap count="5">
      <sheetId val="1"/>
      <sheetId val="2"/>
      <sheetId val="3"/>
      <sheetId val="4"/>
      <sheetId val="5"/>
    </sheetIdMap>
  </header>
  <header guid="{67EC0FE3-BCEB-48EE-B26E-48A119AA44FF}" dateTime="2023-04-17T15:21:23" maxSheetId="6" userName="Liz Poma Apaza" r:id="rId36" minRId="497" maxRId="500">
    <sheetIdMap count="5">
      <sheetId val="1"/>
      <sheetId val="2"/>
      <sheetId val="3"/>
      <sheetId val="4"/>
      <sheetId val="5"/>
    </sheetIdMap>
  </header>
  <header guid="{BEE4156C-DB9A-43AE-8FBA-FE6ED294BFAE}" dateTime="2023-04-17T15:24:13" maxSheetId="6" userName="Liz Poma Apaza" r:id="rId37" minRId="501" maxRId="506">
    <sheetIdMap count="5">
      <sheetId val="1"/>
      <sheetId val="2"/>
      <sheetId val="3"/>
      <sheetId val="4"/>
      <sheetId val="5"/>
    </sheetIdMap>
  </header>
  <header guid="{D718B7F8-8158-438B-B422-E14842BDC94D}" dateTime="2023-04-17T15:25:30" maxSheetId="6" userName="Liz Poma Apaza" r:id="rId38" minRId="507" maxRId="508">
    <sheetIdMap count="5">
      <sheetId val="1"/>
      <sheetId val="2"/>
      <sheetId val="3"/>
      <sheetId val="4"/>
      <sheetId val="5"/>
    </sheetIdMap>
  </header>
  <header guid="{3B137028-8757-4947-ADC9-559015426851}" dateTime="2023-04-17T15:27:02" maxSheetId="6" userName="Liz Poma Apaza" r:id="rId39" minRId="509" maxRId="513">
    <sheetIdMap count="5">
      <sheetId val="1"/>
      <sheetId val="2"/>
      <sheetId val="3"/>
      <sheetId val="4"/>
      <sheetId val="5"/>
    </sheetIdMap>
  </header>
  <header guid="{785BF211-150B-47BA-A8AC-D4B2050A0731}" dateTime="2023-04-17T15:34:14" maxSheetId="6" userName="Liz Poma Apaza" r:id="rId40" minRId="514" maxRId="525">
    <sheetIdMap count="5">
      <sheetId val="1"/>
      <sheetId val="2"/>
      <sheetId val="3"/>
      <sheetId val="4"/>
      <sheetId val="5"/>
    </sheetIdMap>
  </header>
  <header guid="{4ABC9EA4-7F41-4695-9044-2DFADE06B7BC}" dateTime="2023-04-17T15:40:31" maxSheetId="6" userName="Liz Poma Apaza" r:id="rId41" minRId="526" maxRId="535">
    <sheetIdMap count="5">
      <sheetId val="1"/>
      <sheetId val="2"/>
      <sheetId val="3"/>
      <sheetId val="4"/>
      <sheetId val="5"/>
    </sheetIdMap>
  </header>
  <header guid="{B87516F4-C2F7-44F4-8531-EEF011B01AAF}" dateTime="2023-04-17T15:40:47" maxSheetId="6" userName="Liz Poma Apaza" r:id="rId42" minRId="536" maxRId="537">
    <sheetIdMap count="5">
      <sheetId val="1"/>
      <sheetId val="2"/>
      <sheetId val="3"/>
      <sheetId val="4"/>
      <sheetId val="5"/>
    </sheetIdMap>
  </header>
  <header guid="{7DD01F9D-5F48-4F5A-9840-76FDEF209C09}" dateTime="2023-04-17T15:45:30" maxSheetId="6" userName="Liz Poma Apaza" r:id="rId43" minRId="538" maxRId="544">
    <sheetIdMap count="5">
      <sheetId val="1"/>
      <sheetId val="2"/>
      <sheetId val="3"/>
      <sheetId val="4"/>
      <sheetId val="5"/>
    </sheetIdMap>
  </header>
  <header guid="{A32B75BC-D525-44E4-93EB-6E1DF0AD6C81}" dateTime="2023-04-17T15:46:35" maxSheetId="6" userName="Liz Poma Apaza" r:id="rId44" minRId="545" maxRId="549">
    <sheetIdMap count="5">
      <sheetId val="1"/>
      <sheetId val="2"/>
      <sheetId val="3"/>
      <sheetId val="4"/>
      <sheetId val="5"/>
    </sheetIdMap>
  </header>
  <header guid="{FB7B2774-82AB-478C-8A41-C2C306EA2900}" dateTime="2023-04-17T15:50:31" maxSheetId="6" userName="Liz Poma Apaza" r:id="rId45" minRId="550" maxRId="555">
    <sheetIdMap count="5">
      <sheetId val="1"/>
      <sheetId val="2"/>
      <sheetId val="3"/>
      <sheetId val="4"/>
      <sheetId val="5"/>
    </sheetIdMap>
  </header>
  <header guid="{00E7FDD3-330E-4AEE-8D61-8CE8CCD3C624}" dateTime="2023-04-17T15:52:09" maxSheetId="6" userName="Liz Poma Apaza" r:id="rId46" minRId="556" maxRId="563">
    <sheetIdMap count="5">
      <sheetId val="1"/>
      <sheetId val="2"/>
      <sheetId val="3"/>
      <sheetId val="4"/>
      <sheetId val="5"/>
    </sheetIdMap>
  </header>
  <header guid="{66E79289-D004-405E-B433-DBE625F5889C}" dateTime="2023-04-17T15:55:31" maxSheetId="6" userName="Liz Poma Apaza" r:id="rId47" minRId="564" maxRId="575">
    <sheetIdMap count="5">
      <sheetId val="1"/>
      <sheetId val="2"/>
      <sheetId val="3"/>
      <sheetId val="4"/>
      <sheetId val="5"/>
    </sheetIdMap>
  </header>
  <header guid="{66791B38-BB1B-49B0-A652-87B606D18401}" dateTime="2023-04-17T16:00:31" maxSheetId="6" userName="Liz Poma Apaza" r:id="rId48" minRId="576" maxRId="581">
    <sheetIdMap count="5">
      <sheetId val="1"/>
      <sheetId val="2"/>
      <sheetId val="3"/>
      <sheetId val="4"/>
      <sheetId val="5"/>
    </sheetIdMap>
  </header>
  <header guid="{E70B8B57-1613-480F-A6EA-69308851E473}" dateTime="2023-04-17T16:01:45" maxSheetId="6" userName="Liz Poma Apaza" r:id="rId49" minRId="582" maxRId="587">
    <sheetIdMap count="5">
      <sheetId val="1"/>
      <sheetId val="2"/>
      <sheetId val="3"/>
      <sheetId val="4"/>
      <sheetId val="5"/>
    </sheetIdMap>
  </header>
  <header guid="{3BE1491A-326D-4B9F-B54C-6572E9922FD6}" dateTime="2023-04-17T16:15:12" maxSheetId="6" userName="Liz Poma Apaza" r:id="rId50" minRId="588" maxRId="593">
    <sheetIdMap count="5">
      <sheetId val="1"/>
      <sheetId val="2"/>
      <sheetId val="3"/>
      <sheetId val="4"/>
      <sheetId val="5"/>
    </sheetIdMap>
  </header>
  <header guid="{6A902B0B-2A1F-4173-A7D5-20A4FBBEB0FE}" dateTime="2023-04-17T16:18:04" maxSheetId="6" userName="Liz Poma Apaza" r:id="rId51" minRId="594" maxRId="599">
    <sheetIdMap count="5">
      <sheetId val="1"/>
      <sheetId val="2"/>
      <sheetId val="3"/>
      <sheetId val="4"/>
      <sheetId val="5"/>
    </sheetIdMap>
  </header>
  <header guid="{426CB6F4-1A53-4192-8C08-790476F2A4D3}" dateTime="2023-04-17T16:23:20" maxSheetId="6" userName="Liz Poma Apaza" r:id="rId52" minRId="600" maxRId="605">
    <sheetIdMap count="5">
      <sheetId val="1"/>
      <sheetId val="2"/>
      <sheetId val="3"/>
      <sheetId val="4"/>
      <sheetId val="5"/>
    </sheetIdMap>
  </header>
  <header guid="{EBE6CD12-F315-4A3C-8B43-3B89B56E9D0B}" dateTime="2023-04-17T16:24:57" maxSheetId="6" userName="Liz Poma Apaza" r:id="rId53" minRId="606" maxRId="611">
    <sheetIdMap count="5">
      <sheetId val="1"/>
      <sheetId val="2"/>
      <sheetId val="3"/>
      <sheetId val="4"/>
      <sheetId val="5"/>
    </sheetIdMap>
  </header>
  <header guid="{59CDD793-8B7F-4BDE-BD42-E49C06CA5F37}" dateTime="2023-04-17T16:30:32" maxSheetId="6" userName="Liz Poma Apaza" r:id="rId54" minRId="612" maxRId="619">
    <sheetIdMap count="5">
      <sheetId val="1"/>
      <sheetId val="2"/>
      <sheetId val="3"/>
      <sheetId val="4"/>
      <sheetId val="5"/>
    </sheetIdMap>
  </header>
  <header guid="{F408C74D-5987-4482-B14C-5823689700B8}" dateTime="2023-04-17T16:35:31" maxSheetId="6" userName="Liz Poma Apaza" r:id="rId55" minRId="620" maxRId="621">
    <sheetIdMap count="5">
      <sheetId val="1"/>
      <sheetId val="2"/>
      <sheetId val="3"/>
      <sheetId val="4"/>
      <sheetId val="5"/>
    </sheetIdMap>
  </header>
  <header guid="{FC7E21E6-BFD3-472A-B735-B399721B8E7D}" dateTime="2023-04-17T16:39:17" maxSheetId="6" userName="Liz Poma Apaza" r:id="rId56" minRId="622" maxRId="623">
    <sheetIdMap count="5">
      <sheetId val="1"/>
      <sheetId val="2"/>
      <sheetId val="3"/>
      <sheetId val="4"/>
      <sheetId val="5"/>
    </sheetIdMap>
  </header>
  <header guid="{4BF41288-0006-4372-9A7A-EC2DD49650ED}" dateTime="2023-04-17T16:40:31" maxSheetId="6" userName="Liz Poma Apaza" r:id="rId57">
    <sheetIdMap count="5">
      <sheetId val="1"/>
      <sheetId val="2"/>
      <sheetId val="3"/>
      <sheetId val="4"/>
      <sheetId val="5"/>
    </sheetIdMap>
  </header>
  <header guid="{BD3C8ED8-F936-4DFB-AE0F-9E83B49FE579}" dateTime="2023-04-17T16:50:31" maxSheetId="6" userName="Liz Poma Apaza" r:id="rId58" minRId="624" maxRId="629">
    <sheetIdMap count="5">
      <sheetId val="1"/>
      <sheetId val="2"/>
      <sheetId val="3"/>
      <sheetId val="4"/>
      <sheetId val="5"/>
    </sheetIdMap>
  </header>
  <header guid="{0A22E316-7F18-46F5-A52B-67642FAB8B9D}" dateTime="2023-04-17T17:05:31" maxSheetId="6" userName="Liz Poma Apaza" r:id="rId59" minRId="630" maxRId="635">
    <sheetIdMap count="5">
      <sheetId val="1"/>
      <sheetId val="2"/>
      <sheetId val="3"/>
      <sheetId val="4"/>
      <sheetId val="5"/>
    </sheetIdMap>
  </header>
  <header guid="{39D01687-481C-403A-BC00-025BAF86580D}" dateTime="2023-04-17T17:06:34" maxSheetId="6" userName="Liz Poma Apaza" r:id="rId60" minRId="636" maxRId="641">
    <sheetIdMap count="5">
      <sheetId val="1"/>
      <sheetId val="2"/>
      <sheetId val="3"/>
      <sheetId val="4"/>
      <sheetId val="5"/>
    </sheetIdMap>
  </header>
  <header guid="{48435F33-788D-413E-9636-DB6515A5F577}" dateTime="2023-04-17T17:15:31" maxSheetId="6" userName="Liz Poma Apaza" r:id="rId61" minRId="642" maxRId="643">
    <sheetIdMap count="5">
      <sheetId val="1"/>
      <sheetId val="2"/>
      <sheetId val="3"/>
      <sheetId val="4"/>
      <sheetId val="5"/>
    </sheetIdMap>
  </header>
  <header guid="{9706D200-87CC-4AFA-BF8A-02ED02A7AA73}" dateTime="2023-04-17T17:20:04" maxSheetId="6" userName="Liz Poma Apaza" r:id="rId62" minRId="644" maxRId="653">
    <sheetIdMap count="5">
      <sheetId val="1"/>
      <sheetId val="2"/>
      <sheetId val="3"/>
      <sheetId val="4"/>
      <sheetId val="5"/>
    </sheetIdMap>
  </header>
  <header guid="{7D98EF58-1B25-4D5E-91B4-75F5CDE132A0}" dateTime="2023-04-17T17:30:31" maxSheetId="6" userName="Liz Poma Apaza" r:id="rId63" minRId="654" maxRId="665">
    <sheetIdMap count="5">
      <sheetId val="1"/>
      <sheetId val="2"/>
      <sheetId val="3"/>
      <sheetId val="4"/>
      <sheetId val="5"/>
    </sheetIdMap>
  </header>
  <header guid="{263378D6-ADDF-4C0D-B7D7-E361E41CDCBF}" dateTime="2023-04-17T17:31:07" maxSheetId="6" userName="Liz Poma Apaza" r:id="rId64" minRId="666" maxRId="669">
    <sheetIdMap count="5">
      <sheetId val="1"/>
      <sheetId val="2"/>
      <sheetId val="3"/>
      <sheetId val="4"/>
      <sheetId val="5"/>
    </sheetIdMap>
  </header>
  <header guid="{5A7C0A63-1139-4D08-93F9-7019B6A908A8}" dateTime="2023-04-17T17:36:31" maxSheetId="6" userName="Liz Poma Apaza" r:id="rId65" minRId="670" maxRId="677">
    <sheetIdMap count="5">
      <sheetId val="1"/>
      <sheetId val="2"/>
      <sheetId val="3"/>
      <sheetId val="4"/>
      <sheetId val="5"/>
    </sheetIdMap>
  </header>
  <header guid="{7CD25988-ED97-4AFC-BD37-13B1ED872EC9}" dateTime="2023-04-17T17:40:09" maxSheetId="6" userName="Liz Poma Apaza" r:id="rId66" minRId="678" maxRId="687">
    <sheetIdMap count="5">
      <sheetId val="1"/>
      <sheetId val="2"/>
      <sheetId val="3"/>
      <sheetId val="4"/>
      <sheetId val="5"/>
    </sheetIdMap>
  </header>
  <header guid="{0113A294-FF81-48D9-9E8A-1761F2B19E08}" dateTime="2023-04-17T17:41:54" maxSheetId="6" userName="Liz Poma Apaza" r:id="rId67" minRId="688" maxRId="690">
    <sheetIdMap count="5">
      <sheetId val="1"/>
      <sheetId val="2"/>
      <sheetId val="3"/>
      <sheetId val="4"/>
      <sheetId val="5"/>
    </sheetIdMap>
  </header>
  <header guid="{A13ECD3F-EF72-441A-BDD2-6DE8BB516FBE}" dateTime="2023-04-17T17:47:20" maxSheetId="6" userName="Liz Poma Apaza" r:id="rId68" minRId="691" maxRId="699">
    <sheetIdMap count="5">
      <sheetId val="1"/>
      <sheetId val="2"/>
      <sheetId val="3"/>
      <sheetId val="4"/>
      <sheetId val="5"/>
    </sheetIdMap>
  </header>
  <header guid="{276F8380-F816-4FCA-9DDA-215A58905026}" dateTime="2023-04-17T17:50:50" maxSheetId="6" userName="Liz Poma Apaza" r:id="rId69" minRId="700" maxRId="709">
    <sheetIdMap count="5">
      <sheetId val="1"/>
      <sheetId val="2"/>
      <sheetId val="3"/>
      <sheetId val="4"/>
      <sheetId val="5"/>
    </sheetIdMap>
  </header>
  <header guid="{8311FD18-C077-45CE-B2D6-B33737CDB6BC}" dateTime="2023-04-17T18:02:31" maxSheetId="6" userName="Liz Poma Apaza" r:id="rId70" minRId="710" maxRId="711">
    <sheetIdMap count="5">
      <sheetId val="1"/>
      <sheetId val="2"/>
      <sheetId val="3"/>
      <sheetId val="4"/>
      <sheetId val="5"/>
    </sheetIdMap>
  </header>
  <header guid="{E3E9CFAA-840C-463F-94AF-C3302B6B156F}" dateTime="2023-04-17T18:08:31" maxSheetId="6" userName="Liz Poma Apaza" r:id="rId71">
    <sheetIdMap count="5">
      <sheetId val="1"/>
      <sheetId val="2"/>
      <sheetId val="3"/>
      <sheetId val="4"/>
      <sheetId val="5"/>
    </sheetIdMap>
  </header>
  <header guid="{B980EAC9-1246-482D-B5F9-7719B4C99BD3}" dateTime="2023-04-17T18:32:31" maxSheetId="6" userName="Liz Poma Apaza" r:id="rId72" minRId="712" maxRId="717">
    <sheetIdMap count="5">
      <sheetId val="1"/>
      <sheetId val="2"/>
      <sheetId val="3"/>
      <sheetId val="4"/>
      <sheetId val="5"/>
    </sheetIdMap>
  </header>
  <header guid="{1F158931-C975-47D1-A132-F8ACAA65780C}" dateTime="2023-04-17T18:49:29" maxSheetId="6" userName="Liz Poma Apaza" r:id="rId73" minRId="718" maxRId="729">
    <sheetIdMap count="5">
      <sheetId val="1"/>
      <sheetId val="2"/>
      <sheetId val="3"/>
      <sheetId val="4"/>
      <sheetId val="5"/>
    </sheetIdMap>
  </header>
  <header guid="{080DE135-57D7-4BE9-8328-919384EDE9E9}" dateTime="2023-04-17T18:50:07" maxSheetId="6" userName="Liz Poma Apaza" r:id="rId74" minRId="730" maxRId="732">
    <sheetIdMap count="5">
      <sheetId val="1"/>
      <sheetId val="2"/>
      <sheetId val="3"/>
      <sheetId val="4"/>
      <sheetId val="5"/>
    </sheetIdMap>
  </header>
  <header guid="{5020F603-0C32-43A6-BF1C-8C0F82306B00}" dateTime="2023-04-17T18:50:52" maxSheetId="6" userName="Liz Poma Apaza" r:id="rId75">
    <sheetIdMap count="5">
      <sheetId val="1"/>
      <sheetId val="2"/>
      <sheetId val="3"/>
      <sheetId val="4"/>
      <sheetId val="5"/>
    </sheetIdMap>
  </header>
  <header guid="{5FA37267-5C7B-46C0-9FED-5DDB74386C20}" dateTime="2023-04-25T08:45:21" maxSheetId="6" userName="Liz Poma Apaza" r:id="rId76" minRId="733" maxRId="782">
    <sheetIdMap count="5">
      <sheetId val="1"/>
      <sheetId val="2"/>
      <sheetId val="3"/>
      <sheetId val="4"/>
      <sheetId val="5"/>
    </sheetIdMap>
  </header>
  <header guid="{F356E160-637C-41E5-9433-7AC2050155C3}" dateTime="2023-04-25T08:45:31" maxSheetId="6" userName="Liz Poma Apaza" r:id="rId77">
    <sheetIdMap count="5">
      <sheetId val="1"/>
      <sheetId val="2"/>
      <sheetId val="3"/>
      <sheetId val="4"/>
      <sheetId val="5"/>
    </sheetIdMap>
  </header>
  <header guid="{5F450E41-B483-437F-B5C8-1A28040A5D2B}" dateTime="2023-04-25T08:58:26" maxSheetId="6" userName="Magaly Paredes Perez" r:id="rId78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5" numFmtId="22">
    <oc r="J12">
      <v>44652</v>
    </oc>
    <nc r="J12"/>
  </rcc>
  <rcc rId="364" sId="5" numFmtId="4">
    <oc r="M12">
      <v>400</v>
    </oc>
    <nc r="M12"/>
  </rcc>
  <rcc rId="365" sId="5" numFmtId="22">
    <oc r="J13">
      <v>44682</v>
    </oc>
    <nc r="J13"/>
  </rcc>
  <rcc rId="366" sId="5" numFmtId="4">
    <oc r="M13">
      <v>400</v>
    </oc>
    <nc r="M13"/>
  </rcc>
  <rcc rId="367" sId="5">
    <nc r="K9">
      <v>15</v>
    </nc>
  </rcc>
  <rcc rId="368" sId="5">
    <nc r="K10">
      <v>15</v>
    </nc>
  </rcc>
  <rcc rId="369" sId="5">
    <nc r="K11">
      <v>15</v>
    </nc>
  </rcc>
  <rfmt sheetId="4" sqref="P42:Q44">
    <dxf>
      <fill>
        <patternFill>
          <bgColor theme="9" tint="0.59999389629810485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" sId="3" numFmtId="4">
    <nc r="P42">
      <v>665</v>
    </nc>
  </rcc>
  <rcc rId="371" sId="3" numFmtId="4">
    <nc r="P43">
      <v>607.85</v>
    </nc>
  </rcc>
  <rcc rId="372" sId="3" numFmtId="4">
    <nc r="Q42">
      <v>742</v>
    </nc>
  </rcc>
  <rcc rId="373" sId="3" numFmtId="4">
    <nc r="Q43">
      <v>699</v>
    </nc>
  </rcc>
  <rcc rId="374" sId="3" numFmtId="4">
    <nc r="Q44">
      <v>640</v>
    </nc>
  </rcc>
  <rcc rId="375" sId="3" numFmtId="4">
    <nc r="P44">
      <v>560</v>
    </nc>
  </rcc>
  <rcv guid="{6348123E-E71C-4D46-BA3B-F837DFD80CFE}" action="delete"/>
  <rcv guid="{6348123E-E71C-4D46-BA3B-F837DFD80CF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6" sId="3" numFmtId="4">
    <nc r="V42">
      <v>649.20000000000005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" sId="3" numFmtId="4">
    <nc r="V43">
      <v>483.7</v>
    </nc>
  </rcc>
  <rcc rId="378" sId="3" numFmtId="4">
    <nc r="V44">
      <v>635.70000000000005</v>
    </nc>
  </rcc>
  <rcc rId="379" sId="3" numFmtId="4">
    <nc r="W44">
      <v>547</v>
    </nc>
  </rcc>
  <rcc rId="380" sId="3" numFmtId="4">
    <nc r="W43">
      <v>372</v>
    </nc>
  </rcc>
  <rcc rId="381" sId="3" numFmtId="4">
    <nc r="W42">
      <v>529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42:W44">
    <dxf>
      <fill>
        <patternFill>
          <bgColor theme="9" tint="0.59999389629810485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8123E-E71C-4D46-BA3B-F837DFD80CFE}" action="delete"/>
  <rcv guid="{6348123E-E71C-4D46-BA3B-F837DFD80CFE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3" numFmtId="4">
    <nc r="V53">
      <v>390</v>
    </nc>
  </rcc>
  <rcc rId="383" sId="3" numFmtId="4">
    <nc r="V54">
      <v>506.5</v>
    </nc>
  </rcc>
  <rcc rId="384" sId="3" numFmtId="4">
    <nc r="W53">
      <v>302</v>
    </nc>
  </rcc>
  <rcc rId="385" sId="3" numFmtId="4">
    <nc r="W54">
      <v>402</v>
    </nc>
  </rcc>
  <rcc rId="386" sId="3" numFmtId="4">
    <nc r="V55">
      <v>417.7</v>
    </nc>
  </rcc>
  <rcc rId="387" sId="3" numFmtId="4">
    <nc r="W55">
      <v>347</v>
    </nc>
  </rcc>
  <rfmt sheetId="3" sqref="Q54" start="0" length="0">
    <dxf>
      <border>
        <left/>
        <right/>
        <top/>
        <bottom/>
      </border>
    </dxf>
  </rfmt>
  <rfmt sheetId="3" sqref="Q5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5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8" sId="4" numFmtId="4">
    <nc r="W53">
      <v>14.2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8123E-E71C-4D46-BA3B-F837DFD80CFE}" action="delete"/>
  <rcv guid="{6348123E-E71C-4D46-BA3B-F837DFD80CFE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" sId="4" numFmtId="4">
    <nc r="V53">
      <v>3</v>
    </nc>
  </rcc>
  <rcc rId="390" sId="4" numFmtId="4">
    <nc r="W54">
      <v>18.100000000000001</v>
    </nc>
  </rcc>
  <rcc rId="391" sId="4" numFmtId="4">
    <nc r="V54">
      <v>4</v>
    </nc>
  </rcc>
  <rcc rId="392" sId="4" numFmtId="4">
    <nc r="V55">
      <v>5</v>
    </nc>
  </rcc>
  <rcc rId="393" sId="4" numFmtId="4">
    <nc r="W55">
      <v>21.7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3" ref="A11:XFD11" action="deleteRow">
    <rfmt sheetId="3" xfDxf="1" sqref="A11:XFD11" start="0" length="0"/>
    <rcc rId="0" sId="3" dxf="1" numFmtId="22">
      <nc r="B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72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397.7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353.83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P11">
        <v>184.3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163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302.10000000000002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311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2" sId="3" ref="A11:XFD11" action="deleteRow">
    <rfmt sheetId="3" xfDxf="1" sqref="A11:XFD11" start="0" length="0"/>
    <rcc rId="0" sId="3" dxf="1" numFmtId="22">
      <nc r="B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72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367.8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375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P11">
        <v>186.1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161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338.9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351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3" sId="3" ref="A11:XFD11" action="deleteRow">
    <rfmt sheetId="3" xfDxf="1" sqref="A11:XFD11" start="0" length="0"/>
    <rcc rId="0" sId="3" dxf="1" numFmtId="22">
      <nc r="B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72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378.5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381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P11">
        <v>184.3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163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530.79999999999995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539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4" sId="3" ref="A11:XFD11" action="deleteRow">
    <rfmt sheetId="3" xfDxf="1" sqref="A11:XFD11" start="0" length="0"/>
    <rcc rId="0" sId="3" dxf="1" numFmtId="22">
      <nc r="B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72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397.7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353.83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P11">
        <v>184.3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163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302.10000000000002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311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5" sId="3" ref="A11:XFD11" action="deleteRow">
    <rfmt sheetId="3" xfDxf="1" sqref="A11:XFD11" start="0" length="0"/>
    <rcc rId="0" sId="3" dxf="1" numFmtId="22">
      <nc r="B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72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367.8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375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P11">
        <v>186.1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161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338.9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351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6" sId="3" ref="A11:XFD11" action="deleteRow">
    <rfmt sheetId="3" xfDxf="1" sqref="A11:XFD11" start="0" length="0"/>
    <rcc rId="0" sId="3" dxf="1" numFmtId="22">
      <nc r="B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72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378.5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381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P11">
        <v>186.1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161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530.79999999999995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539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7" sId="3" ref="A11:XFD11" action="deleteRow">
    <rfmt sheetId="3" xfDxf="1" sqref="A11:XFD11" start="0" length="0"/>
    <rcc rId="0" sId="3" dxf="1" numFmtId="22">
      <nc r="B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343.5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337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331.6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11">
        <v>231.6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199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443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439.1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8" sId="3" ref="A11:XFD11" action="deleteRow">
    <rfmt sheetId="3" xfDxf="1" sqref="A11:XFD11" start="0" length="0"/>
    <rcc rId="0" sId="3" dxf="1" numFmtId="22">
      <nc r="B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307.5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310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361.8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11">
        <v>343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11">
        <v>217.8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11">
        <v>185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393.3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11">
        <v>390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9" sId="3" ref="A11:XFD11" action="deleteRow">
    <undo index="0" exp="area" dr="X8:X11" r="X12" sId="3"/>
    <undo index="0" exp="area" dr="W8:W11" r="W12" sId="3"/>
    <undo index="0" exp="area" dr="V8:V11" r="V12" sId="3"/>
    <undo index="0" exp="area" dr="U8:U11" r="U12" sId="3"/>
    <undo index="0" exp="area" dr="R8:R11" r="R12" sId="3"/>
    <undo index="0" exp="area" dr="Q8:Q11" r="Q12" sId="3"/>
    <undo index="0" exp="area" dr="P8:P11" r="P12" sId="3"/>
    <undo index="0" exp="area" dr="O8:O11" r="O12" sId="3"/>
    <undo index="0" exp="area" dr="L8:L11" r="L12" sId="3"/>
    <undo index="0" exp="area" dr="K8:K11" r="K12" sId="3"/>
    <undo index="0" exp="area" dr="J8:J11" r="J12" sId="3"/>
    <undo index="0" exp="area" dr="I8:I11" r="I12" sId="3"/>
    <undo index="0" exp="area" dr="F8:F11" r="F12" sId="3"/>
    <undo index="0" exp="area" dr="E8:E11" r="E12" sId="3"/>
    <undo index="0" exp="area" dr="D8:D11" r="D12" sId="3"/>
    <undo index="0" exp="area" dr="C8:C11" r="C12" sId="3"/>
    <rfmt sheetId="3" xfDxf="1" sqref="A11:XFD11" start="0" length="0"/>
    <rcc rId="0" sId="3" dxf="1" numFmtId="22">
      <nc r="B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11">
        <v>285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11">
        <v>276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11">
        <f>+E11/C11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11">
        <v>316.10000000000002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K11">
        <v>293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L11">
        <f>+K11/I11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11">
        <v>258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Q11">
        <v>223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R11">
        <f>+Q11/O11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11">
        <v>318.39999999999998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W11">
        <v>304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X11">
        <f>+W11/U11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Y11" start="0" length="0">
      <dxf>
        <alignment horizontal="center" vertical="top" readingOrder="0"/>
      </dxf>
    </rfmt>
    <rfmt sheetId="3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11" start="0" length="0">
      <dxf>
        <alignment horizontal="center" vertical="top" readingOrder="0"/>
      </dxf>
    </rfmt>
  </rrc>
  <rrc rId="10" sId="3" ref="A23:XFD23" action="deleteRow">
    <rfmt sheetId="3" xfDxf="1" sqref="A23:XFD23" start="0" length="0"/>
    <rcc rId="0" sId="3" dxf="1" numFmtId="22">
      <nc r="B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202.68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23">
        <v>544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519.4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516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299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361.3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352.8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323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1" sId="3" ref="A23:XFD23" action="deleteRow">
    <rfmt sheetId="3" xfDxf="1" sqref="A23:XFD23" start="0" length="0"/>
    <rcc rId="0" sId="3" dxf="1" numFmtId="22">
      <nc r="B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492.8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23">
        <v>410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482.1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493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455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549.4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410.1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380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2" sId="3" ref="A23:XFD23" action="deleteRow">
    <rfmt sheetId="3" xfDxf="1" sqref="A23:XFD23" start="0" length="0"/>
    <rcc rId="0" sId="3" dxf="1" numFmtId="22">
      <nc r="B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554.5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23">
        <v>460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J23">
        <v>623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614.79999999999995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308.3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258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384.71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362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3" sId="3" ref="A23:XFD23" action="deleteRow">
    <rfmt sheetId="3" xfDxf="1" sqref="A23:XFD23" start="0" length="0"/>
    <rcc rId="0" sId="3" dxf="1" numFmtId="22">
      <nc r="B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202.68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23">
        <v>544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519.4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516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299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361.3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352.8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323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4" sId="3" ref="A23:XFD23" action="deleteRow">
    <rfmt sheetId="3" xfDxf="1" sqref="A23:XFD23" start="0" length="0"/>
    <rcc rId="0" sId="3" dxf="1" numFmtId="22">
      <nc r="B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492.8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23">
        <v>410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482.1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493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455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549.4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410.1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380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5" sId="3" ref="A23:XFD23" action="deleteRow">
    <rfmt sheetId="3" xfDxf="1" sqref="A23:XFD23" start="0" length="0"/>
    <rcc rId="0" sId="3" dxf="1" numFmtId="22">
      <nc r="B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554.5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23">
        <v>460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J23">
        <v>393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382.3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308.3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258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374.5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335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6" sId="3" ref="A23:XFD23" action="deleteRow">
    <rfmt sheetId="3" xfDxf="1" sqref="A23:XFD23" start="0" length="0"/>
    <rcc rId="0" sId="3" dxf="1" numFmtId="22">
      <nc r="B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23">
        <f>598.3*30%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23">
        <f>475*30%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501.3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488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380.1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297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394.1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352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7" sId="3" ref="A23:XFD23" action="deleteRow">
    <rfmt sheetId="3" xfDxf="1" sqref="A23:XFD23" start="0" length="0"/>
    <rcc rId="0" sId="3" dxf="1" numFmtId="22">
      <nc r="B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23">
        <f>619.1*30%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23">
        <f>493*30%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452.9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418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373.9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282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426.1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W23">
        <v>373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8" sId="3" ref="A23:XFD23" action="deleteRow">
    <undo index="0" exp="area" dr="X20:X23" r="X24" sId="3"/>
    <undo index="0" exp="area" dr="W20:W23" r="W24" sId="3"/>
    <undo index="0" exp="area" dr="V20:V23" r="V24" sId="3"/>
    <undo index="0" exp="area" dr="U20:U23" r="U24" sId="3"/>
    <undo index="0" exp="area" dr="R20:R23" r="R24" sId="3"/>
    <undo index="0" exp="area" dr="Q20:Q23" r="Q24" sId="3"/>
    <undo index="0" exp="area" dr="P20:P23" r="P24" sId="3"/>
    <undo index="0" exp="area" dr="O20:O23" r="O24" sId="3"/>
    <undo index="0" exp="area" dr="L20:L23" r="L24" sId="3"/>
    <undo index="0" exp="area" dr="K20:K23" r="K24" sId="3"/>
    <undo index="0" exp="area" dr="J20:J23" r="J24" sId="3"/>
    <undo index="0" exp="area" dr="I20:I23" r="I24" sId="3"/>
    <undo index="0" exp="area" dr="F20:F23" r="F24" sId="3"/>
    <undo index="0" exp="area" dr="E20:E23" r="E24" sId="3"/>
    <undo index="0" exp="area" dr="D20:D23" r="D24" sId="3"/>
    <undo index="0" exp="area" dr="C20:C23" r="C24" sId="3"/>
    <rfmt sheetId="3" xfDxf="1" sqref="A23:XFD23" start="0" length="0"/>
    <rcc rId="0" sId="3" dxf="1" numFmtId="22">
      <nc r="B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23">
        <v>190.45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E23">
        <v>148.6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F23">
        <f>+E23/C23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23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23">
        <v>386.4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23">
        <v>350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23">
        <f>+K23/I23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23">
        <v>361.3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23">
        <v>268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23">
        <f>+Q23/O23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V23">
        <v>409.3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W23">
        <v>352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X23">
        <f>+W23/U23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Y23" start="0" length="0">
      <dxf>
        <alignment horizontal="center" vertical="top" readingOrder="0"/>
      </dxf>
    </rfmt>
    <rfmt sheetId="3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23" start="0" length="0">
      <dxf>
        <alignment horizontal="center" vertical="top" readingOrder="0"/>
      </dxf>
    </rfmt>
  </rrc>
  <rrc rId="19" sId="3" ref="A34:XFD34" action="deleteRow">
    <rfmt sheetId="3" xfDxf="1" sqref="A34:XFD34" start="0" length="0"/>
    <rcc rId="0" sId="3" dxf="1" numFmtId="22">
      <nc r="B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246.5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218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323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Q34">
        <v>428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411.5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490.4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0" sId="3" ref="A34:XFD34" action="deleteRow">
    <rfmt sheetId="3" xfDxf="1" sqref="A34:XFD34" start="0" length="0"/>
    <rcc rId="0" sId="3" dxf="1" numFmtId="22">
      <nc r="B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337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348.2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262.2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230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296.48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307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520.1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415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1" sId="3" ref="A34:XFD34" action="deleteRow">
    <rfmt sheetId="3" xfDxf="1" sqref="A34:XFD34" start="0" length="0"/>
    <rcc rId="0" sId="3" dxf="1" numFmtId="22">
      <nc r="B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393.4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262.2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230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296.48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307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520.1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415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2" sId="3" ref="A34:XFD34" action="deleteRow">
    <rfmt sheetId="3" xfDxf="1" sqref="A34:XFD34" start="0" length="0"/>
    <rcc rId="0" sId="3" dxf="1" numFmtId="22">
      <nc r="B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246.5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218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296.48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307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520.1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415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3" sId="3" ref="A34:XFD34" action="deleteRow">
    <rfmt sheetId="3" xfDxf="1" sqref="A34:XFD34" start="0" length="0"/>
    <rcc rId="0" sId="3" dxf="1" numFmtId="22">
      <nc r="B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337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348.2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262.2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230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296.48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307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520.1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415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4" sId="3" ref="A34:XFD34" action="deleteRow">
    <rfmt sheetId="3" xfDxf="1" sqref="A34:XFD34" start="0" length="0"/>
    <rcc rId="0" sId="3" dxf="1" numFmtId="22">
      <nc r="B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393.4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262.2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230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296.48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307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520.1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415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5" sId="3" ref="A34:XFD34" action="deleteRow">
    <rfmt sheetId="3" xfDxf="1" sqref="A34:XFD34" start="0" length="0"/>
    <rcc rId="0" sId="3" dxf="1" numFmtId="22">
      <nc r="B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358.9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278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301.10000000000002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261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358.1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365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458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352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6" sId="3" ref="A34:XFD34" action="deleteRow">
    <rfmt sheetId="3" xfDxf="1" sqref="A34:XFD34" start="0" length="0"/>
    <rcc rId="0" sId="3" dxf="1" numFmtId="22">
      <nc r="B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348.5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E34">
        <v>260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266.60000000000002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219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354.5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352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414.9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34">
        <v>306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7" sId="3" ref="A34:XFD34" action="deleteRow">
    <undo index="0" exp="area" dr="X31:X34" r="X35" sId="3"/>
    <undo index="0" exp="area" dr="W31:W34" r="W35" sId="3"/>
    <undo index="0" exp="area" dr="V31:V34" r="V35" sId="3"/>
    <undo index="0" exp="area" dr="U31:U34" r="U35" sId="3"/>
    <undo index="0" exp="area" dr="R31:R34" r="R35" sId="3"/>
    <undo index="0" exp="area" dr="Q31:Q34" r="Q35" sId="3"/>
    <undo index="0" exp="area" dr="P31:P34" r="P35" sId="3"/>
    <undo index="0" exp="area" dr="O31:O34" r="O35" sId="3"/>
    <undo index="0" exp="area" dr="L31:L34" r="L35" sId="3"/>
    <undo index="0" exp="area" dr="K31:K34" r="K35" sId="3"/>
    <undo index="0" exp="area" dr="J31:J34" r="J35" sId="3"/>
    <undo index="0" exp="area" dr="I31:I34" r="I35" sId="3"/>
    <undo index="0" exp="area" dr="F31:F34" r="F35" sId="3"/>
    <undo index="0" exp="area" dr="E31:E34" r="E35" sId="3"/>
    <undo index="0" exp="area" dr="D31:D34" r="D35" sId="3"/>
    <undo index="0" exp="area" dr="C31:C34" r="C35" sId="3"/>
    <rfmt sheetId="3" xfDxf="1" sqref="A34:XFD34" start="0" length="0"/>
    <rcc rId="0" sId="3" dxf="1" numFmtId="22">
      <nc r="B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34">
        <v>344.1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E34">
        <v>253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F34">
        <f>+E34/C34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34">
        <v>291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K34">
        <v>239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34">
        <f>+K34/I34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34">
        <v>334.6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34">
        <v>321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34">
        <f>+Q34/O34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34">
        <v>440.3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W34">
        <v>323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X34">
        <f>W34/U34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34" start="0" length="0">
      <dxf>
        <alignment horizontal="center" vertical="top" readingOrder="0"/>
      </dxf>
    </rfmt>
    <rfmt sheetId="3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34" start="0" length="0">
      <dxf>
        <alignment horizontal="center" vertical="top" readingOrder="0"/>
      </dxf>
    </rfmt>
  </rrc>
  <rrc rId="28" sId="3" ref="A45:XFD45" action="deleteRow">
    <rfmt sheetId="3" xfDxf="1" sqref="A45:XFD45" start="0" length="0"/>
    <rcc rId="0" sId="3" dxf="1" numFmtId="22">
      <nc r="B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537.4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251.1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361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803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556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492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29" sId="3" ref="A45:XFD45" action="deleteRow">
    <rfmt sheetId="3" xfDxf="1" sqref="A45:XFD45" start="0" length="0"/>
    <rcc rId="0" sId="3" dxf="1" numFmtId="22">
      <nc r="B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537.4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251.1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361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803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556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492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0" sId="3" ref="A45:XFD45" action="deleteRow">
    <rfmt sheetId="3" xfDxf="1" sqref="A45:XFD45" start="0" length="0"/>
    <rcc rId="0" sId="3" dxf="1" numFmtId="22">
      <nc r="B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537.4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251.1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361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803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556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492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1" sId="3" ref="A45:XFD45" action="deleteRow">
    <rfmt sheetId="3" xfDxf="1" sqref="A45:XFD45" start="0" length="0"/>
    <rcc rId="0" sId="3" dxf="1" numFmtId="22">
      <nc r="B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537.4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251.1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361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803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556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492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2" sId="3" ref="A45:XFD45" action="deleteRow">
    <rfmt sheetId="3" xfDxf="1" sqref="A45:XFD45" start="0" length="0"/>
    <rcc rId="0" sId="3" dxf="1" numFmtId="22">
      <nc r="B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537.4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251.1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361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803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556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492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3" sId="3" ref="A45:XFD45" action="deleteRow">
    <rfmt sheetId="3" xfDxf="1" sqref="A45:XFD45" start="0" length="0"/>
    <rcc rId="0" sId="3" dxf="1" numFmtId="22">
      <nc r="B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537.4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251.1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324.8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361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610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803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556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492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4" sId="3" ref="A45:XFD45" action="deleteRow">
    <rfmt sheetId="3" xfDxf="1" sqref="A45:XFD45" start="0" length="0"/>
    <rcc rId="0" sId="3" dxf="1" numFmtId="22">
      <nc r="B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277.8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262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312.60000000000002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321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829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984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687.3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574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5" sId="3" ref="A45:XFD45" action="deleteRow">
    <rfmt sheetId="3" xfDxf="1" sqref="A45:XFD45" start="0" length="0"/>
    <rcc rId="0" sId="3" dxf="1" numFmtId="22">
      <nc r="B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261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45">
        <v>236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319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K45">
        <v>312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635.95000000000005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Q45">
        <v>716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750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W45">
        <v>609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6" sId="3" ref="A45:XFD45" action="deleteRow">
    <undo index="0" exp="area" dr="X42:X45" r="X46" sId="3"/>
    <undo index="0" exp="area" dr="W42:W45" r="W46" sId="3"/>
    <undo index="0" exp="area" dr="V42:V45" r="V46" sId="3"/>
    <undo index="0" exp="area" dr="U42:U45" r="U46" sId="3"/>
    <undo index="0" exp="area" dr="R42:R45" r="R46" sId="3"/>
    <undo index="0" exp="area" dr="Q42:Q45" r="Q46" sId="3"/>
    <undo index="0" exp="area" dr="P42:P45" r="P46" sId="3"/>
    <undo index="0" exp="area" dr="O42:O45" r="O46" sId="3"/>
    <undo index="0" exp="area" dr="L42:L45" r="L46" sId="3"/>
    <undo index="0" exp="area" dr="K42:K45" r="K46" sId="3"/>
    <undo index="0" exp="area" dr="J42:J45" r="J46" sId="3"/>
    <undo index="0" exp="area" dr="I42:I45" r="I46" sId="3"/>
    <undo index="0" exp="area" dr="F42:F45" r="F46" sId="3"/>
    <undo index="0" exp="area" dr="E42:E45" r="E46" sId="3"/>
    <undo index="0" exp="area" dr="D42:D45" r="D46" sId="3"/>
    <undo index="0" exp="area" dr="C42:C45" r="C46" sId="3"/>
    <rfmt sheetId="3" xfDxf="1" sqref="A45:XFD45" start="0" length="0"/>
    <rcc rId="0" sId="3" dxf="1" numFmtId="22">
      <nc r="B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45">
        <v>259.89999999999998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E45">
        <v>232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F45">
        <f>+E45/C45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45">
        <v>371.5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K45">
        <v>362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L45">
        <f>+K45/I45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45">
        <v>742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Q45">
        <v>839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R45">
        <f>+Q45/O45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45">
        <v>754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3" dxf="1" numFmtId="4">
      <nc r="W45">
        <v>610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X45">
        <f>+W45/U45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Y45" start="0" length="0">
      <dxf>
        <alignment horizontal="center" vertical="top" readingOrder="0"/>
      </dxf>
    </rfmt>
    <rfmt sheetId="3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45" start="0" length="0">
      <dxf>
        <alignment horizontal="center" vertical="top" readingOrder="0"/>
      </dxf>
    </rfmt>
  </rrc>
  <rrc rId="37" sId="3" ref="A56:XFD56" action="deleteRow">
    <rfmt sheetId="3" xfDxf="1" sqref="A56:XFD56" start="0" length="0"/>
    <rcc rId="0" sId="3" dxf="1" numFmtId="22">
      <nc r="B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219.9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208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443.7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783.2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Q56">
        <v>1032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468.9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412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38" sId="3" ref="A56:XFD56" action="deleteRow">
    <rfmt sheetId="3" xfDxf="1" sqref="A56:XFD56" start="0" length="0"/>
    <rcc rId="0" sId="3" dxf="1" numFmtId="22">
      <nc r="B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199.2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200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443.7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783.2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Q56">
        <v>1032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512.5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449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39" sId="3" ref="A56:XFD56" action="deleteRow">
    <rfmt sheetId="3" xfDxf="1" sqref="A56:XFD56" start="0" length="0"/>
    <rcc rId="0" sId="3" dxf="1" numFmtId="22">
      <nc r="B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200.9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199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443.7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783.2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Q56">
        <v>1032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512.5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449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0" sId="3" ref="A56:XFD56" action="deleteRow">
    <rfmt sheetId="3" xfDxf="1" sqref="A56:XFD56" start="0" length="0"/>
    <rcc rId="0" sId="3" dxf="1" numFmtId="22">
      <nc r="B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219.9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208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443.7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783.2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Q56">
        <v>1032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468.9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412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1" sId="3" ref="A56:XFD56" action="deleteRow">
    <rfmt sheetId="3" xfDxf="1" sqref="A56:XFD56" start="0" length="0"/>
    <rcc rId="0" sId="3" dxf="1" numFmtId="22">
      <nc r="B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199.2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200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443.7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783.2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Q56">
        <v>1032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512.5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449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2" sId="3" ref="A56:XFD56" action="deleteRow">
    <rfmt sheetId="3" xfDxf="1" sqref="A56:XFD56" start="0" length="0"/>
    <rcc rId="0" sId="3" dxf="1" numFmtId="22">
      <nc r="B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200.9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199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443.7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783.2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Q56">
        <v>1032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512.5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449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3" sId="3" ref="A56:XFD56" action="deleteRow">
    <rfmt sheetId="3" xfDxf="1" sqref="A56:XFD56" start="0" length="0"/>
    <rcc rId="0" sId="3" dxf="1" numFmtId="22">
      <nc r="B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174.1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E56">
        <f>E57*D56/D57</f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435.7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406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1131.3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56">
        <v>1197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450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334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4" sId="3" ref="A56:XFD56" action="deleteRow">
    <rfmt sheetId="3" xfDxf="1" sqref="A56:XFD56" start="0" length="0"/>
    <rcc rId="0" sId="3" dxf="1" numFmtId="22">
      <nc r="B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211.56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204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432.6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396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857.9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56">
        <v>906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412.7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328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5" sId="3" ref="A56:XFD56" action="deleteRow">
    <undo index="0" exp="area" dr="X53:X56" r="X57" sId="3"/>
    <undo index="0" exp="area" dr="W53:W56" r="W57" sId="3"/>
    <undo index="0" exp="area" dr="V53:V56" r="V57" sId="3"/>
    <undo index="0" exp="area" dr="U53:U56" r="U57" sId="3"/>
    <undo index="0" exp="area" dr="R53:R56" r="R57" sId="3"/>
    <undo index="0" exp="area" dr="Q53:Q56" r="Q57" sId="3"/>
    <undo index="0" exp="area" dr="P53:P56" r="P57" sId="3"/>
    <undo index="0" exp="area" dr="O53:O56" r="O57" sId="3"/>
    <undo index="0" exp="area" dr="L53:L56" r="L57" sId="3"/>
    <undo index="0" exp="area" dr="K53:K56" r="K57" sId="3"/>
    <undo index="0" exp="area" dr="J53:J56" r="J57" sId="3"/>
    <undo index="0" exp="area" dr="I53:I56" r="I57" sId="3"/>
    <undo index="0" exp="area" dr="F53:F56" r="F57" sId="3"/>
    <undo index="0" exp="area" dr="E53:E56" r="E57" sId="3"/>
    <undo index="0" exp="area" dr="D53:D56" r="D57" sId="3"/>
    <undo index="0" exp="area" dr="C53:C56" r="C57" sId="3"/>
    <rfmt sheetId="3" xfDxf="1" sqref="A56:XFD56" start="0" length="0"/>
    <rcc rId="0" sId="3" dxf="1" numFmtId="22">
      <nc r="B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56">
        <v>237.2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56">
        <v>219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56">
        <v>591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 numFmtId="4">
      <nc r="K56">
        <v>513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56">
        <v>812.1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56">
        <v>817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T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V56">
        <v>414.3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W56">
        <v>329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Y56" start="0" length="0">
      <dxf>
        <alignment horizontal="center" vertical="top" readingOrder="0"/>
      </dxf>
    </rfmt>
    <rfmt sheetId="3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56" start="0" length="0">
      <dxf>
        <alignment horizontal="center" vertical="top" readingOrder="0"/>
      </dxf>
    </rfmt>
  </rrc>
  <rrc rId="46" sId="3" ref="A67:XFD67" action="deleteRow">
    <rfmt sheetId="3" xfDxf="1" sqref="A67:XFD67" start="0" length="0"/>
    <rcc rId="0" sId="3" dxf="1" numFmtId="22">
      <nc r="B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D67">
        <v>335.5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E67">
        <v>560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252.7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324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199.2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201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47" sId="3" ref="A67:XFD67" action="deleteRow">
    <rfmt sheetId="3" xfDxf="1" sqref="A67:XFD67" start="0" length="0"/>
    <rcc rId="0" sId="3" dxf="1" numFmtId="22">
      <nc r="B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335.5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E67">
        <v>560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237.5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318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197.5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182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48" sId="3" ref="A67:XFD67" action="deleteRow">
    <rfmt sheetId="3" xfDxf="1" sqref="A67:XFD67" start="0" length="0"/>
    <rcc rId="0" sId="3" dxf="1" numFmtId="22">
      <nc r="B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335.5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E67">
        <v>560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237.5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318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197.5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182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49" sId="3" ref="A67:XFD67" action="deleteRow">
    <rfmt sheetId="3" xfDxf="1" sqref="A67:XFD67" start="0" length="0"/>
    <rcc rId="0" sId="3" dxf="1" numFmtId="22">
      <nc r="B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D67">
        <v>335.5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E67">
        <v>560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237.5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318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197.5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182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50" sId="3" ref="A67:XFD67" action="deleteRow">
    <rfmt sheetId="3" xfDxf="1" sqref="A67:XFD67" start="0" length="0"/>
    <rcc rId="0" sId="3" dxf="1" numFmtId="22">
      <nc r="B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335.5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E67">
        <v>560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237.5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318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197.5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182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51" sId="3" ref="A67:XFD67" action="deleteRow">
    <rfmt sheetId="3" xfDxf="1" sqref="A67:XFD67" start="0" length="0"/>
    <rcc rId="0" sId="3" dxf="1" numFmtId="22">
      <nc r="B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335.5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s="1" dxf="1" numFmtId="4">
      <nc r="E67">
        <v>560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237.5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318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197.5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182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52" sId="3" ref="A67:XFD67" action="deleteRow">
    <rfmt sheetId="3" xfDxf="1" sqref="A67:XFD67" start="0" length="0"/>
    <rcc rId="0" sId="3" dxf="1" numFmtId="22">
      <nc r="B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451.5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67">
        <v>431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267.39999999999998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163.80000000000001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146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53" sId="3" ref="A67:XFD67" action="deleteRow">
    <rfmt sheetId="3" xfDxf="1" sqref="A67:XFD67" start="0" length="0"/>
    <rcc rId="0" sId="3" dxf="1" numFmtId="22">
      <nc r="B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533.5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E67">
        <v>490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262.89999999999998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325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193.1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163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54" sId="3" ref="A67:XFD67" action="deleteRow">
    <undo index="0" exp="area" dr="V62:V67" r="V68" sId="3"/>
    <undo index="0" exp="area" dr="R64:R67" r="R68" sId="3"/>
    <undo index="0" exp="area" dr="Q64:Q67" r="Q68" sId="3"/>
    <undo index="0" exp="area" dr="P64:P67" r="P68" sId="3"/>
    <undo index="0" exp="area" dr="O64:O67" r="O68" sId="3"/>
    <undo index="0" exp="area" dr="L64:L67" r="L68" sId="3"/>
    <undo index="0" exp="area" dr="K64:K67" r="K68" sId="3"/>
    <undo index="0" exp="area" dr="J64:J67" r="J68" sId="3"/>
    <undo index="0" exp="area" dr="I64:I67" r="I68" sId="3"/>
    <undo index="0" exp="area" dr="F64:F67" r="F68" sId="3"/>
    <undo index="0" exp="area" dr="E64:E67" r="E68" sId="3"/>
    <undo index="0" exp="area" dr="D64:D67" r="D68" sId="3"/>
    <undo index="0" exp="area" dr="C64:C67" r="C68" sId="3"/>
    <rfmt sheetId="3" xfDxf="1" sqref="A67:XFD67" start="0" length="0"/>
    <rcc rId="0" sId="3" dxf="1" numFmtId="22">
      <nc r="B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D67">
        <v>524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 numFmtId="4">
      <nc r="E67">
        <v>480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3" dxf="1" numFmtId="22">
      <nc r="H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3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J67">
        <v>289.8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dxf="1" numFmtId="4">
      <nc r="K67">
        <v>338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3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3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3" dxf="1" numFmtId="22">
      <nc r="N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3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4">
      <nc r="P67">
        <v>214.9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4">
      <nc r="Q67">
        <v>181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3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3" sqref="S67" start="0" length="0">
      <dxf>
        <alignment horizontal="center" vertical="top" readingOrder="0"/>
      </dxf>
    </rfmt>
    <rcc rId="0" sId="3" dxf="1" numFmtId="22">
      <nc r="T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3" sqref="U6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 numFmtId="4">
      <nc r="V67">
        <v>50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W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3" sqref="Y67" start="0" length="0">
      <dxf>
        <alignment horizontal="center" vertical="top" readingOrder="0"/>
      </dxf>
    </rfmt>
    <rfmt sheetId="3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55" sId="4" ref="A11:XFD11" action="deleteRow">
    <rfmt sheetId="4" xfDxf="1" sqref="A11:XFD11" start="0" length="0"/>
    <rcc rId="0" sId="4" dxf="1" numFmtId="22">
      <nc r="B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47.9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10.6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P11">
        <v>1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7.5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78.599999999999994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56" sId="4" ref="A11:XFD11" action="deleteRow">
    <rfmt sheetId="4" xfDxf="1" sqref="A11:XFD11" start="0" length="0"/>
    <rcc rId="0" sId="4" dxf="1" numFmtId="22">
      <nc r="B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47.9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14.5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P11">
        <v>2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12.6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60.3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57" sId="4" ref="A11:XFD11" action="deleteRow">
    <rfmt sheetId="4" xfDxf="1" sqref="A11:XFD11" start="0" length="0"/>
    <rcc rId="0" sId="4" dxf="1" numFmtId="22">
      <nc r="B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47.9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30.5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P11">
        <v>2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12.6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60.3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58" sId="4" ref="A11:XFD11" action="deleteRow">
    <rfmt sheetId="4" xfDxf="1" sqref="A11:XFD11" start="0" length="0"/>
    <rcc rId="0" sId="4" dxf="1" numFmtId="22">
      <nc r="B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47.9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K11">
        <v>10.7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P11">
        <v>2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12.6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60.3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59" sId="4" ref="A11:XFD11" action="deleteRow">
    <rfmt sheetId="4" xfDxf="1" sqref="A11:XFD11" start="0" length="0"/>
    <rcc rId="0" sId="4" dxf="1" numFmtId="22">
      <nc r="B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47.9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10.6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P11">
        <v>2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12.6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60.3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60" sId="4" ref="A11:XFD11" action="deleteRow">
    <rfmt sheetId="4" xfDxf="1" sqref="A11:XFD11" start="0" length="0"/>
    <rcc rId="0" sId="4" dxf="1" numFmtId="22">
      <nc r="B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29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47.9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14.5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P11">
        <v>2</v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12.6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60.3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61" sId="4" ref="A11:XFD11" action="deleteRow">
    <rfmt sheetId="4" xfDxf="1" sqref="A11:XFD11" start="0" length="0"/>
    <rcc rId="0" sId="4" dxf="1" numFmtId="22">
      <nc r="B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35.6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P11">
        <v>1</v>
      </nc>
      <n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7.9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22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163.69999999999999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62" sId="4" ref="A11:XFD11" action="deleteRow">
    <rfmt sheetId="4" xfDxf="1" sqref="A11:XFD11" start="0" length="0"/>
    <rcc rId="0" sId="4" dxf="1" numFmtId="22">
      <nc r="B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11">
        <v>32.799999999999997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P11">
        <v>2</v>
      </nc>
      <n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11">
        <v>13.9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39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11">
        <v>286.89999999999998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63" sId="4" ref="A11:XFD11" action="deleteRow">
    <undo index="0" exp="area" dr="X8:X11" r="X12" sId="4"/>
    <undo index="0" exp="area" dr="W8:W11" r="W12" sId="4"/>
    <undo index="0" exp="area" dr="V8:V11" r="V12" sId="4"/>
    <undo index="0" exp="area" dr="U8:U11" r="U12" sId="4"/>
    <undo index="0" exp="area" dr="R8:R11" r="R12" sId="4"/>
    <undo index="0" exp="area" dr="Q8:Q11" r="Q12" sId="4"/>
    <undo index="0" exp="area" dr="P8:P11" r="P12" sId="4"/>
    <undo index="0" exp="area" dr="O8:O11" r="O12" sId="4"/>
    <undo index="0" exp="area" dr="L8:L11" r="L12" sId="4"/>
    <undo index="0" exp="area" dr="K8:K11" r="K12" sId="4"/>
    <undo index="0" exp="area" dr="J8:J11" r="J12" sId="4"/>
    <undo index="0" exp="area" dr="I8:I11" r="I12" sId="4"/>
    <undo index="0" exp="area" dr="F8:F11" r="F12" sId="4"/>
    <undo index="0" exp="area" dr="E8:E11" r="E12" sId="4"/>
    <undo index="0" exp="area" dr="D8:D11" r="D12" sId="4"/>
    <undo index="0" exp="area" dr="C8:C11" r="C12" sId="4"/>
    <rfmt sheetId="4" xfDxf="1" sqref="A11:XFD11" start="0" length="0"/>
    <rcc rId="0" sId="4" dxf="1" numFmtId="22">
      <nc r="B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11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11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11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11">
        <f>D11/2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G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I11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11">
        <v>7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K11">
        <v>32.700000000000003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L11">
        <f>J11/I11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O11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P11">
        <v>2</v>
      </nc>
      <n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Q11">
        <v>13.96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4" dxf="1">
      <nc r="R11">
        <f>P11/O11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11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11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U11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11">
        <v>41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W11">
        <v>301.39999999999998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X11">
        <f>V11/U11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11" start="0" length="0">
      <dxf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11" start="0" length="0">
      <dxf>
        <alignment horizontal="center" vertical="top" readingOrder="0"/>
      </dxf>
    </rfmt>
  </rrc>
  <rrc rId="64" sId="4" ref="A23:XFD23" action="deleteRow">
    <rfmt sheetId="4" xfDxf="1" sqref="A23:XFD23" start="0" length="0"/>
    <rcc rId="0" sId="4" dxf="1" numFmtId="22">
      <nc r="B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97.7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38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111.605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6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41.1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65" sId="4" ref="A23:XFD23" action="deleteRow">
    <rfmt sheetId="4" xfDxf="1" sqref="A23:XFD23" start="0" length="0"/>
    <rcc rId="0" sId="4" dxf="1" numFmtId="22">
      <nc r="B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97.7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44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120.05500000000001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5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36.1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66" sId="4" ref="A23:XFD23" action="deleteRow">
    <rfmt sheetId="4" xfDxf="1" sqref="A23:XFD23" start="0" length="0"/>
    <rcc rId="0" sId="4" dxf="1" numFmtId="22">
      <nc r="B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97.7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44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120.05500000000001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5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36.1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67" sId="4" ref="A23:XFD23" action="deleteRow">
    <rfmt sheetId="4" xfDxf="1" sqref="A23:XFD23" start="0" length="0"/>
    <rcc rId="0" sId="4" dxf="1" numFmtId="22">
      <nc r="B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97.7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44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120.05500000000001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5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36.1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68" sId="4" ref="A23:XFD23" action="deleteRow">
    <rfmt sheetId="4" xfDxf="1" sqref="A23:XFD23" start="0" length="0"/>
    <rcc rId="0" sId="4" dxf="1" numFmtId="22">
      <nc r="B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97.7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44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120.05500000000001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5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36.1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69" sId="4" ref="A23:XFD23" action="deleteRow">
    <rfmt sheetId="4" xfDxf="1" sqref="A23:XFD23" start="0" length="0"/>
    <rcc rId="0" sId="4" dxf="1" numFmtId="22">
      <nc r="B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97.7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44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120.05500000000001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5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36.1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70" sId="4" ref="A23:XFD23" action="deleteRow">
    <rfmt sheetId="4" xfDxf="1" sqref="A23:XFD23" start="0" length="0"/>
    <rcc rId="0" sId="4" dxf="1" numFmtId="22">
      <nc r="B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118.7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44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207.5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6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45.3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71" sId="4" ref="A23:XFD23" action="deleteRow">
    <rfmt sheetId="4" xfDxf="1" sqref="A23:XFD23" start="0" length="0"/>
    <rcc rId="0" sId="4" dxf="1" numFmtId="22">
      <nc r="B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23">
        <v>175.8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9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113.5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11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W23">
        <v>78.099999999999994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72" sId="4" ref="A23:XFD23" action="deleteRow">
    <undo index="0" exp="area" dr="X20:X23" r="X24" sId="4"/>
    <undo index="0" exp="area" dr="W20:W23" r="W24" sId="4"/>
    <undo index="0" exp="area" dr="V20:V23" r="V24" sId="4"/>
    <undo index="0" exp="area" dr="U20:U23" r="U24" sId="4"/>
    <undo index="0" exp="area" dr="R20:R23" r="R24" sId="4"/>
    <undo index="0" exp="area" dr="Q20:Q23" r="Q24" sId="4"/>
    <undo index="0" exp="area" dr="P20:P23" r="P24" sId="4"/>
    <undo index="0" exp="area" dr="O20:O23" r="O24" sId="4"/>
    <undo index="0" exp="area" dr="L20:L23" r="L24" sId="4"/>
    <undo index="0" exp="area" dr="K20:K23" r="K24" sId="4"/>
    <undo index="0" exp="area" dr="J20:J23" r="J24" sId="4"/>
    <undo index="0" exp="area" dr="I20:I23" r="I24" sId="4"/>
    <undo index="0" exp="area" dr="F20:F23" r="F24" sId="4"/>
    <undo index="0" exp="area" dr="E20:E23" r="E24" sId="4"/>
    <undo index="0" exp="area" dr="D20:D23" r="D24" sId="4"/>
    <undo index="0" exp="area" dr="C20:C23" r="C24" sId="4"/>
    <rfmt sheetId="4" xfDxf="1" sqref="A23:XFD23" start="0" length="0"/>
    <rcc rId="0" sId="4" dxf="1" numFmtId="22">
      <nc r="B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C23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23">
        <v>38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E23">
        <v>174.3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4" dxf="1">
      <nc r="F23">
        <f>D23/C23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3">
        <v>17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23">
        <v>207.70599999999999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23">
        <f>J23/I23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4" sqref="M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23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23">
        <v>13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23">
        <v>82.9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23">
        <f>P23/O23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23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U23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V23">
        <v>9</v>
      </nc>
      <ndxf>
        <font>
          <sz val="9"/>
          <color auto="1"/>
          <name val="Arial"/>
          <scheme val="none"/>
        </font>
        <numFmt numFmtId="2" formatCode="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W23">
        <v>65</v>
      </nc>
      <ndxf>
        <font>
          <sz val="9"/>
          <color auto="1"/>
          <name val="Arial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X23">
        <f>V23/U23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23" start="0" length="0">
      <dxf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23" start="0" length="0">
      <dxf>
        <alignment horizontal="center" vertical="top" readingOrder="0"/>
      </dxf>
    </rfmt>
  </rrc>
  <rrc rId="73" sId="4" ref="A34:XFD34" action="deleteRow">
    <rfmt sheetId="4" xfDxf="1" sqref="A34:XFD34" start="0" length="0"/>
    <rcc rId="0" sId="4" dxf="1" numFmtId="22">
      <nc r="B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17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33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9.6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Q34">
        <v>255.6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42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153.1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74" sId="4" ref="A34:XFD34" action="deleteRow">
    <rfmt sheetId="4" xfDxf="1" sqref="A34:XFD34" start="0" length="0"/>
    <rcc rId="0" sId="4" dxf="1" numFmtId="22">
      <nc r="B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17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33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131.4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25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84.5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75" sId="4" ref="A34:XFD34" action="deleteRow">
    <rfmt sheetId="4" xfDxf="1" sqref="A34:XFD34" start="0" length="0"/>
    <rcc rId="0" sId="4" dxf="1" numFmtId="22">
      <nc r="B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17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33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131.4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25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84.5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76" sId="4" ref="A34:XFD34" action="deleteRow">
    <rfmt sheetId="4" xfDxf="1" sqref="A34:XFD34" start="0" length="0"/>
    <rcc rId="0" sId="4" dxf="1" numFmtId="22">
      <nc r="B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17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33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131.4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25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84.5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77" sId="4" ref="A34:XFD34" action="deleteRow">
    <rfmt sheetId="4" xfDxf="1" sqref="A34:XFD34" start="0" length="0"/>
    <rcc rId="0" sId="4" dxf="1" numFmtId="22">
      <nc r="B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17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33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131.4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25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84.5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78" sId="4" ref="A34:XFD34" action="deleteRow">
    <rfmt sheetId="4" xfDxf="1" sqref="A34:XFD34" start="0" length="0"/>
    <rcc rId="0" sId="4" dxf="1" numFmtId="22">
      <nc r="B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17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33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131.4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25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84.5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79" sId="4" ref="A34:XFD34" action="deleteRow">
    <rfmt sheetId="4" xfDxf="1" sqref="A34:XFD34" start="0" length="0"/>
    <rcc rId="0" sId="4" dxf="1" numFmtId="22">
      <nc r="B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10.3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135.4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180.6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80" sId="4" ref="A34:XFD34" action="deleteRow">
    <rfmt sheetId="4" xfDxf="1" sqref="A34:XFD34" start="0" length="0"/>
    <rcc rId="0" sId="4" dxf="1" numFmtId="22">
      <nc r="B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E34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10.3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140.9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34">
        <v>7.8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81" sId="4" ref="A34:XFD34" action="deleteRow">
    <undo index="0" exp="area" dr="X31:X34" r="X35" sId="4"/>
    <undo index="0" exp="area" dr="W31:W34" r="W35" sId="4"/>
    <undo index="0" exp="area" dr="V31:V34" r="V35" sId="4"/>
    <undo index="0" exp="area" dr="U31:U34" r="U35" sId="4"/>
    <undo index="0" exp="area" dr="R31:R34" r="R35" sId="4"/>
    <undo index="0" exp="area" dr="Q31:Q34" r="Q35" sId="4"/>
    <undo index="0" exp="area" dr="P31:P34" r="P35" sId="4"/>
    <undo index="0" exp="area" dr="O31:O34" r="O35" sId="4"/>
    <undo index="0" exp="area" dr="L31:L34" r="L35" sId="4"/>
    <undo index="0" exp="area" dr="K31:K34" r="K35" sId="4"/>
    <undo index="0" exp="area" dr="J31:J34" r="J35" sId="4"/>
    <undo index="0" exp="area" dr="I31:I34" r="I35" sId="4"/>
    <undo index="0" exp="area" dr="F31:F34" r="F35" sId="4"/>
    <undo index="0" exp="area" dr="E31:E34" r="E35" sId="4"/>
    <undo index="0" exp="area" dr="D31:D34" r="D35" sId="4"/>
    <undo index="0" exp="area" dr="C31:C34" r="C35" sId="4"/>
    <rfmt sheetId="4" xfDxf="1" sqref="A34:XFD34" start="0" length="0"/>
    <rcc rId="0" sId="4" dxf="1" numFmtId="22">
      <nc r="B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C34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34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E34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34">
        <f>D34/C34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34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34">
        <v>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K34">
        <v>13.5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34">
        <f>J34/I34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34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34">
        <v>30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34">
        <v>140.9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34">
        <f>P34/O34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3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34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U34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34">
        <v>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W34">
        <v>21.2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X34">
        <f>V34/U34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34" start="0" length="0">
      <dxf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34" start="0" length="0">
      <dxf>
        <alignment horizontal="center" vertical="top" readingOrder="0"/>
      </dxf>
    </rfmt>
  </rrc>
  <rrc rId="82" sId="4" ref="A45:XFD45" action="deleteRow">
    <rfmt sheetId="4" xfDxf="1" sqref="A45:XFD45" start="0" length="0"/>
    <rcc rId="0" sId="4" dxf="1" numFmtId="22">
      <nc r="B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275.5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14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59.9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P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Q45" start="0" length="0">
      <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V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4" sqref="W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3" sId="4" ref="A45:XFD45" action="deleteRow">
    <rfmt sheetId="4" xfDxf="1" sqref="A45:XFD45" start="0" length="0"/>
    <rcc rId="0" sId="4" dxf="1" numFmtId="22">
      <nc r="B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328.9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15.7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P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Q45" start="0" length="0">
      <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V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4" sqref="W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4" sId="4" ref="A45:XFD45" action="deleteRow">
    <rfmt sheetId="4" xfDxf="1" sqref="A45:XFD45" start="0" length="0"/>
    <rcc rId="0" sId="4" dxf="1" numFmtId="22">
      <nc r="B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328.9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15.7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P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Q45" start="0" length="0">
      <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V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4" sqref="W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5" sId="4" ref="A45:XFD45" action="deleteRow">
    <rfmt sheetId="4" xfDxf="1" sqref="A45:XFD45" start="0" length="0"/>
    <rcc rId="0" sId="4" dxf="1" numFmtId="22">
      <nc r="B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328.9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15.7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P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Q45" start="0" length="0">
      <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V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4" sqref="W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6" sId="4" ref="A45:XFD45" action="deleteRow">
    <rfmt sheetId="4" xfDxf="1" sqref="A45:XFD45" start="0" length="0"/>
    <rcc rId="0" sId="4" dxf="1" numFmtId="22">
      <nc r="B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328.9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15.7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P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Q45" start="0" length="0">
      <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V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4" sqref="W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7" sId="4" ref="A45:XFD45" action="deleteRow">
    <rfmt sheetId="4" xfDxf="1" sqref="A45:XFD45" start="0" length="0"/>
    <rcc rId="0" sId="4" dxf="1" numFmtId="22">
      <nc r="B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328.9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15.7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P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Q45" start="0" length="0">
      <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V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4" sqref="W4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8" sId="4" ref="A45:XFD45" action="deleteRow">
    <rfmt sheetId="4" xfDxf="1" sqref="A45:XFD45" start="0" length="0"/>
    <rcc rId="0" sId="4" dxf="1" numFmtId="22">
      <nc r="B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32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274.3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16.8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45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W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89" sId="4" ref="A45:XFD45" action="deleteRow">
    <undo index="3" exp="ref" v="1" dr="E45" r="D46" sId="4"/>
    <undo index="1" exp="ref" v="1" dr="D45" r="D46" sId="4"/>
    <rfmt sheetId="4" xfDxf="1" sqref="A45:XFD45" start="0" length="0"/>
    <rcc rId="0" sId="4" dxf="1" numFmtId="22">
      <nc r="B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45">
        <v>24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45">
        <v>182.3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K45">
        <v>16.8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Q45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W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90" sId="4" ref="A45:XFD45" action="deleteRow">
    <undo index="0" exp="area" dr="X42:X45" r="X46" sId="4"/>
    <undo index="0" exp="area" dr="W42:W45" r="W46" sId="4"/>
    <undo index="0" exp="area" dr="V42:V45" r="V46" sId="4"/>
    <undo index="0" exp="area" dr="U42:U45" r="U46" sId="4"/>
    <undo index="0" exp="area" dr="R42:R45" r="R46" sId="4"/>
    <undo index="0" exp="area" dr="Q42:Q45" r="Q46" sId="4"/>
    <undo index="0" exp="area" dr="P42:P45" r="P46" sId="4"/>
    <undo index="0" exp="area" dr="O42:O45" r="O46" sId="4"/>
    <undo index="0" exp="area" dr="L42:L45" r="L46" sId="4"/>
    <undo index="0" exp="area" dr="K42:K45" r="K46" sId="4"/>
    <undo index="0" exp="area" dr="J42:J45" r="J46" sId="4"/>
    <undo index="0" exp="area" dr="I42:I45" r="I46" sId="4"/>
    <undo index="0" exp="area" dr="F42:F45" r="F46" sId="4"/>
    <undo index="0" exp="area" dr="E42:E45" r="E46" sId="4"/>
    <undo index="0" exp="area" dr="D42:D45" r="D46" sId="4"/>
    <undo index="0" exp="area" dr="C42:C45" r="C46" sId="4"/>
    <rfmt sheetId="4" xfDxf="1" sqref="A45:XFD45" start="0" length="0"/>
    <rcc rId="0" sId="4" dxf="1" numFmtId="22">
      <nc r="B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C45">
        <v>6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D45">
        <f>E45*#REF!/#REF!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E45">
        <v>63.7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F45">
        <f>D45/C45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I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45">
        <v>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K45">
        <v>16.8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L45">
        <f>J45/I45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O45">
        <v>6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Q45">
        <v>0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R45">
        <f>P45/O45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4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45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U45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4" s="1" dxf="1" numFmtId="4">
      <nc r="W45">
        <v>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4" dxf="1">
      <nc r="X45">
        <f>V45/U45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45" start="0" length="0">
      <dxf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45" start="0" length="0">
      <dxf>
        <alignment horizontal="center" vertical="top" readingOrder="0"/>
      </dxf>
    </rfmt>
  </rrc>
  <rrc rId="91" sId="4" ref="A56:XFD56" action="deleteRow">
    <rfmt sheetId="4" xfDxf="1" sqref="A56:XFD56" start="0" length="0"/>
    <rcc rId="0" sId="4" dxf="1" numFmtId="22">
      <nc r="B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20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97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59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13.41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2" sId="4" ref="A56:XFD56" action="deleteRow">
    <rfmt sheetId="4" xfDxf="1" sqref="A56:XFD56" start="0" length="0"/>
    <rcc rId="0" sId="4" dxf="1" numFmtId="22">
      <nc r="B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125.3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59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3" sId="4" ref="A56:XFD56" action="deleteRow">
    <rfmt sheetId="4" xfDxf="1" sqref="A56:XFD56" start="0" length="0"/>
    <rcc rId="0" sId="4" dxf="1" numFmtId="22">
      <nc r="B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125.3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59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4" sId="4" ref="A56:XFD56" action="deleteRow">
    <rfmt sheetId="4" xfDxf="1" sqref="A56:XFD56" start="0" length="0"/>
    <rcc rId="0" sId="4" dxf="1" numFmtId="22">
      <nc r="B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63.5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125.3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59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5" sId="4" ref="A56:XFD56" action="deleteRow">
    <rfmt sheetId="4" xfDxf="1" sqref="A56:XFD56" start="0" length="0"/>
    <rcc rId="0" sId="4" dxf="1" numFmtId="22">
      <nc r="B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125.3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59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6" sId="4" ref="A56:XFD56" action="deleteRow">
    <rfmt sheetId="4" xfDxf="1" sqref="A56:XFD56" start="0" length="0"/>
    <rcc rId="0" sId="4" dxf="1" numFmtId="22">
      <nc r="B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26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125.3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59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7" sId="4" ref="A56:XFD56" action="deleteRow">
    <rfmt sheetId="4" xfDxf="1" sqref="A56:XFD56" start="0" length="0"/>
    <rcc rId="0" sId="4" dxf="1" numFmtId="22">
      <nc r="B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68.099999999999994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7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38.9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50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8" sId="4" ref="A56:XFD56" action="deleteRow">
    <rfmt sheetId="4" xfDxf="1" sqref="A56:XFD56" start="0" length="0"/>
    <rcc rId="0" sId="4" dxf="1" numFmtId="22">
      <nc r="B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63.4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23.8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50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14.3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99" sId="4" ref="A56:XFD56" action="deleteRow">
    <undo index="0" exp="area" dr="X53:X56" r="X57" sId="4"/>
    <undo index="0" exp="area" dr="W53:W56" r="W57" sId="4"/>
    <undo index="0" exp="area" dr="V53:V56" r="V57" sId="4"/>
    <undo index="0" exp="area" dr="U53:U56" r="U57" sId="4"/>
    <undo index="0" exp="area" dr="R53:R56" r="R57" sId="4"/>
    <undo index="0" exp="area" dr="Q53:Q56" r="Q57" sId="4"/>
    <undo index="0" exp="area" dr="P53:P56" r="P57" sId="4"/>
    <undo index="0" exp="area" dr="O53:O56" r="O57" sId="4"/>
    <undo index="0" exp="area" dr="L53:L56" r="L57" sId="4"/>
    <undo index="0" exp="area" dr="K53:K56" r="K57" sId="4"/>
    <undo index="0" exp="area" dr="J53:J56" r="J57" sId="4"/>
    <undo index="0" exp="area" dr="I53:I56" r="I57" sId="4"/>
    <undo index="0" exp="area" dr="F53:F56" r="F57" sId="4"/>
    <undo index="0" exp="area" dr="E53:E56" r="E57" sId="4"/>
    <undo index="0" exp="area" dr="D53:D56" r="D57" sId="4"/>
    <undo index="0" exp="area" dr="C53:C56" r="C57" sId="4"/>
    <rfmt sheetId="4" xfDxf="1" sqref="A56:XFD56" start="0" length="0"/>
    <rcc rId="0" sId="4" dxf="1" numFmtId="22">
      <nc r="B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56">
        <v>11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56">
        <v>62.8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56">
        <f>+E56/C56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56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56">
        <v>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K56">
        <v>3380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56">
        <f>+K56/I56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56">
        <v>11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 numFmtId="4">
      <nc r="Q56">
        <v>50</v>
      </nc>
      <ndxf>
        <font>
          <sz val="9"/>
          <color theme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56">
        <f>Q56/O56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5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T56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56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V56">
        <v>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W56">
        <v>14.3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X56">
        <f>+W56/U56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Y56" start="0" length="0">
      <dxf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56" start="0" length="0">
      <dxf>
        <alignment horizontal="center" vertical="top" readingOrder="0"/>
      </dxf>
    </rfmt>
  </rrc>
  <rrc rId="100" sId="4" ref="A67:XFD67" action="deleteRow">
    <rfmt sheetId="4" xfDxf="1" sqref="A67:XFD67" start="0" length="0"/>
    <rcc rId="0" sId="4" dxf="1" numFmtId="22">
      <nc r="B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D67">
        <v>59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E67">
        <v>35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13.8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37.9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17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46.88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44652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1" sId="4" ref="A67:XFD67" action="deleteRow">
    <rfmt sheetId="4" xfDxf="1" sqref="A67:XFD67" start="0" length="0"/>
    <rcc rId="0" sId="4" dxf="1" numFmtId="22">
      <nc r="B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59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E67">
        <v>35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11.09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33.4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23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21.43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44682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s="1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2" sId="4" ref="A67:XFD67" action="deleteRow">
    <rfmt sheetId="4" xfDxf="1" sqref="A67:XFD67" start="0" length="0"/>
    <rcc rId="0" sId="4" dxf="1" numFmtId="22">
      <nc r="B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59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E67">
        <v>35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11.09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33.4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23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21.43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44713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3" sId="4" ref="A67:XFD67" action="deleteRow">
    <rfmt sheetId="4" xfDxf="1" sqref="A67:XFD67" start="0" length="0"/>
    <rcc rId="0" sId="4" dxf="1" numFmtId="22">
      <nc r="B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D67">
        <v>59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E67">
        <v>35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11.09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33.4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23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21.43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44743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s="1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4" sId="4" ref="A67:XFD67" action="deleteRow">
    <rfmt sheetId="4" xfDxf="1" sqref="A67:XFD67" start="0" length="0"/>
    <rcc rId="0" sId="4" dxf="1" numFmtId="22">
      <nc r="B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59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E67">
        <v>35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11.09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33.4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23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21.43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44774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5" sId="4" ref="A67:XFD67" action="deleteRow">
    <rfmt sheetId="4" xfDxf="1" sqref="A67:XFD67" start="0" length="0"/>
    <rcc rId="0" sId="4" dxf="1" numFmtId="22">
      <nc r="B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59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s="1" dxf="1" numFmtId="4">
      <nc r="E67">
        <v>35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11.09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33.4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23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21.43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44805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s="1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6" sId="4" ref="A67:XFD67" action="deleteRow">
    <rfmt sheetId="4" xfDxf="1" sqref="A67:XFD67" start="0" length="0"/>
    <rcc rId="0" sId="4" dxf="1" numFmtId="22">
      <nc r="B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31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67">
        <v>103.1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9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25.5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16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47.3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44835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7" sId="4" ref="A67:XFD67" action="deleteRow">
    <rfmt sheetId="4" xfDxf="1" sqref="A67:XFD67" start="0" length="0"/>
    <rcc rId="0" sId="4" dxf="1" numFmtId="22">
      <nc r="B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84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E67">
        <v>453.3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21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78.3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8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25.69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44866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s="1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8" sId="4" ref="A67:XFD67" action="deleteRow">
    <undo index="0" exp="area" dr="V62:V67" r="V68" sId="4"/>
    <undo index="0" exp="area" dr="R64:R67" r="R68" sId="4"/>
    <undo index="0" exp="area" dr="Q64:Q67" r="Q68" sId="4"/>
    <undo index="0" exp="area" dr="P64:P67" r="P68" sId="4"/>
    <undo index="0" exp="area" dr="O64:O67" r="O68" sId="4"/>
    <undo index="0" exp="area" dr="L64:L67" r="L68" sId="4"/>
    <undo index="0" exp="area" dr="K64:K67" r="K68" sId="4"/>
    <undo index="0" exp="area" dr="J64:J67" r="J68" sId="4"/>
    <undo index="0" exp="area" dr="I64:I67" r="I68" sId="4"/>
    <undo index="0" exp="area" dr="F64:F67" r="F68" sId="4"/>
    <undo index="0" exp="area" dr="E64:E67" r="E68" sId="4"/>
    <undo index="0" exp="area" dr="D64:D67" r="D68" sId="4"/>
    <undo index="0" exp="area" dr="C64:C67" r="C68" sId="4"/>
    <rfmt sheetId="4" xfDxf="1" sqref="A67:XFD67" start="0" length="0"/>
    <rcc rId="0" sId="4" dxf="1" numFmtId="22">
      <nc r="B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C67">
        <v>5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D67">
        <v>64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s="1" dxf="1" numFmtId="4">
      <nc r="E67">
        <v>321.10000000000002</v>
      </nc>
      <ndxf>
        <font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>
      <nc r="F67">
        <f>+E67/C67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4" sqref="G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4" dxf="1" numFmtId="22">
      <nc r="H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I67">
        <v>4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J67">
        <v>16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4" dxf="1" numFmtId="4">
      <nc r="K67">
        <v>48.1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L67">
        <f>+K67/I67</f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4" sqref="M6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cc rId="0" sId="4" dxf="1" numFmtId="22">
      <nc r="N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4" dxf="1">
      <nc r="O67">
        <v>3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4">
      <nc r="P67">
        <v>24</v>
      </nc>
      <ndxf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 numFmtId="4">
      <nc r="Q67">
        <v>68.56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4" dxf="1">
      <nc r="R67">
        <f>+Q67/O67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ndxf>
    </rcc>
    <rfmt sheetId="4" sqref="S67" start="0" length="0">
      <dxf>
        <alignment horizontal="center" vertical="top" readingOrder="0"/>
      </dxf>
    </rfmt>
    <rcc rId="0" sId="4" dxf="1" numFmtId="22">
      <nc r="T67">
        <v>44896</v>
      </nc>
      <ndxf>
        <font>
          <sz val="9"/>
          <color auto="1"/>
          <name val="Arial"/>
          <scheme val="none"/>
        </font>
        <numFmt numFmtId="22" formatCode="mmm\-yy"/>
        <fill>
          <patternFill patternType="solid">
            <bgColor theme="0"/>
          </patternFill>
        </fill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4" dxf="1">
      <nc r="U67">
        <v>2</v>
      </nc>
      <n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4" s="1" sqref="V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4" s="1" dxf="1" numFmtId="4">
      <nc r="W67">
        <v>15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X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</border>
      </dxf>
    </rfmt>
    <rfmt sheetId="4" sqref="Y67" start="0" length="0">
      <dxf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AA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109" sId="5" ref="A14:XFD14" action="deleteRow">
    <rfmt sheetId="5" xfDxf="1" sqref="A14:XFD14" start="0" length="0"/>
    <rcc rId="0" sId="5" dxf="1" numFmtId="22">
      <nc r="B14">
        <v>44652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dxf="1" numFmtId="4">
      <nc r="D14">
        <v>986.27</v>
      </nc>
      <ndxf>
        <font>
          <sz val="9"/>
          <color theme="1"/>
          <name val="Arial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1184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4" start="0" length="0">
      <dxf>
        <font>
          <sz val="9"/>
          <color theme="1"/>
          <name val="Arial"/>
          <scheme val="none"/>
        </font>
      </dxf>
    </rfmt>
    <rcc rId="0" sId="5" dxf="1" numFmtId="22">
      <nc r="J14">
        <v>44713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5" sqref="L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rc rId="110" sId="5" ref="A14:XFD14" action="deleteRow">
    <rfmt sheetId="5" xfDxf="1" sqref="A14:XFD14" start="0" length="0"/>
    <rcc rId="0" sId="5" dxf="1" numFmtId="22">
      <nc r="B14">
        <v>44682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dxf="1" numFmtId="4">
      <nc r="D14">
        <v>986.27</v>
      </nc>
      <ndxf>
        <font>
          <sz val="9"/>
          <color theme="1"/>
          <name val="Arial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1184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4" start="0" length="0">
      <dxf>
        <font>
          <sz val="9"/>
          <color theme="1"/>
          <name val="Arial"/>
          <scheme val="none"/>
        </font>
      </dxf>
    </rfmt>
    <rcc rId="0" sId="5" dxf="1" numFmtId="22">
      <nc r="J14">
        <v>44743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L1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rc rId="111" sId="5" ref="A14:XFD14" action="deleteRow">
    <rfmt sheetId="5" xfDxf="1" sqref="A14:XFD14" start="0" length="0"/>
    <rcc rId="0" sId="5" dxf="1" numFmtId="22">
      <nc r="B14">
        <v>44713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s="1" dxf="1" numFmtId="4">
      <nc r="D14">
        <v>973.23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1170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4" start="0" length="0">
      <dxf>
        <font>
          <sz val="9"/>
          <color theme="1"/>
          <name val="Arial"/>
          <scheme val="none"/>
        </font>
      </dxf>
    </rfmt>
    <rcc rId="0" sId="5" dxf="1" numFmtId="22">
      <nc r="J14">
        <v>44774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L14" start="0" length="0">
      <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rc rId="112" sId="5" ref="A14:XFD14" action="deleteRow">
    <rfmt sheetId="5" xfDxf="1" sqref="A14:XFD14" start="0" length="0"/>
    <rcc rId="0" sId="5" dxf="1" numFmtId="22">
      <nc r="B14">
        <v>44743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s="1" dxf="1" numFmtId="4">
      <nc r="D14">
        <v>973.23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1170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4" start="0" length="0">
      <dxf>
        <font>
          <sz val="9"/>
          <color theme="1"/>
          <name val="Arial"/>
          <scheme val="none"/>
        </font>
      </dxf>
    </rfmt>
    <rcc rId="0" sId="5" dxf="1" numFmtId="22">
      <nc r="J14">
        <v>44805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L14" start="0" length="0">
      <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rc rId="113" sId="5" ref="A14:XFD14" action="deleteRow">
    <rfmt sheetId="5" xfDxf="1" sqref="A14:XFD14" start="0" length="0"/>
    <rcc rId="0" sId="5" dxf="1" numFmtId="22">
      <nc r="B14">
        <v>44774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dxf="1" numFmtId="4">
      <nc r="D14">
        <v>986.27</v>
      </nc>
      <ndxf>
        <font>
          <sz val="9"/>
          <color theme="1"/>
          <name val="Arial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1184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4" start="0" length="0">
      <dxf>
        <font>
          <sz val="9"/>
          <color theme="1"/>
          <name val="Arial"/>
          <scheme val="none"/>
        </font>
      </dxf>
    </rfmt>
    <rcc rId="0" sId="5" dxf="1" numFmtId="22">
      <nc r="J14">
        <v>44835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L14" start="0" length="0">
      <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rc rId="114" sId="5" ref="A14:XFD14" action="deleteRow">
    <rfmt sheetId="5" xfDxf="1" sqref="A14:XFD14" start="0" length="0"/>
    <rcc rId="0" sId="5" dxf="1" numFmtId="22">
      <nc r="B14">
        <v>44805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dxf="1" numFmtId="4">
      <nc r="D14">
        <v>986.27</v>
      </nc>
      <ndxf>
        <font>
          <sz val="9"/>
          <color theme="1"/>
          <name val="Arial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1184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4" start="0" length="0">
      <dxf>
        <font>
          <sz val="9"/>
          <color theme="1"/>
          <name val="Arial"/>
          <scheme val="none"/>
        </font>
      </dxf>
    </rfmt>
    <rcc rId="0" sId="5" dxf="1" numFmtId="22">
      <nc r="J14">
        <v>44866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L14" start="0" length="0">
      <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rc rId="115" sId="5" ref="A14:XFD14" action="deleteRow">
    <undo index="0" exp="area" dr="M9:M14" r="M15" sId="5"/>
    <undo index="0" exp="area" dr="L9:L14" r="L15" sId="5"/>
    <undo index="0" exp="area" dr="K9:K14" r="K15" sId="5"/>
    <rfmt sheetId="5" xfDxf="1" sqref="A14:XFD14" start="0" length="0"/>
    <rcc rId="0" sId="5" dxf="1" numFmtId="22">
      <nc r="B14">
        <v>44835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C1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cc rId="0" sId="5" s="1" dxf="1" numFmtId="4">
      <nc r="D14">
        <v>868.8</v>
      </nc>
      <n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E14" start="0" length="0">
      <dxf>
        <font>
          <sz val="9"/>
          <color auto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F14" start="0" length="0">
      <dxf>
        <font>
          <sz val="9"/>
          <color auto="1"/>
          <name val="Arial"/>
          <scheme val="none"/>
        </font>
        <numFmt numFmtId="2" formatCode="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G14">
        <v>988</v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="1" sqref="H14" start="0" length="0">
      <dxf>
        <font>
          <sz val="9"/>
          <color auto="1"/>
          <name val="Arial"/>
          <scheme val="none"/>
        </font>
        <numFmt numFmtId="4" formatCode="#,##0.0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22">
      <nc r="J14">
        <v>44896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5" sqref="K14" start="0" length="0">
      <dxf>
        <font>
          <sz val="9"/>
          <color auto="1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L14" start="0" length="0">
      <dxf>
        <font>
          <sz val="9"/>
          <color auto="1"/>
          <name val="Arial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 numFmtId="4">
      <nc r="M14">
        <v>400</v>
      </nc>
      <ndxf>
        <font>
          <sz val="9"/>
          <color auto="1"/>
          <name val="Arial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N14">
        <f>+L14/K14</f>
      </nc>
      <n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bottom style="thin">
            <color indexed="64"/>
          </bottom>
        </border>
      </ndxf>
    </rcc>
  </rrc>
  <rcc rId="116" sId="5" numFmtId="22">
    <oc r="B14">
      <v>44866</v>
    </oc>
    <nc r="B14"/>
  </rcc>
  <rcc rId="117" sId="5" numFmtId="4">
    <oc r="D14">
      <v>1009.85</v>
    </oc>
    <nc r="D14"/>
  </rcc>
  <rcc rId="118" sId="5" numFmtId="22">
    <oc r="B15">
      <v>44896</v>
    </oc>
    <nc r="B15"/>
  </rcc>
  <rcc rId="119" sId="5" numFmtId="4">
    <oc r="D15">
      <v>1304.6600000000001</v>
    </oc>
    <nc r="D15"/>
  </rcc>
  <rcc rId="120" sId="5" numFmtId="4">
    <oc r="G11">
      <v>922.1</v>
    </oc>
    <nc r="G11"/>
  </rcc>
  <rcc rId="121" sId="5" numFmtId="4">
    <oc r="G12">
      <v>945.1</v>
    </oc>
    <nc r="G12"/>
  </rcc>
  <rcc rId="122" sId="5" numFmtId="4">
    <oc r="G13">
      <v>1170</v>
    </oc>
    <nc r="G13"/>
  </rcc>
  <rcc rId="123" sId="5" numFmtId="4">
    <oc r="G14">
      <v>1095</v>
    </oc>
    <nc r="G14"/>
  </rcc>
  <rcc rId="124" sId="5" numFmtId="4">
    <oc r="G15">
      <v>1391.5</v>
    </oc>
    <nc r="G15"/>
  </rcc>
  <rcv guid="{6348123E-E71C-4D46-BA3B-F837DFD80CFE}" action="delete"/>
  <rcv guid="{6348123E-E71C-4D46-BA3B-F837DFD80CF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xfDxf="1" sqref="D35" start="0" length="0">
    <dxf>
      <font>
        <sz val="9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394" sId="4">
    <nc r="D35" t="inlineStr">
      <is>
        <t>(*)El propietario del inmueble paga el total del recibo.</t>
      </is>
    </nc>
  </rcc>
  <rcc rId="395" sId="4" numFmtId="4">
    <nc r="E31">
      <v>0</v>
    </nc>
  </rcc>
  <rcc rId="396" sId="4" numFmtId="4">
    <nc r="E32">
      <v>0</v>
    </nc>
  </rcc>
  <rcc rId="397" sId="4" numFmtId="4">
    <nc r="E33">
      <v>0</v>
    </nc>
  </rcc>
  <rcc rId="398" sId="3" numFmtId="4">
    <nc r="E31">
      <v>410.4</v>
    </nc>
  </rcc>
  <rm rId="399" sheetId="3" source="E31" destination="D31" sourceSheetId="3">
    <undo index="0" exp="area" dr="D31:D33" r="D34" sId="3"/>
    <rfmt sheetId="3" s="1" sqref="D3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3" sqref="E3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3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00" sId="3">
    <nc r="E31">
      <v>301</v>
    </nc>
  </rcc>
  <rcc rId="401" sId="3" numFmtId="4">
    <nc r="D32">
      <v>466.7</v>
    </nc>
  </rcc>
  <rcc rId="402" sId="3" numFmtId="4">
    <nc r="E32">
      <v>353</v>
    </nc>
  </rcc>
  <rfmt sheetId="3" sqref="E31">
    <dxf>
      <alignment horizontal="center" readingOrder="0"/>
    </dxf>
  </rfmt>
  <rfmt sheetId="3" sqref="E31">
    <dxf>
      <alignment vertical="center" readingOrder="0"/>
    </dxf>
  </rfmt>
  <rfmt sheetId="3" sqref="E31">
    <dxf>
      <numFmt numFmtId="2" formatCode="0.00"/>
    </dxf>
  </rfmt>
  <rcc rId="403" sId="3" numFmtId="4">
    <nc r="D33">
      <v>404.2</v>
    </nc>
  </rcc>
  <rcc rId="404" sId="3" numFmtId="4">
    <nc r="E33">
      <v>309</v>
    </nc>
  </rcc>
  <rcv guid="{6348123E-E71C-4D46-BA3B-F837DFD80CFE}" action="delete"/>
  <rcv guid="{6348123E-E71C-4D46-BA3B-F837DFD80CFE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3" numFmtId="4">
    <nc r="P64">
      <v>222.3</v>
    </nc>
  </rcc>
  <rcc rId="406" sId="3" numFmtId="4">
    <nc r="Q64">
      <v>189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7" sId="3">
    <oc r="R64">
      <f>+K42/O64</f>
    </oc>
    <nc r="R64">
      <f>Q64/O64</f>
    </nc>
  </rcc>
  <rcc rId="408" sId="3">
    <oc r="R65">
      <f>+K43/O65</f>
    </oc>
    <nc r="R65">
      <f>Q65/O65</f>
    </nc>
  </rcc>
  <rcc rId="409" sId="3">
    <oc r="R66">
      <f>+Q66/O66</f>
    </oc>
    <nc r="R66">
      <f>Q66/O66</f>
    </nc>
  </rcc>
  <rcc rId="410" sId="3" numFmtId="4">
    <nc r="P65">
      <v>206.8</v>
    </nc>
  </rcc>
  <rcc rId="411" sId="3" numFmtId="4">
    <nc r="Q65">
      <v>180</v>
    </nc>
  </rcc>
  <rcc rId="412" sId="3" numFmtId="4">
    <nc r="P66">
      <v>227.5</v>
    </nc>
  </rcc>
  <rcc rId="413" sId="3" numFmtId="4">
    <nc r="Q66">
      <v>209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4" numFmtId="4">
    <nc r="Q64">
      <v>37.630000000000003</v>
    </nc>
  </rcc>
  <rcc rId="415" sId="4" numFmtId="4">
    <nc r="P64">
      <v>12</v>
    </nc>
  </rcc>
  <rcc rId="416" sId="4" numFmtId="4">
    <nc r="Q65">
      <v>32.1</v>
    </nc>
  </rcc>
  <rcc rId="417" sId="4" numFmtId="4">
    <nc r="P65">
      <v>10</v>
    </nc>
  </rcc>
  <rcc rId="418" sId="4" numFmtId="4">
    <nc r="Q66">
      <v>62.8</v>
    </nc>
  </rcc>
  <rcc rId="419" sId="4" numFmtId="4">
    <nc r="P66">
      <v>21</v>
    </nc>
  </rcc>
  <rcc rId="420" sId="4">
    <oc r="R65">
      <f>+K43/O65</f>
    </oc>
    <nc r="R65">
      <f>P65/O65</f>
    </nc>
  </rcc>
  <rcc rId="421" sId="4">
    <oc r="R66">
      <f>+Q66/O66</f>
    </oc>
    <nc r="R66">
      <f>P66/O66</f>
    </nc>
  </rcc>
  <rcc rId="422" sId="4">
    <oc r="R64">
      <f>+K42/O64</f>
    </oc>
    <nc r="R64">
      <f>P64/O64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" sId="4" numFmtId="4">
    <nc r="K64">
      <v>54.3</v>
    </nc>
  </rcc>
  <rcc rId="424" sId="4" numFmtId="4">
    <nc r="K65">
      <v>42</v>
    </nc>
  </rcc>
  <rcc rId="425" sId="4" numFmtId="4">
    <nc r="K66">
      <v>29.6</v>
    </nc>
  </rcc>
  <rcc rId="426" sId="4" numFmtId="4">
    <nc r="J66">
      <v>8</v>
    </nc>
  </rcc>
  <rcc rId="427" sId="4" numFmtId="4">
    <nc r="J65">
      <v>12</v>
    </nc>
  </rcc>
  <rcc rId="428" sId="4" numFmtId="4">
    <nc r="J64">
      <v>16</v>
    </nc>
  </rcc>
  <rcc rId="429" sId="4" numFmtId="4">
    <nc r="E64">
      <v>250.7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" sId="4" numFmtId="4">
    <nc r="E65">
      <v>251.9</v>
    </nc>
  </rcc>
  <rcc rId="431" sId="4" numFmtId="4">
    <nc r="E66">
      <v>273.60000000000002</v>
    </nc>
  </rcc>
  <rm rId="432" sheetId="3" source="E64:E66" destination="J64:J66" sourceSheetId="4">
    <undo index="0" exp="area" dr="J64:J66" r="J67" sId="3"/>
    <rfmt sheetId="3" s="1" sqref="J6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J6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J6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</rm>
  <rcc rId="433" sId="3">
    <oc r="J67">
      <f>AVERAGE(#REF!)</f>
    </oc>
    <nc r="J67">
      <f>AVERAGE(J64:J66)</f>
    </nc>
  </rcc>
  <rfmt sheetId="4" sqref="E64" start="0" length="0">
    <dxf>
      <border>
        <top style="thin">
          <color indexed="64"/>
        </top>
      </border>
    </dxf>
  </rfmt>
  <rfmt sheetId="4" sqref="E66" start="0" length="0">
    <dxf>
      <border>
        <bottom style="thin">
          <color indexed="64"/>
        </bottom>
      </border>
    </dxf>
  </rfmt>
  <rfmt sheetId="4" sqref="E64:E6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34" sId="3" numFmtId="4">
    <nc r="K64">
      <v>65</v>
    </nc>
  </rcc>
  <rcc rId="435" sId="3" numFmtId="4">
    <nc r="K65">
      <v>67</v>
    </nc>
  </rcc>
  <rcc rId="436" sId="3" numFmtId="4">
    <nc r="K66">
      <v>76</v>
    </nc>
  </rcc>
  <rcc rId="437" sId="2">
    <nc r="E17">
      <v>27</v>
    </nc>
  </rcc>
  <rcc rId="438" sId="2" numFmtId="4">
    <nc r="F17">
      <v>325.2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2">
    <nc r="E21">
      <v>26</v>
    </nc>
  </rcc>
  <rcc rId="440" sId="2" numFmtId="4">
    <nc r="F21">
      <v>314</v>
    </nc>
  </rcc>
  <rcc rId="441" sId="2">
    <nc r="E25">
      <v>26</v>
    </nc>
  </rcc>
  <rcc rId="442" sId="2" numFmtId="4">
    <nc r="F25">
      <v>313</v>
    </nc>
  </rcc>
  <rcc rId="443" sId="1" numFmtId="4">
    <nc r="E12">
      <v>359.54</v>
    </nc>
  </rcc>
  <rcc rId="444" sId="1" numFmtId="4">
    <nc r="F12">
      <v>7192</v>
    </nc>
  </rcc>
  <rcc rId="445" sId="1" numFmtId="4">
    <nc r="G12">
      <v>6796</v>
    </nc>
  </rcc>
  <rcc rId="446" sId="1">
    <nc r="H12">
      <f>F12-G12</f>
    </nc>
  </rcc>
  <rcc rId="447" sId="1" numFmtId="4">
    <nc r="E16">
      <v>561.17999999999995</v>
    </nc>
  </rcc>
  <rcc rId="448" sId="1" numFmtId="4">
    <nc r="F16">
      <v>7808</v>
    </nc>
  </rcc>
  <rcc rId="449" sId="1" numFmtId="4">
    <nc r="G16">
      <v>7192</v>
    </nc>
  </rcc>
  <rcc rId="450" sId="1">
    <nc r="H16">
      <f>F16-G16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nc r="E20">
      <v>768</v>
    </nc>
  </rcc>
  <rcc rId="452" sId="1" numFmtId="4">
    <nc r="F20">
      <v>8686</v>
    </nc>
  </rcc>
  <rcc rId="453" sId="1" numFmtId="4">
    <nc r="G20">
      <v>7878</v>
    </nc>
  </rcc>
  <rcc rId="454" sId="1" numFmtId="4">
    <nc r="H20">
      <v>878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3" numFmtId="4">
    <oc r="P8">
      <v>184</v>
    </oc>
    <nc r="P8">
      <v>244.4</v>
    </nc>
  </rcc>
  <rcc rId="456" sId="3" numFmtId="4">
    <oc r="Q8">
      <v>165</v>
    </oc>
    <nc r="Q8">
      <v>203</v>
    </nc>
  </rcc>
  <rcc rId="457" sId="3">
    <oc r="P9">
      <v>182.8</v>
    </oc>
    <nc r="P9">
      <v>253.5</v>
    </nc>
  </rcc>
  <rcc rId="458" sId="3" numFmtId="4">
    <oc r="Q9">
      <v>164</v>
    </oc>
    <nc r="Q9">
      <v>192</v>
    </nc>
  </rcc>
  <rcc rId="459" sId="3">
    <oc r="P10">
      <v>184.3</v>
    </oc>
    <nc r="P10">
      <v>234.1</v>
    </nc>
  </rcc>
  <rcc rId="460" sId="3" numFmtId="4">
    <oc r="Q10">
      <v>163</v>
    </oc>
    <nc r="Q10">
      <v>201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4" numFmtId="4">
    <nc r="Q8">
      <v>28.1</v>
    </nc>
  </rcc>
  <rcc rId="462" sId="4">
    <nc r="P8">
      <v>2</v>
    </nc>
  </rcc>
  <rcc rId="463" sId="4">
    <nc r="P9">
      <v>2</v>
    </nc>
  </rcc>
  <rcc rId="464" sId="4" numFmtId="4">
    <nc r="Q9">
      <v>13.9</v>
    </nc>
  </rcc>
  <rcc rId="465" sId="4">
    <nc r="P10">
      <v>1</v>
    </nc>
  </rcc>
  <rcc rId="466" sId="4" numFmtId="4">
    <nc r="Q10">
      <v>8.3000000000000007</v>
    </nc>
  </rcc>
  <rcv guid="{6348123E-E71C-4D46-BA3B-F837DFD80CFE}" action="delete"/>
  <rcv guid="{6348123E-E71C-4D46-BA3B-F837DFD80CF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" sId="3" numFmtId="4">
    <oc r="D64">
      <v>335.5</v>
    </oc>
    <nc r="D64"/>
  </rcc>
  <rcc rId="126" sId="3" numFmtId="4">
    <oc r="E64">
      <v>560</v>
    </oc>
    <nc r="E64"/>
  </rcc>
  <rcc rId="127" sId="3" numFmtId="4">
    <oc r="D65">
      <v>335.5</v>
    </oc>
    <nc r="D65"/>
  </rcc>
  <rcc rId="128" sId="3" numFmtId="4">
    <oc r="E65">
      <v>560</v>
    </oc>
    <nc r="E65"/>
  </rcc>
  <rcc rId="129" sId="3" numFmtId="4">
    <oc r="D66">
      <v>335.5</v>
    </oc>
    <nc r="D66"/>
  </rcc>
  <rcc rId="130" sId="3" numFmtId="4">
    <oc r="E66">
      <v>560</v>
    </oc>
    <nc r="E66"/>
  </rcc>
  <rcc rId="131" sId="3" numFmtId="4">
    <oc r="D53">
      <v>221.7</v>
    </oc>
    <nc r="D53"/>
  </rcc>
  <rcc rId="132" sId="3" numFmtId="4">
    <oc r="E53">
      <v>229</v>
    </oc>
    <nc r="E53"/>
  </rcc>
  <rcc rId="133" sId="3" numFmtId="4">
    <oc r="D54">
      <v>203.6</v>
    </oc>
    <nc r="D54"/>
  </rcc>
  <rcc rId="134" sId="3" numFmtId="4">
    <oc r="E54">
      <v>201</v>
    </oc>
    <nc r="E54"/>
  </rcc>
  <rcc rId="135" sId="3" numFmtId="4">
    <oc r="D55">
      <v>184.3</v>
    </oc>
    <nc r="D55"/>
  </rcc>
  <rcc rId="136" sId="3" numFmtId="4">
    <oc r="E55">
      <v>186.3</v>
    </oc>
    <nc r="E55"/>
  </rcc>
  <rcc rId="137" sId="3" numFmtId="4">
    <oc r="D42">
      <v>236.39</v>
    </oc>
    <nc r="D42"/>
  </rcc>
  <rcc rId="138" sId="3" numFmtId="4">
    <oc r="E42">
      <v>238</v>
    </oc>
    <nc r="E42"/>
  </rcc>
  <rcc rId="139" sId="3" numFmtId="4">
    <oc r="D43">
      <v>226.59</v>
    </oc>
    <nc r="D43"/>
  </rcc>
  <rcc rId="140" sId="3" numFmtId="4">
    <oc r="E43">
      <v>227</v>
    </oc>
    <nc r="E43"/>
  </rcc>
  <rcc rId="141" sId="3" numFmtId="4">
    <oc r="D44">
      <v>309.3</v>
    </oc>
    <nc r="D44"/>
  </rcc>
  <rcc rId="142" sId="3" numFmtId="4">
    <oc r="E44">
      <v>400</v>
    </oc>
    <nc r="E44"/>
  </rcc>
  <rcc rId="143" sId="3" numFmtId="4">
    <oc r="J64">
      <v>227.5</v>
    </oc>
    <nc r="J64"/>
  </rcc>
  <rcc rId="144" sId="3" numFmtId="4">
    <oc r="K64">
      <v>292</v>
    </oc>
    <nc r="K64"/>
  </rcc>
  <rcc rId="145" sId="3" numFmtId="4">
    <oc r="J65">
      <v>189.7</v>
    </oc>
    <nc r="J65"/>
  </rcc>
  <rcc rId="146" sId="3" numFmtId="4">
    <oc r="K65">
      <v>292</v>
    </oc>
    <nc r="K65"/>
  </rcc>
  <rcc rId="147" sId="3" numFmtId="4">
    <oc r="J66">
      <v>192.6</v>
    </oc>
    <nc r="J66"/>
  </rcc>
  <rcc rId="148" sId="3" numFmtId="4">
    <oc r="K66">
      <v>292</v>
    </oc>
    <nc r="K66"/>
  </rcc>
  <rcc rId="149" sId="3" numFmtId="4">
    <oc r="J42">
      <v>323.39999999999998</v>
    </oc>
    <nc r="J42"/>
  </rcc>
  <rcc rId="150" sId="3" numFmtId="4">
    <oc r="K42">
      <v>359</v>
    </oc>
    <nc r="K42"/>
  </rcc>
  <rcc rId="151" sId="3" numFmtId="4">
    <oc r="J43">
      <v>282.60000000000002</v>
    </oc>
    <nc r="J43"/>
  </rcc>
  <rcc rId="152" sId="3" numFmtId="4">
    <oc r="K43">
      <v>309</v>
    </oc>
    <nc r="K43"/>
  </rcc>
  <rcc rId="153" sId="3" numFmtId="4">
    <oc r="J44">
      <v>324.8</v>
    </oc>
    <nc r="J44"/>
  </rcc>
  <rcc rId="154" sId="3" numFmtId="4">
    <oc r="K44">
      <v>361</v>
    </oc>
    <nc r="K44"/>
  </rcc>
  <rcc rId="155" sId="3" numFmtId="4">
    <oc r="P42">
      <v>304</v>
    </oc>
    <nc r="P42"/>
  </rcc>
  <rcc rId="156" sId="3" numFmtId="4">
    <oc r="Q42">
      <v>624</v>
    </oc>
    <nc r="Q42"/>
  </rcc>
  <rcc rId="157" sId="3" numFmtId="4">
    <oc r="P43">
      <v>580.5</v>
    </oc>
    <nc r="P43"/>
  </rcc>
  <rcc rId="158" sId="3" numFmtId="4">
    <oc r="Q43">
      <v>782</v>
    </oc>
    <nc r="Q43"/>
  </rcc>
  <rcc rId="159" sId="3" numFmtId="4">
    <oc r="P44">
      <v>610</v>
    </oc>
    <nc r="P44"/>
  </rcc>
  <rcc rId="160" sId="3" numFmtId="4">
    <oc r="Q44">
      <v>803</v>
    </oc>
    <nc r="Q44"/>
  </rcc>
  <rcc rId="161" sId="3" numFmtId="4">
    <oc r="P53">
      <v>783.2</v>
    </oc>
    <nc r="P53"/>
  </rcc>
  <rcc rId="162" sId="3" numFmtId="4">
    <oc r="Q53">
      <v>1032</v>
    </oc>
    <nc r="Q53"/>
  </rcc>
  <rcc rId="163" sId="3" numFmtId="4">
    <oc r="P54">
      <v>783.2</v>
    </oc>
    <nc r="P54"/>
  </rcc>
  <rcc rId="164" sId="3" numFmtId="4">
    <oc r="Q54">
      <v>1032</v>
    </oc>
    <nc r="Q54"/>
  </rcc>
  <rcc rId="165" sId="3" numFmtId="4">
    <oc r="P55">
      <v>783.2</v>
    </oc>
    <nc r="P55"/>
  </rcc>
  <rcc rId="166" sId="3" numFmtId="4">
    <oc r="Q55">
      <v>1032</v>
    </oc>
    <nc r="Q55"/>
  </rcc>
  <rcc rId="167" sId="3" numFmtId="4">
    <oc r="P64">
      <v>238</v>
    </oc>
    <nc r="P64"/>
  </rcc>
  <rcc rId="168" sId="3" numFmtId="4">
    <oc r="Q64">
      <v>226</v>
    </oc>
    <nc r="Q64"/>
  </rcc>
  <rcc rId="169" sId="3" numFmtId="4">
    <oc r="P65">
      <v>217</v>
    </oc>
    <nc r="P65"/>
  </rcc>
  <rcc rId="170" sId="3" numFmtId="4">
    <oc r="Q65">
      <v>204</v>
    </oc>
    <nc r="Q65"/>
  </rcc>
  <rcc rId="171" sId="3" numFmtId="4">
    <oc r="P66">
      <v>240.8</v>
    </oc>
    <nc r="P66"/>
  </rcc>
  <rcc rId="172" sId="3" numFmtId="4">
    <oc r="Q66">
      <v>229</v>
    </oc>
    <nc r="Q66"/>
  </rcc>
  <rcc rId="173" sId="3" numFmtId="4">
    <oc r="V53">
      <v>370.1</v>
    </oc>
    <nc r="V53"/>
  </rcc>
  <rcc rId="174" sId="3" numFmtId="4">
    <oc r="W53">
      <v>320</v>
    </oc>
    <nc r="W53"/>
  </rcc>
  <rcc rId="175" sId="3" numFmtId="4">
    <oc r="V54">
      <v>430</v>
    </oc>
    <nc r="V54"/>
  </rcc>
  <rcc rId="176" sId="3" numFmtId="4">
    <oc r="W54">
      <v>377</v>
    </oc>
    <nc r="W54"/>
  </rcc>
  <rcc rId="177" sId="3" numFmtId="4">
    <oc r="V55">
      <v>410.7</v>
    </oc>
    <nc r="V55"/>
  </rcc>
  <rcc rId="178" sId="3" numFmtId="4">
    <oc r="W55">
      <v>358</v>
    </oc>
    <nc r="W55"/>
  </rcc>
  <rcc rId="179" sId="3" numFmtId="4">
    <oc r="V42">
      <v>406.7</v>
    </oc>
    <nc r="V42"/>
  </rcc>
  <rcc rId="180" sId="3" numFmtId="4">
    <oc r="W42">
      <v>370</v>
    </oc>
    <nc r="W42"/>
  </rcc>
  <rcc rId="181" sId="3" numFmtId="4">
    <oc r="V43">
      <v>501.3</v>
    </oc>
    <nc r="V43"/>
  </rcc>
  <rcc rId="182" sId="3" numFmtId="4">
    <oc r="W43">
      <v>456</v>
    </oc>
    <nc r="W43"/>
  </rcc>
  <rcc rId="183" sId="3" numFmtId="4">
    <oc r="V44">
      <v>566</v>
    </oc>
    <nc r="V44"/>
  </rcc>
  <rcc rId="184" sId="3" numFmtId="4">
    <oc r="W44">
      <v>492</v>
    </oc>
    <nc r="W44"/>
  </rcc>
  <rcc rId="185" sId="3" numFmtId="4">
    <oc r="V31">
      <v>482.8</v>
    </oc>
    <nc r="V31"/>
  </rcc>
  <rcc rId="186" sId="3" numFmtId="4">
    <oc r="W31">
      <v>541.55999999999995</v>
    </oc>
    <nc r="W31"/>
  </rcc>
  <rcc rId="187" sId="3" numFmtId="4">
    <oc r="V32">
      <v>597.70000000000005</v>
    </oc>
    <nc r="V32"/>
  </rcc>
  <rcc rId="188" sId="3" numFmtId="4">
    <oc r="W32">
      <v>596</v>
    </oc>
    <nc r="W32"/>
  </rcc>
  <rcc rId="189" sId="3" numFmtId="4">
    <oc r="V33">
      <v>560.1</v>
    </oc>
    <nc r="V33"/>
  </rcc>
  <rcc rId="190" sId="3" numFmtId="4">
    <oc r="W33">
      <v>577</v>
    </oc>
    <nc r="W33"/>
  </rcc>
  <rcc rId="191" sId="3" numFmtId="4">
    <oc r="P31">
      <v>323</v>
    </oc>
    <nc r="P31"/>
  </rcc>
  <rcc rId="192" sId="3" numFmtId="4">
    <oc r="Q31">
      <v>428</v>
    </oc>
    <nc r="Q31"/>
  </rcc>
  <rcc rId="193" sId="3" numFmtId="4">
    <oc r="P32">
      <v>323</v>
    </oc>
    <nc r="P32"/>
  </rcc>
  <rcc rId="194" sId="3" numFmtId="4">
    <oc r="Q32">
      <v>428</v>
    </oc>
    <nc r="Q32"/>
  </rcc>
  <rcc rId="195" sId="3" numFmtId="4">
    <oc r="P33">
      <v>323</v>
    </oc>
    <nc r="P33"/>
  </rcc>
  <rcc rId="196" sId="3" numFmtId="4">
    <oc r="Q33">
      <v>428</v>
    </oc>
    <nc r="Q33"/>
  </rcc>
  <rcc rId="197" sId="3" numFmtId="4">
    <oc r="J31">
      <v>254.5</v>
    </oc>
    <nc r="J31"/>
  </rcc>
  <rcc rId="198" sId="3" numFmtId="4">
    <oc r="K31">
      <v>229</v>
    </oc>
    <nc r="K31"/>
  </rcc>
  <rcc rId="199" sId="3" numFmtId="4">
    <oc r="J32">
      <v>222.96</v>
    </oc>
    <nc r="J32"/>
  </rcc>
  <rcc rId="200" sId="3" numFmtId="4">
    <oc r="K32">
      <v>197</v>
    </oc>
    <nc r="K32"/>
  </rcc>
  <rcc rId="201" sId="3" numFmtId="4">
    <oc r="J33">
      <v>263.7</v>
    </oc>
    <nc r="J33"/>
  </rcc>
  <rcc rId="202" sId="3" numFmtId="4">
    <oc r="K33">
      <v>236</v>
    </oc>
    <nc r="K33"/>
  </rcc>
  <rcc rId="203" sId="3" numFmtId="4">
    <oc r="D31">
      <v>341.8</v>
    </oc>
    <nc r="D31"/>
  </rcc>
  <rcc rId="204" sId="3" numFmtId="4">
    <oc r="E31">
      <v>359</v>
    </oc>
    <nc r="E31"/>
  </rcc>
  <rcc rId="205" sId="3" numFmtId="4">
    <oc r="D32">
      <v>341.8</v>
    </oc>
    <nc r="D32"/>
  </rcc>
  <rcc rId="206" sId="3" numFmtId="4">
    <oc r="E32">
      <v>359</v>
    </oc>
    <nc r="E32"/>
  </rcc>
  <rcc rId="207" sId="3" numFmtId="4">
    <oc r="D33">
      <v>341.8</v>
    </oc>
    <nc r="D33"/>
  </rcc>
  <rcc rId="208" sId="3" numFmtId="4">
    <oc r="E33">
      <v>359</v>
    </oc>
    <nc r="E33"/>
  </rcc>
  <rcc rId="209" sId="3" numFmtId="4">
    <oc r="J53">
      <v>452.8</v>
    </oc>
    <nc r="J53"/>
  </rcc>
  <rcc rId="210" sId="3" numFmtId="4">
    <oc r="K53">
      <v>447</v>
    </oc>
    <nc r="K53"/>
  </rcc>
  <rcc rId="211" sId="3" numFmtId="4">
    <oc r="J54">
      <v>413.1</v>
    </oc>
    <nc r="J54"/>
  </rcc>
  <rcc rId="212" sId="3" numFmtId="4">
    <oc r="K54">
      <v>405</v>
    </oc>
    <nc r="K54"/>
  </rcc>
  <rcc rId="213" sId="3" numFmtId="4">
    <oc r="J55">
      <v>613.6</v>
    </oc>
    <nc r="J55"/>
  </rcc>
  <rcc rId="214" sId="3" numFmtId="4">
    <oc r="K55">
      <v>592</v>
    </oc>
    <nc r="K55"/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3" numFmtId="4">
    <oc r="D8">
      <v>72</v>
    </oc>
    <nc r="D8">
      <v>295</v>
    </nc>
  </rcc>
  <rcc rId="468" sId="3" numFmtId="4">
    <oc r="E8">
      <v>74</v>
    </oc>
    <nc r="E8">
      <v>284</v>
    </nc>
  </rcc>
  <rcc rId="469" sId="3" numFmtId="4">
    <oc r="D9">
      <v>72</v>
    </oc>
    <nc r="D9">
      <v>340</v>
    </nc>
  </rcc>
  <rcc rId="470" sId="3" numFmtId="4">
    <oc r="E9">
      <v>74</v>
    </oc>
    <nc r="E9">
      <v>342</v>
    </nc>
  </rcc>
  <rcc rId="471" sId="3" numFmtId="4">
    <oc r="D10">
      <v>72</v>
    </oc>
    <nc r="D10">
      <v>299.5</v>
    </nc>
  </rcc>
  <rcc rId="472" sId="3" numFmtId="4">
    <oc r="E10">
      <v>74</v>
    </oc>
    <nc r="E10">
      <v>303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4" numFmtId="4">
    <nc r="D8">
      <v>10</v>
    </nc>
  </rcc>
  <rcc rId="474" sId="4" numFmtId="4">
    <nc r="E8">
      <v>40</v>
    </nc>
  </rcc>
  <rcc rId="475" sId="4" numFmtId="4">
    <nc r="E9">
      <v>47.5</v>
    </nc>
  </rcc>
  <rcc rId="476" sId="4" numFmtId="4">
    <nc r="D9">
      <v>12</v>
    </nc>
  </rcc>
  <rcc rId="477" sId="4" numFmtId="4">
    <nc r="D10">
      <v>10</v>
    </nc>
  </rcc>
  <rcc rId="478" sId="4" numFmtId="4">
    <nc r="E10">
      <v>40</v>
    </nc>
  </rcc>
  <rcc rId="479" sId="3" numFmtId="4">
    <oc r="J8">
      <v>341.4</v>
    </oc>
    <nc r="J8">
      <v>360.4</v>
    </nc>
  </rcc>
  <rcc rId="480" sId="3" numFmtId="4">
    <oc r="K8">
      <v>348</v>
    </oc>
    <nc r="K8">
      <v>325</v>
    </nc>
  </rcc>
  <rcc rId="481" sId="3" numFmtId="4">
    <oc r="J9">
      <v>346.2</v>
    </oc>
    <nc r="J9">
      <v>366</v>
    </nc>
  </rcc>
  <rcc rId="482" sId="3" numFmtId="4">
    <oc r="K9">
      <v>353</v>
    </oc>
    <nc r="K9">
      <v>343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3" numFmtId="4">
    <oc r="J10">
      <v>343.8</v>
    </oc>
    <nc r="J10">
      <v>376.9</v>
    </nc>
  </rcc>
  <rcc rId="484" sId="3" numFmtId="4">
    <oc r="K10">
      <v>350.5</v>
    </oc>
    <nc r="K10">
      <v>363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4" numFmtId="4">
    <nc r="K8">
      <v>11.7</v>
    </nc>
  </rcc>
  <rcc rId="486" sId="4" numFmtId="4">
    <nc r="J8">
      <v>2</v>
    </nc>
  </rcc>
  <rcc rId="487" sId="4" numFmtId="4">
    <nc r="K9">
      <v>16</v>
    </nc>
  </rcc>
  <rcc rId="488" sId="4" numFmtId="4">
    <nc r="J9">
      <v>3</v>
    </nc>
  </rcc>
  <rcc rId="489" sId="4" numFmtId="4">
    <nc r="J10">
      <v>2</v>
    </nc>
  </rcc>
  <rcc rId="490" sId="4" numFmtId="4">
    <nc r="K10">
      <v>11.7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3" numFmtId="4">
    <oc r="J21">
      <v>393</v>
    </oc>
    <nc r="J21">
      <v>382.3</v>
    </nc>
  </rcc>
  <rcc rId="492" sId="3" numFmtId="4">
    <oc r="K21">
      <v>382.3</v>
    </oc>
    <nc r="K21">
      <v>393</v>
    </nc>
  </rcc>
  <rcc rId="493" sId="3" numFmtId="4">
    <oc r="J22">
      <v>623</v>
    </oc>
    <nc r="J22">
      <v>436.6</v>
    </nc>
  </rcc>
  <rcc rId="494" sId="3" numFmtId="4">
    <oc r="K22">
      <v>614.79999999999995</v>
    </oc>
    <nc r="K22">
      <v>425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4" numFmtId="4">
    <nc r="J20">
      <v>39</v>
    </nc>
  </rcc>
  <rcc rId="496" sId="4" numFmtId="4">
    <nc r="K20">
      <v>160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4" numFmtId="4">
    <nc r="K21">
      <v>139.6</v>
    </nc>
  </rcc>
  <rcc rId="498" sId="4" numFmtId="4">
    <nc r="J21">
      <v>34</v>
    </nc>
  </rcc>
  <rcc rId="499" sId="4" numFmtId="4">
    <nc r="J22">
      <v>12</v>
    </nc>
  </rcc>
  <rcc rId="500" sId="4" numFmtId="4">
    <nc r="K22">
      <v>62.7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3" numFmtId="4">
    <nc r="E64">
      <v>53</v>
    </nc>
  </rcc>
  <rcc rId="502" sId="3" numFmtId="4">
    <nc r="D66">
      <v>62</v>
    </nc>
  </rcc>
  <rcc rId="503" sId="3" numFmtId="4">
    <nc r="E66">
      <v>53</v>
    </nc>
  </rcc>
  <rcc rId="504" sId="3" numFmtId="4">
    <nc r="D65">
      <v>496</v>
    </nc>
  </rcc>
  <rcc rId="505" sId="3" numFmtId="4">
    <nc r="E65">
      <v>474</v>
    </nc>
  </rcc>
  <rcc rId="506" sId="3" numFmtId="4">
    <nc r="D64">
      <v>533.5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7" sId="4">
    <nc r="E64">
      <v>2</v>
    </nc>
  </rcc>
  <rcc rId="508" sId="4">
    <nc r="E66">
      <v>255.1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4" numFmtId="4">
    <nc r="D66">
      <v>54</v>
    </nc>
  </rcc>
  <rcc rId="510" sId="4">
    <nc r="E65">
      <v>400.4</v>
    </nc>
  </rcc>
  <rcc rId="511" sId="4" numFmtId="4">
    <nc r="D65">
      <v>76</v>
    </nc>
  </rcc>
  <rcc rId="512" sId="4">
    <oc r="E64">
      <v>2</v>
    </oc>
    <nc r="E64">
      <v>321.2</v>
    </nc>
  </rcc>
  <rcc rId="513" sId="4" numFmtId="4">
    <nc r="D64">
      <v>64</v>
    </nc>
  </rcc>
  <rfmt sheetId="4" sqref="E64:E66" start="0" length="2147483647">
    <dxf>
      <font>
        <name val="Arial"/>
        <scheme val="none"/>
      </font>
    </dxf>
  </rfmt>
  <rfmt sheetId="4" sqref="E64:E66" start="0" length="2147483647">
    <dxf>
      <font>
        <sz val="9"/>
      </font>
    </dxf>
  </rfmt>
  <rfmt sheetId="4" sqref="E64:E6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4" sqref="E64:E66">
    <dxf>
      <alignment horizontal="center" readingOrder="0"/>
    </dxf>
  </rfmt>
  <rfmt sheetId="4" sqref="E64:E66">
    <dxf>
      <alignment vertical="center" readingOrder="0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4" numFmtId="4">
    <oc r="D64">
      <v>59</v>
    </oc>
    <nc r="D64"/>
  </rcc>
  <rcc rId="216" sId="4" numFmtId="4">
    <oc r="E64">
      <v>35</v>
    </oc>
    <nc r="E64"/>
  </rcc>
  <rcc rId="217" sId="4" numFmtId="4">
    <oc r="D65">
      <v>59</v>
    </oc>
    <nc r="D65"/>
  </rcc>
  <rcc rId="218" sId="4" numFmtId="4">
    <oc r="E65">
      <v>35</v>
    </oc>
    <nc r="E65"/>
  </rcc>
  <rcc rId="219" sId="4" numFmtId="4">
    <oc r="D66">
      <v>59</v>
    </oc>
    <nc r="D66"/>
  </rcc>
  <rcc rId="220" sId="4" numFmtId="4">
    <oc r="E66">
      <v>35</v>
    </oc>
    <nc r="E66"/>
  </rcc>
  <rcc rId="221" sId="4" numFmtId="4">
    <oc r="J64">
      <v>10</v>
    </oc>
    <nc r="J64"/>
  </rcc>
  <rcc rId="222" sId="4" numFmtId="4">
    <oc r="K64">
      <v>31.3</v>
    </oc>
    <nc r="K64"/>
  </rcc>
  <rcc rId="223" sId="4" numFmtId="4">
    <oc r="J65">
      <v>10</v>
    </oc>
    <nc r="J65"/>
  </rcc>
  <rcc rId="224" sId="4" numFmtId="4">
    <oc r="K65">
      <v>31.3</v>
    </oc>
    <nc r="K65"/>
  </rcc>
  <rcc rId="225" sId="4" numFmtId="4">
    <oc r="J66">
      <v>10</v>
    </oc>
    <nc r="J66"/>
  </rcc>
  <rcc rId="226" sId="4" numFmtId="4">
    <oc r="K66">
      <v>31.3</v>
    </oc>
    <nc r="K66"/>
  </rcc>
  <rcc rId="227" sId="4" numFmtId="4">
    <oc r="P64">
      <v>20</v>
    </oc>
    <nc r="P64"/>
  </rcc>
  <rcc rId="228" sId="4" numFmtId="4">
    <oc r="Q64">
      <v>18.13</v>
    </oc>
    <nc r="Q64"/>
  </rcc>
  <rcc rId="229" sId="4" numFmtId="4">
    <oc r="P65">
      <v>60</v>
    </oc>
    <nc r="P65"/>
  </rcc>
  <rcc rId="230" sId="4" numFmtId="4">
    <oc r="Q65">
      <v>84.74</v>
    </oc>
    <nc r="Q65"/>
  </rcc>
  <rcc rId="231" sId="4" numFmtId="4">
    <oc r="P66">
      <v>83</v>
    </oc>
    <nc r="P66"/>
  </rcc>
  <rcc rId="232" sId="4" numFmtId="4">
    <oc r="Q66">
      <v>125.33</v>
    </oc>
    <nc r="Q66"/>
  </rcc>
  <rcc rId="233" sId="4" numFmtId="4">
    <oc r="V53">
      <v>3</v>
    </oc>
    <nc r="V53"/>
  </rcc>
  <rcc rId="234" sId="4" numFmtId="4">
    <oc r="W53">
      <v>13.4</v>
    </oc>
    <nc r="W53"/>
  </rcc>
  <rcc rId="235" sId="4" numFmtId="4">
    <oc r="V54">
      <v>3</v>
    </oc>
    <nc r="V54"/>
  </rcc>
  <rcc rId="236" sId="4" numFmtId="4">
    <oc r="W54">
      <v>13.3</v>
    </oc>
    <nc r="W54"/>
  </rcc>
  <rcc rId="237" sId="4" numFmtId="4">
    <oc r="V55">
      <v>3</v>
    </oc>
    <nc r="V55"/>
  </rcc>
  <rcc rId="238" sId="4" numFmtId="4">
    <oc r="W55">
      <v>13</v>
    </oc>
    <nc r="W55"/>
  </rcc>
  <rcc rId="239" sId="4" numFmtId="4">
    <oc r="P53">
      <v>11</v>
    </oc>
    <nc r="P53"/>
  </rcc>
  <rcc rId="240" sId="4" numFmtId="4">
    <oc r="Q53">
      <v>59</v>
    </oc>
    <nc r="Q53"/>
  </rcc>
  <rcc rId="241" sId="4" numFmtId="4">
    <oc r="P54">
      <v>11</v>
    </oc>
    <nc r="P54"/>
  </rcc>
  <rcc rId="242" sId="4" numFmtId="4">
    <oc r="Q54">
      <v>59</v>
    </oc>
    <nc r="Q54"/>
  </rcc>
  <rcc rId="243" sId="4" numFmtId="4">
    <oc r="P55">
      <v>11</v>
    </oc>
    <nc r="P55"/>
  </rcc>
  <rcc rId="244" sId="4" numFmtId="4">
    <oc r="Q55">
      <v>59</v>
    </oc>
    <nc r="Q55"/>
  </rcc>
  <rcc rId="245" sId="4" numFmtId="4">
    <oc r="J53">
      <v>3</v>
    </oc>
    <nc r="J53"/>
  </rcc>
  <rcc rId="246" sId="4" numFmtId="4">
    <oc r="K53">
      <v>14.4</v>
    </oc>
    <nc r="K53"/>
  </rcc>
  <rcc rId="247" sId="4" numFmtId="4">
    <oc r="J54">
      <v>7</v>
    </oc>
    <nc r="J54"/>
  </rcc>
  <rcc rId="248" sId="4" numFmtId="4">
    <oc r="K54">
      <v>29.4</v>
    </oc>
    <nc r="K54"/>
  </rcc>
  <rcc rId="249" sId="4" numFmtId="4">
    <oc r="J55">
      <v>8</v>
    </oc>
    <nc r="J55"/>
  </rcc>
  <rcc rId="250" sId="4" numFmtId="4">
    <oc r="K55">
      <v>40.799999999999997</v>
    </oc>
    <nc r="K55"/>
  </rcc>
  <rcc rId="251" sId="4" numFmtId="4">
    <oc r="D53">
      <v>13</v>
    </oc>
    <nc r="D53"/>
  </rcc>
  <rcc rId="252" sId="4" numFmtId="4">
    <oc r="E53">
      <v>66.900000000000006</v>
    </oc>
    <nc r="E53"/>
  </rcc>
  <rcc rId="253" sId="4" numFmtId="4">
    <oc r="D54">
      <v>10</v>
    </oc>
    <nc r="D54"/>
  </rcc>
  <rcc rId="254" sId="4" numFmtId="4">
    <oc r="E54">
      <v>52</v>
    </oc>
    <nc r="E54"/>
  </rcc>
  <rcc rId="255" sId="4" numFmtId="4">
    <oc r="D55">
      <v>12</v>
    </oc>
    <nc r="D55"/>
  </rcc>
  <rcc rId="256" sId="4" numFmtId="4">
    <oc r="E55">
      <v>62</v>
    </oc>
    <nc r="E55"/>
  </rcc>
  <rcc rId="257" sId="4" numFmtId="4">
    <oc r="D42">
      <v>15</v>
    </oc>
    <nc r="D42"/>
  </rcc>
  <rcc rId="258" sId="4" numFmtId="4">
    <oc r="E42">
      <v>96</v>
    </oc>
    <nc r="E42"/>
  </rcc>
  <rcc rId="259" sId="4" numFmtId="4">
    <oc r="D43">
      <v>14</v>
    </oc>
    <nc r="D43"/>
  </rcc>
  <rcc rId="260" sId="4" numFmtId="4">
    <oc r="E43">
      <v>89.9</v>
    </oc>
    <nc r="E43"/>
  </rcc>
  <rcc rId="261" sId="4" numFmtId="4">
    <oc r="D44">
      <v>13</v>
    </oc>
    <nc r="D44"/>
  </rcc>
  <rcc rId="262" sId="4" numFmtId="4">
    <oc r="E44">
      <v>83.9</v>
    </oc>
    <nc r="E44"/>
  </rcc>
  <rcc rId="263" sId="4" numFmtId="4">
    <oc r="J42">
      <v>7</v>
    </oc>
    <nc r="J42"/>
  </rcc>
  <rcc rId="264" sId="4" numFmtId="4">
    <oc r="K42">
      <v>31.6</v>
    </oc>
    <nc r="K42"/>
  </rcc>
  <rcc rId="265" sId="4" numFmtId="4">
    <oc r="J43">
      <v>13</v>
    </oc>
    <nc r="J43"/>
  </rcc>
  <rcc rId="266" sId="4" numFmtId="4">
    <oc r="K43">
      <v>72.08</v>
    </oc>
    <nc r="K43"/>
  </rcc>
  <rcc rId="267" sId="4" numFmtId="4">
    <oc r="J44">
      <v>14</v>
    </oc>
    <nc r="J44"/>
  </rcc>
  <rcc rId="268" sId="4" numFmtId="4">
    <oc r="K44">
      <v>60.1</v>
    </oc>
    <nc r="K44"/>
  </rcc>
  <rcc rId="269" sId="4" numFmtId="4">
    <oc r="D31">
      <v>17</v>
    </oc>
    <nc r="D31"/>
  </rcc>
  <rcc rId="270" sId="4" numFmtId="4">
    <oc r="E31">
      <v>33</v>
    </oc>
    <nc r="E31"/>
  </rcc>
  <rcc rId="271" sId="4" numFmtId="4">
    <oc r="D32">
      <v>17</v>
    </oc>
    <nc r="D32"/>
  </rcc>
  <rcc rId="272" sId="4" numFmtId="4">
    <oc r="E32">
      <v>33</v>
    </oc>
    <nc r="E32"/>
  </rcc>
  <rcc rId="273" sId="4" numFmtId="4">
    <oc r="D33">
      <v>17</v>
    </oc>
    <nc r="D33"/>
  </rcc>
  <rcc rId="274" sId="4" numFmtId="4">
    <oc r="E33">
      <v>33</v>
    </oc>
    <nc r="E33"/>
  </rcc>
  <rcc rId="275" sId="4" numFmtId="4">
    <oc r="J31">
      <v>4</v>
    </oc>
    <nc r="J31"/>
  </rcc>
  <rcc rId="276" sId="4" numFmtId="4">
    <oc r="K31">
      <v>12.34</v>
    </oc>
    <nc r="K31"/>
  </rcc>
  <rcc rId="277" sId="4" numFmtId="4">
    <oc r="J32">
      <v>5</v>
    </oc>
    <nc r="J32"/>
  </rcc>
  <rcc rId="278" sId="4" numFmtId="4">
    <oc r="K32">
      <v>14.9</v>
    </oc>
    <nc r="K32"/>
  </rcc>
  <rcc rId="279" sId="4" numFmtId="4">
    <oc r="J33">
      <v>4</v>
    </oc>
    <nc r="J33"/>
  </rcc>
  <rcc rId="280" sId="4" numFmtId="4">
    <oc r="K33">
      <v>12.2</v>
    </oc>
    <nc r="K33"/>
  </rcc>
  <rcc rId="281" sId="4" numFmtId="4">
    <oc r="P31">
      <v>30</v>
    </oc>
    <nc r="P31"/>
  </rcc>
  <rcc rId="282" sId="4" numFmtId="4">
    <oc r="Q31">
      <v>255.8</v>
    </oc>
    <nc r="Q31"/>
  </rcc>
  <rcc rId="283" sId="4" numFmtId="4">
    <oc r="P32">
      <v>30</v>
    </oc>
    <nc r="P32"/>
  </rcc>
  <rcc rId="284" sId="4" numFmtId="4">
    <oc r="Q32">
      <v>255.8</v>
    </oc>
    <nc r="Q32"/>
  </rcc>
  <rcc rId="285" sId="4" numFmtId="4">
    <oc r="P33">
      <v>30</v>
    </oc>
    <nc r="P33"/>
  </rcc>
  <rcc rId="286" sId="4" numFmtId="4">
    <oc r="Q33">
      <v>255.8</v>
    </oc>
    <nc r="Q33"/>
  </rcc>
  <rcc rId="287" sId="4">
    <oc r="V31">
      <v>6</v>
    </oc>
    <nc r="V31"/>
  </rcc>
  <rcc rId="288" sId="4" numFmtId="4">
    <oc r="W31">
      <v>21.5</v>
    </oc>
    <nc r="W31"/>
  </rcc>
  <rcc rId="289" sId="4">
    <oc r="V32">
      <v>4</v>
    </oc>
    <nc r="V32"/>
  </rcc>
  <rcc rId="290" sId="4" numFmtId="4">
    <oc r="W32">
      <v>17</v>
    </oc>
    <nc r="W32"/>
  </rcc>
  <rcc rId="291" sId="4">
    <oc r="V33">
      <v>5</v>
    </oc>
    <nc r="V33"/>
  </rcc>
  <rcc rId="292" sId="4" numFmtId="4">
    <oc r="W33">
      <v>19.25</v>
    </oc>
    <nc r="W33"/>
  </rcc>
  <rcc rId="293" sId="4" numFmtId="4">
    <oc r="V20">
      <v>6</v>
    </oc>
    <nc r="V20"/>
  </rcc>
  <rcc rId="294" sId="4" numFmtId="4">
    <oc r="W20">
      <v>41</v>
    </oc>
    <nc r="W20"/>
  </rcc>
  <rcc rId="295" sId="4" numFmtId="4">
    <oc r="V21">
      <v>16</v>
    </oc>
    <nc r="V21"/>
  </rcc>
  <rcc rId="296" sId="4" numFmtId="4">
    <oc r="W21">
      <v>141.5</v>
    </oc>
    <nc r="W21"/>
  </rcc>
  <rcc rId="297" sId="4" numFmtId="4">
    <oc r="V22">
      <v>8</v>
    </oc>
    <nc r="V22"/>
  </rcc>
  <rcc rId="298" sId="4" numFmtId="4">
    <oc r="W22">
      <v>52.9</v>
    </oc>
    <nc r="W22"/>
  </rcc>
  <rcc rId="299" sId="4" numFmtId="4">
    <oc r="P20">
      <v>13</v>
    </oc>
    <nc r="P20"/>
  </rcc>
  <rcc rId="300" sId="4" numFmtId="4">
    <oc r="Q20">
      <v>82.9</v>
    </oc>
    <nc r="Q20"/>
  </rcc>
  <rcc rId="301" sId="4" numFmtId="4">
    <oc r="P21">
      <v>13</v>
    </oc>
    <nc r="P21"/>
  </rcc>
  <rcc rId="302" sId="4" numFmtId="4">
    <oc r="Q21">
      <v>82.9</v>
    </oc>
    <nc r="Q21"/>
  </rcc>
  <rcc rId="303" sId="4" numFmtId="4">
    <oc r="P22">
      <v>13</v>
    </oc>
    <nc r="P22"/>
  </rcc>
  <rcc rId="304" sId="4" numFmtId="4">
    <oc r="Q22">
      <v>82.9</v>
    </oc>
    <nc r="Q22"/>
  </rcc>
  <rcc rId="305" sId="4" numFmtId="4">
    <oc r="J20">
      <v>39</v>
    </oc>
    <nc r="J20"/>
  </rcc>
  <rcc rId="306" sId="4" numFmtId="4">
    <oc r="K20">
      <v>104</v>
    </oc>
    <nc r="K20"/>
  </rcc>
  <rcc rId="307" sId="4" numFmtId="4">
    <oc r="J21">
      <v>34</v>
    </oc>
    <nc r="J21"/>
  </rcc>
  <rcc rId="308" sId="4" numFmtId="4">
    <oc r="K21">
      <v>90.35</v>
    </oc>
    <nc r="K21"/>
  </rcc>
  <rcc rId="309" sId="4" numFmtId="4">
    <oc r="J22">
      <v>166</v>
    </oc>
    <nc r="J22"/>
  </rcc>
  <rcc rId="310" sId="4" numFmtId="4">
    <oc r="K22">
      <v>729.17</v>
    </oc>
    <nc r="K22"/>
  </rcc>
  <rcc rId="311" sId="4" numFmtId="4">
    <oc r="D20">
      <v>39</v>
    </oc>
    <nc r="D20"/>
  </rcc>
  <rcc rId="312" sId="4" numFmtId="4">
    <oc r="E20">
      <v>149</v>
    </oc>
    <nc r="E20"/>
  </rcc>
  <rcc rId="313" sId="4" numFmtId="4">
    <oc r="D21">
      <v>39</v>
    </oc>
    <nc r="D21"/>
  </rcc>
  <rcc rId="314" sId="4" numFmtId="4">
    <oc r="E21">
      <v>149</v>
    </oc>
    <nc r="E21"/>
  </rcc>
  <rcc rId="315" sId="4" numFmtId="4">
    <oc r="D22">
      <v>39</v>
    </oc>
    <nc r="D22"/>
  </rcc>
  <rcc rId="316" sId="4" numFmtId="4">
    <oc r="E22">
      <v>149</v>
    </oc>
    <nc r="E22"/>
  </rcc>
  <rcc rId="317" sId="4" numFmtId="4">
    <oc r="D8">
      <v>29</v>
    </oc>
    <nc r="D8"/>
  </rcc>
  <rcc rId="318" sId="4" numFmtId="4">
    <oc r="E8">
      <v>47.9</v>
    </oc>
    <nc r="E8"/>
  </rcc>
  <rcc rId="319" sId="4" numFmtId="4">
    <oc r="D9">
      <v>29</v>
    </oc>
    <nc r="D9"/>
  </rcc>
  <rcc rId="320" sId="4" numFmtId="4">
    <oc r="E9">
      <v>47.9</v>
    </oc>
    <nc r="E9"/>
  </rcc>
  <rcc rId="321" sId="4" numFmtId="4">
    <oc r="D10">
      <v>29</v>
    </oc>
    <nc r="D10"/>
  </rcc>
  <rcc rId="322" sId="4" numFmtId="4">
    <oc r="E10">
      <v>47.9</v>
    </oc>
    <nc r="E10"/>
  </rcc>
  <rcc rId="323" sId="4" numFmtId="4">
    <oc r="J8">
      <v>2</v>
    </oc>
    <nc r="J8"/>
  </rcc>
  <rcc rId="324" sId="4" numFmtId="4">
    <oc r="K8">
      <v>10.7</v>
    </oc>
    <nc r="K8"/>
  </rcc>
  <rcc rId="325" sId="4" numFmtId="4">
    <oc r="J9">
      <v>2</v>
    </oc>
    <nc r="J9"/>
  </rcc>
  <rcc rId="326" sId="4" numFmtId="4">
    <oc r="K9">
      <v>10.7</v>
    </oc>
    <nc r="K9"/>
  </rcc>
  <rcc rId="327" sId="4" numFmtId="4">
    <oc r="J10">
      <v>2</v>
    </oc>
    <nc r="J10"/>
  </rcc>
  <rcc rId="328" sId="4" numFmtId="4">
    <oc r="K10">
      <v>10.7</v>
    </oc>
    <nc r="K10"/>
  </rcc>
  <rcc rId="329" sId="4">
    <oc r="P8">
      <v>4</v>
    </oc>
    <nc r="P8"/>
  </rcc>
  <rcc rId="330" sId="4" numFmtId="4">
    <oc r="Q8">
      <v>17.2</v>
    </oc>
    <nc r="Q8"/>
  </rcc>
  <rcc rId="331" sId="4">
    <oc r="P9">
      <v>3</v>
    </oc>
    <nc r="P9"/>
  </rcc>
  <rcc rId="332" sId="4" numFmtId="4">
    <oc r="Q9">
      <v>12.1</v>
    </oc>
    <nc r="Q9"/>
  </rcc>
  <rcc rId="333" sId="4">
    <oc r="P10">
      <v>4</v>
    </oc>
    <nc r="P10"/>
  </rcc>
  <rcc rId="334" sId="4" numFmtId="4">
    <oc r="Q10">
      <v>14.65</v>
    </oc>
    <nc r="Q10"/>
  </rcc>
  <rcc rId="335" sId="4" numFmtId="4">
    <oc r="V8">
      <v>7</v>
    </oc>
    <nc r="V8"/>
  </rcc>
  <rcc rId="336" sId="4" numFmtId="4">
    <oc r="W8">
      <v>51.5</v>
    </oc>
    <nc r="W8"/>
  </rcc>
  <rcc rId="337" sId="4" numFmtId="4">
    <oc r="V9">
      <v>8</v>
    </oc>
    <nc r="V9"/>
  </rcc>
  <rcc rId="338" sId="4" numFmtId="4">
    <oc r="W9">
      <v>58.2</v>
    </oc>
    <nc r="W9"/>
  </rcc>
  <rcc rId="339" sId="4" numFmtId="4">
    <oc r="V10">
      <v>8</v>
    </oc>
    <nc r="V10"/>
  </rcc>
  <rcc rId="340" sId="4" numFmtId="4">
    <oc r="W10">
      <v>54.85</v>
    </oc>
    <nc r="W10"/>
  </rcc>
  <rfmt sheetId="5" sqref="J5:N5">
    <dxf>
      <fill>
        <patternFill>
          <bgColor theme="9" tint="0.59999389629810485"/>
        </patternFill>
      </fill>
    </dxf>
  </rfmt>
  <rfmt sheetId="5" sqref="B5:H5">
    <dxf>
      <fill>
        <patternFill>
          <bgColor theme="9" tint="0.59999389629810485"/>
        </patternFill>
      </fill>
    </dxf>
  </rfmt>
  <rfmt sheetId="4" sqref="B3:F3">
    <dxf>
      <fill>
        <patternFill>
          <bgColor theme="9" tint="0.59999389629810485"/>
        </patternFill>
      </fill>
    </dxf>
  </rfmt>
  <rfmt sheetId="4" sqref="H3:L3">
    <dxf>
      <fill>
        <patternFill>
          <bgColor theme="9" tint="0.59999389629810485"/>
        </patternFill>
      </fill>
    </dxf>
  </rfmt>
  <rfmt sheetId="4" sqref="N3:R3">
    <dxf>
      <fill>
        <patternFill>
          <bgColor theme="9" tint="0.59999389629810485"/>
        </patternFill>
      </fill>
    </dxf>
  </rfmt>
  <rfmt sheetId="4" sqref="T3:X3">
    <dxf>
      <fill>
        <patternFill>
          <bgColor theme="9" tint="0.59999389629810485"/>
        </patternFill>
      </fill>
    </dxf>
  </rfmt>
  <rfmt sheetId="4" sqref="B15:F15">
    <dxf>
      <fill>
        <patternFill>
          <bgColor theme="9" tint="0.59999389629810485"/>
        </patternFill>
      </fill>
    </dxf>
  </rfmt>
  <rfmt sheetId="4" sqref="H15:L15">
    <dxf>
      <fill>
        <patternFill>
          <bgColor theme="9" tint="0.59999389629810485"/>
        </patternFill>
      </fill>
    </dxf>
  </rfmt>
  <rfmt sheetId="4" sqref="N15:R15">
    <dxf>
      <fill>
        <patternFill>
          <bgColor theme="9" tint="0.59999389629810485"/>
        </patternFill>
      </fill>
    </dxf>
  </rfmt>
  <rfmt sheetId="4" sqref="B26:F26">
    <dxf>
      <fill>
        <patternFill>
          <bgColor theme="9" tint="0.59999389629810485"/>
        </patternFill>
      </fill>
    </dxf>
  </rfmt>
  <rfmt sheetId="4" sqref="H26:L26">
    <dxf>
      <fill>
        <patternFill>
          <bgColor theme="9" tint="0.59999389629810485"/>
        </patternFill>
      </fill>
    </dxf>
  </rfmt>
  <rfmt sheetId="4" sqref="N26:R26">
    <dxf>
      <fill>
        <patternFill>
          <bgColor theme="9" tint="0.59999389629810485"/>
        </patternFill>
      </fill>
    </dxf>
  </rfmt>
  <rfmt sheetId="4" sqref="T26:X26">
    <dxf>
      <fill>
        <patternFill>
          <bgColor theme="9" tint="0.59999389629810485"/>
        </patternFill>
      </fill>
    </dxf>
  </rfmt>
  <rfmt sheetId="4" sqref="T15:X15">
    <dxf>
      <fill>
        <patternFill>
          <bgColor theme="9" tint="0.59999389629810485"/>
        </patternFill>
      </fill>
    </dxf>
  </rfmt>
  <rfmt sheetId="4" sqref="B37:F37">
    <dxf>
      <fill>
        <patternFill>
          <bgColor theme="9" tint="0.59999389629810485"/>
        </patternFill>
      </fill>
    </dxf>
  </rfmt>
  <rfmt sheetId="4" sqref="B48:F48">
    <dxf>
      <fill>
        <patternFill>
          <bgColor theme="9" tint="0.59999389629810485"/>
        </patternFill>
      </fill>
    </dxf>
  </rfmt>
  <rfmt sheetId="4" sqref="B59:F59">
    <dxf>
      <fill>
        <patternFill>
          <bgColor theme="9" tint="0.59999389629810485"/>
        </patternFill>
      </fill>
    </dxf>
  </rfmt>
  <rfmt sheetId="4" sqref="H37:L37">
    <dxf>
      <fill>
        <patternFill>
          <bgColor theme="9" tint="0.59999389629810485"/>
        </patternFill>
      </fill>
    </dxf>
  </rfmt>
  <rfmt sheetId="4" sqref="H48:L48">
    <dxf>
      <fill>
        <patternFill>
          <bgColor theme="9" tint="0.59999389629810485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4" sId="3" numFmtId="4">
    <nc r="J31">
      <v>264.7</v>
    </nc>
  </rcc>
  <rcc rId="515" sId="3" numFmtId="4">
    <nc r="K31">
      <v>216</v>
    </nc>
  </rcc>
  <rcc rId="516" sId="3" numFmtId="4">
    <nc r="J32">
      <v>257.8</v>
    </nc>
  </rcc>
  <rcc rId="517" sId="3" numFmtId="4">
    <nc r="K32">
      <v>212</v>
    </nc>
  </rcc>
  <rcc rId="518" sId="3" numFmtId="4">
    <nc r="J33">
      <v>285.7</v>
    </nc>
  </rcc>
  <rcc rId="519" sId="3" numFmtId="4">
    <nc r="K33">
      <v>246</v>
    </nc>
  </rcc>
  <rcc rId="520" sId="4" numFmtId="4">
    <nc r="K31">
      <v>7.8</v>
    </nc>
  </rcc>
  <rcc rId="521" sId="4" numFmtId="4">
    <nc r="J31">
      <v>2</v>
    </nc>
  </rcc>
  <rcc rId="522" sId="4" numFmtId="4">
    <nc r="J32">
      <v>2</v>
    </nc>
  </rcc>
  <rcc rId="523" sId="4" numFmtId="4">
    <nc r="K32">
      <v>8.6999999999999993</v>
    </nc>
  </rcc>
  <rcc rId="524" sId="4" numFmtId="4">
    <nc r="J33">
      <v>2</v>
    </nc>
  </rcc>
  <rcc rId="525" sId="4" numFmtId="4">
    <nc r="K33">
      <v>7.7</v>
    </nc>
  </rcc>
  <rcv guid="{6348123E-E71C-4D46-BA3B-F837DFD80CFE}" action="delete"/>
  <rcv guid="{6348123E-E71C-4D46-BA3B-F837DFD80CFE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3" numFmtId="4">
    <nc r="D53">
      <v>217.8</v>
    </nc>
  </rcc>
  <rcc rId="527" sId="3" numFmtId="4">
    <nc r="E53">
      <v>202</v>
    </nc>
  </rcc>
  <rcc rId="528" sId="3" numFmtId="4">
    <nc r="D54">
      <v>242</v>
    </nc>
  </rcc>
  <rcc rId="529" sId="3" numFmtId="4">
    <nc r="E54">
      <v>225</v>
    </nc>
  </rcc>
  <rcc rId="530" sId="3" numFmtId="4">
    <nc r="D55">
      <v>228.4</v>
    </nc>
  </rcc>
  <rcc rId="531" sId="3" numFmtId="4">
    <nc r="E55">
      <v>223</v>
    </nc>
  </rcc>
  <rcc rId="532" sId="4" numFmtId="4">
    <nc r="E53">
      <v>89.3</v>
    </nc>
  </rcc>
  <rcc rId="533" sId="4" numFmtId="4">
    <nc r="D53">
      <v>16</v>
    </nc>
  </rcc>
  <rcc rId="534" sId="4" numFmtId="4">
    <nc r="E54">
      <v>163.80000000000001</v>
    </nc>
  </rcc>
  <rcc rId="535" sId="4" numFmtId="4">
    <nc r="D54">
      <v>30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" sId="4" numFmtId="4">
    <nc r="D55">
      <v>33</v>
    </nc>
  </rcc>
  <rcc rId="537" sId="4" numFmtId="4">
    <nc r="E55">
      <v>179.7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" sId="3">
    <oc r="V8">
      <v>330.66</v>
    </oc>
    <nc r="V8">
      <f>744.5-321.15-57.81</f>
    </nc>
  </rcc>
  <rcc rId="539" sId="3" numFmtId="4">
    <oc r="W8">
      <v>347</v>
    </oc>
    <nc r="W8">
      <v>361</v>
    </nc>
  </rcc>
  <rcc rId="540" sId="3" numFmtId="4">
    <oc r="V9">
      <v>299.98</v>
    </oc>
    <nc r="V9">
      <v>282.2</v>
    </nc>
  </rcc>
  <rcc rId="541" sId="3" numFmtId="4">
    <oc r="W9">
      <v>311</v>
    </oc>
    <nc r="W9">
      <v>273</v>
    </nc>
  </rcc>
  <rcc rId="542" sId="3" numFmtId="4">
    <oc r="V10">
      <v>308.64</v>
    </oc>
    <nc r="V10">
      <v>0</v>
    </nc>
  </rcc>
  <rcc rId="543" sId="3" numFmtId="4">
    <oc r="W10">
      <v>320</v>
    </oc>
    <nc r="W10">
      <v>0</v>
    </nc>
  </rcc>
  <rcc rId="544" sId="4" numFmtId="4">
    <nc r="W8">
      <v>237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" sId="4" numFmtId="4">
    <nc r="V8">
      <v>31</v>
    </nc>
  </rcc>
  <rcc rId="546" sId="4" numFmtId="4">
    <nc r="V9">
      <v>16</v>
    </nc>
  </rcc>
  <rcc rId="547" sId="4" numFmtId="4">
    <nc r="W9">
      <v>126.7</v>
    </nc>
  </rcc>
  <rcc rId="548" sId="4" numFmtId="4">
    <nc r="V10">
      <v>0</v>
    </nc>
  </rcc>
  <rcc rId="549" sId="4" numFmtId="4">
    <nc r="W10">
      <v>0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" sId="3" numFmtId="4">
    <oc r="D22">
      <v>75.42</v>
    </oc>
    <nc r="D22"/>
  </rcc>
  <rcc rId="551" sId="3" numFmtId="4">
    <oc r="E22">
      <v>137.32</v>
    </oc>
    <nc r="E22"/>
  </rcc>
  <rcc rId="552" sId="3" numFmtId="4">
    <oc r="D20">
      <v>75.42</v>
    </oc>
    <nc r="D20">
      <f>527.5*30/100</f>
    </nc>
  </rcc>
  <rcc rId="553" sId="3">
    <oc r="E20">
      <v>137.32</v>
    </oc>
    <nc r="E20">
      <f>395*30/100</f>
    </nc>
  </rcc>
  <rcc rId="554" sId="3">
    <oc r="D21">
      <v>75.42</v>
    </oc>
    <nc r="D21">
      <f>549.1*30/100</f>
    </nc>
  </rcc>
  <rcc rId="555" sId="3">
    <oc r="E21">
      <v>137.32</v>
    </oc>
    <nc r="E21">
      <f>422*30/100</f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3" numFmtId="4">
    <nc r="D22">
      <v>166.36</v>
    </nc>
  </rcc>
  <rcc rId="557" sId="3" numFmtId="4">
    <nc r="E22">
      <v>128</v>
    </nc>
  </rcc>
  <rcc rId="558" sId="4" numFmtId="4">
    <nc r="E20">
      <v>43.8</v>
    </nc>
  </rcc>
  <rcc rId="559" sId="4" numFmtId="4">
    <nc r="D20">
      <v>9</v>
    </nc>
  </rcc>
  <rcc rId="560" sId="4" numFmtId="4">
    <nc r="E21">
      <v>343.1</v>
    </nc>
  </rcc>
  <rcc rId="561" sId="4" numFmtId="4">
    <nc r="D21">
      <v>77</v>
    </nc>
  </rcc>
  <rcc rId="562" sId="4" numFmtId="4">
    <nc r="E22">
      <v>48.2</v>
    </nc>
  </rcc>
  <rcc rId="563" sId="4" numFmtId="4">
    <nc r="D22">
      <v>10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" sId="3" numFmtId="4">
    <oc r="V20">
      <v>332.68</v>
    </oc>
    <nc r="V20">
      <v>433.5</v>
    </nc>
  </rcc>
  <rcc rId="565" sId="3" numFmtId="4">
    <oc r="W20">
      <v>313</v>
    </oc>
    <nc r="W20">
      <v>374</v>
    </nc>
  </rcc>
  <rcc rId="566" sId="3" numFmtId="4">
    <oc r="V21">
      <v>361.38</v>
    </oc>
    <nc r="V21">
      <v>365.7</v>
    </nc>
  </rcc>
  <rcc rId="567" sId="3" numFmtId="4">
    <oc r="W21">
      <v>341</v>
    </oc>
    <nc r="W21">
      <v>315</v>
    </nc>
  </rcc>
  <rcc rId="568" sId="3" numFmtId="4">
    <oc r="V22">
      <v>384.71</v>
    </oc>
    <nc r="V22">
      <v>332.5</v>
    </nc>
  </rcc>
  <rcc rId="569" sId="3" numFmtId="4">
    <oc r="W22">
      <v>362</v>
    </oc>
    <nc r="W22">
      <v>299</v>
    </nc>
  </rcc>
  <rcc rId="570" sId="4" numFmtId="4">
    <nc r="W20">
      <v>58.5</v>
    </nc>
  </rcc>
  <rcc rId="571" sId="4" numFmtId="4">
    <nc r="V20">
      <v>8</v>
    </nc>
  </rcc>
  <rcc rId="572" sId="4" numFmtId="4">
    <nc r="W21">
      <v>58.6</v>
    </nc>
  </rcc>
  <rcc rId="573" sId="4" numFmtId="4">
    <nc r="V21">
      <v>8</v>
    </nc>
  </rcc>
  <rcc rId="574" sId="4" numFmtId="4">
    <nc r="W22">
      <v>143.69999999999999</v>
    </nc>
  </rcc>
  <rcc rId="575" sId="4" numFmtId="4">
    <nc r="V22">
      <v>21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" sId="3" numFmtId="4">
    <nc r="D42">
      <v>271.8</v>
    </nc>
  </rcc>
  <rcc rId="577" sId="3" numFmtId="4">
    <nc r="E42">
      <v>245</v>
    </nc>
  </rcc>
  <rcc rId="578" sId="3" numFmtId="4">
    <nc r="D43">
      <v>250.5</v>
    </nc>
  </rcc>
  <rcc rId="579" sId="3" numFmtId="4">
    <nc r="E43">
      <v>231</v>
    </nc>
  </rcc>
  <rcc rId="580" sId="3" numFmtId="4">
    <nc r="D44">
      <v>303.10000000000002</v>
    </nc>
  </rcc>
  <rcc rId="581" sId="3" numFmtId="4">
    <nc r="E44">
      <v>282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" sId="4" numFmtId="4">
    <nc r="D42">
      <v>12</v>
    </nc>
  </rcc>
  <rcc rId="583" sId="4" numFmtId="4">
    <nc r="E42">
      <v>109</v>
    </nc>
  </rcc>
  <rcc rId="584" sId="4" numFmtId="4">
    <nc r="D43">
      <v>12</v>
    </nc>
  </rcc>
  <rcc rId="585" sId="4" numFmtId="4">
    <nc r="E43">
      <v>84.5</v>
    </nc>
  </rcc>
  <rcc rId="586" sId="4" numFmtId="4">
    <nc r="D44">
      <v>12</v>
    </nc>
  </rcc>
  <rcc rId="587" sId="4" numFmtId="4">
    <nc r="E44">
      <v>90.3</v>
    </nc>
  </rcc>
  <rcv guid="{6348123E-E71C-4D46-BA3B-F837DFD80CFE}" action="delete"/>
  <rcv guid="{6348123E-E71C-4D46-BA3B-F837DFD80CF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H59:L59">
    <dxf>
      <fill>
        <patternFill>
          <bgColor theme="9" tint="0.59999389629810485"/>
        </patternFill>
      </fill>
    </dxf>
  </rfmt>
  <rfmt sheetId="4" sqref="N48:R48">
    <dxf>
      <fill>
        <patternFill>
          <bgColor theme="9" tint="0.59999389629810485"/>
        </patternFill>
      </fill>
    </dxf>
  </rfmt>
  <rfmt sheetId="4" sqref="N59:R59">
    <dxf>
      <fill>
        <patternFill>
          <bgColor theme="9" tint="0.59999389629810485"/>
        </patternFill>
      </fill>
    </dxf>
  </rfmt>
  <rfmt sheetId="4" sqref="T59:X59">
    <dxf>
      <fill>
        <patternFill>
          <bgColor theme="9" tint="0.59999389629810485"/>
        </patternFill>
      </fill>
    </dxf>
  </rfmt>
  <rfmt sheetId="4" sqref="T48:X48">
    <dxf>
      <fill>
        <patternFill>
          <bgColor theme="9" tint="0.59999389629810485"/>
        </patternFill>
      </fill>
    </dxf>
  </rfmt>
  <rfmt sheetId="4" sqref="T37:X37">
    <dxf>
      <fill>
        <patternFill>
          <bgColor theme="9" tint="0.59999389629810485"/>
        </patternFill>
      </fill>
    </dxf>
  </rfmt>
  <rfmt sheetId="4" sqref="N37:R37">
    <dxf>
      <fill>
        <patternFill>
          <bgColor theme="9" tint="0.59999389629810485"/>
        </patternFill>
      </fill>
    </dxf>
  </rfmt>
  <rfmt sheetId="3" sqref="B3:F3">
    <dxf>
      <fill>
        <patternFill>
          <bgColor theme="9" tint="0.59999389629810485"/>
        </patternFill>
      </fill>
    </dxf>
  </rfmt>
  <rfmt sheetId="3" sqref="B15:F15">
    <dxf>
      <fill>
        <patternFill>
          <bgColor theme="9" tint="0.59999389629810485"/>
        </patternFill>
      </fill>
    </dxf>
  </rfmt>
  <rfmt sheetId="3" sqref="H3:L3">
    <dxf>
      <fill>
        <patternFill>
          <bgColor theme="9" tint="0.59999389629810485"/>
        </patternFill>
      </fill>
    </dxf>
  </rfmt>
  <rfmt sheetId="3" sqref="H15:L15">
    <dxf>
      <fill>
        <patternFill>
          <bgColor theme="9" tint="0.59999389629810485"/>
        </patternFill>
      </fill>
    </dxf>
  </rfmt>
  <rfmt sheetId="3" sqref="N3:R3">
    <dxf>
      <fill>
        <patternFill>
          <bgColor theme="9" tint="0.59999389629810485"/>
        </patternFill>
      </fill>
    </dxf>
  </rfmt>
  <rfmt sheetId="3" sqref="N15:R15">
    <dxf>
      <fill>
        <patternFill>
          <bgColor theme="9" tint="0.59999389629810485"/>
        </patternFill>
      </fill>
    </dxf>
  </rfmt>
  <rfmt sheetId="3" sqref="T3:X3">
    <dxf>
      <fill>
        <patternFill>
          <bgColor theme="9" tint="0.59999389629810485"/>
        </patternFill>
      </fill>
    </dxf>
  </rfmt>
  <rfmt sheetId="3" sqref="T15:X15">
    <dxf>
      <fill>
        <patternFill>
          <bgColor theme="9" tint="0.59999389629810485"/>
        </patternFill>
      </fill>
    </dxf>
  </rfmt>
  <rfmt sheetId="3" sqref="B26:F26">
    <dxf>
      <fill>
        <patternFill>
          <bgColor theme="9" tint="0.59999389629810485"/>
        </patternFill>
      </fill>
    </dxf>
  </rfmt>
  <rfmt sheetId="3" sqref="H26:L26">
    <dxf>
      <fill>
        <patternFill>
          <bgColor theme="9" tint="0.59999389629810485"/>
        </patternFill>
      </fill>
    </dxf>
  </rfmt>
  <rfmt sheetId="3" sqref="N26:R26">
    <dxf>
      <fill>
        <patternFill>
          <bgColor theme="9" tint="0.59999389629810485"/>
        </patternFill>
      </fill>
    </dxf>
  </rfmt>
  <rfmt sheetId="3" sqref="T26:X26">
    <dxf>
      <fill>
        <patternFill>
          <bgColor theme="9" tint="0.59999389629810485"/>
        </patternFill>
      </fill>
    </dxf>
  </rfmt>
  <rfmt sheetId="3" sqref="B37:F37">
    <dxf>
      <fill>
        <patternFill>
          <bgColor theme="9" tint="0.59999389629810485"/>
        </patternFill>
      </fill>
    </dxf>
  </rfmt>
  <rfmt sheetId="3" sqref="B48:F48">
    <dxf>
      <fill>
        <patternFill>
          <bgColor theme="9" tint="0.59999389629810485"/>
        </patternFill>
      </fill>
    </dxf>
  </rfmt>
  <rfmt sheetId="3" sqref="H48:L48">
    <dxf>
      <fill>
        <patternFill>
          <bgColor theme="9" tint="0.59999389629810485"/>
        </patternFill>
      </fill>
    </dxf>
  </rfmt>
  <rfmt sheetId="3" sqref="H37:L37">
    <dxf>
      <fill>
        <patternFill>
          <bgColor theme="9" tint="0.59999389629810485"/>
        </patternFill>
      </fill>
    </dxf>
  </rfmt>
  <rfmt sheetId="3" sqref="N37:R37">
    <dxf>
      <fill>
        <patternFill>
          <bgColor theme="9" tint="0.59999389629810485"/>
        </patternFill>
      </fill>
    </dxf>
  </rfmt>
  <rfmt sheetId="3" sqref="N48:R48">
    <dxf>
      <fill>
        <patternFill>
          <bgColor theme="9" tint="0.59999389629810485"/>
        </patternFill>
      </fill>
    </dxf>
  </rfmt>
  <rfmt sheetId="3" sqref="B59:F59">
    <dxf>
      <fill>
        <patternFill>
          <bgColor theme="9" tint="0.59999389629810485"/>
        </patternFill>
      </fill>
    </dxf>
  </rfmt>
  <rfmt sheetId="3" sqref="H59:L59">
    <dxf>
      <fill>
        <patternFill>
          <bgColor theme="9" tint="0.59999389629810485"/>
        </patternFill>
      </fill>
    </dxf>
  </rfmt>
  <rfmt sheetId="3" sqref="N59:R59">
    <dxf>
      <fill>
        <patternFill>
          <bgColor theme="9" tint="0.59999389629810485"/>
        </patternFill>
      </fill>
    </dxf>
  </rfmt>
  <rfmt sheetId="3" sqref="T59:X59">
    <dxf>
      <fill>
        <patternFill>
          <bgColor theme="9" tint="0.59999389629810485"/>
        </patternFill>
      </fill>
    </dxf>
  </rfmt>
  <rfmt sheetId="3" sqref="T48:X48">
    <dxf>
      <fill>
        <patternFill>
          <bgColor theme="9" tint="0.59999389629810485"/>
        </patternFill>
      </fill>
    </dxf>
  </rfmt>
  <rfmt sheetId="3" sqref="T37:X37">
    <dxf>
      <fill>
        <patternFill>
          <bgColor theme="9" tint="0.59999389629810485"/>
        </patternFill>
      </fill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8" sId="3" numFmtId="4">
    <nc r="P31">
      <v>350.24</v>
    </nc>
  </rcc>
  <rcc rId="589" sId="3" numFmtId="4">
    <nc r="Q31">
      <v>339</v>
    </nc>
  </rcc>
  <rcc rId="590" sId="3" numFmtId="4">
    <nc r="P32">
      <v>331.2</v>
    </nc>
  </rcc>
  <rcc rId="591" sId="3" numFmtId="4">
    <nc r="Q32">
      <v>333</v>
    </nc>
  </rcc>
  <rcc rId="592" sId="3" numFmtId="4">
    <nc r="P33">
      <v>327.9</v>
    </nc>
  </rcc>
  <rcc rId="593" sId="3" numFmtId="4">
    <nc r="Q33">
      <v>338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4" sId="4" numFmtId="4">
    <nc r="P31">
      <v>30</v>
    </nc>
  </rcc>
  <rcc rId="595" sId="4" numFmtId="4">
    <nc r="P32">
      <v>30</v>
    </nc>
  </rcc>
  <rcc rId="596" sId="4" numFmtId="4">
    <nc r="Q32">
      <v>140.9</v>
    </nc>
  </rcc>
  <rcc rId="597" sId="4" numFmtId="4">
    <nc r="P33">
      <v>11</v>
    </nc>
  </rcc>
  <rcc rId="598" sId="4" numFmtId="4">
    <nc r="Q33">
      <v>54.8</v>
    </nc>
  </rcc>
  <rcc rId="599" sId="4" numFmtId="4">
    <nc r="Q31">
      <v>119.48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0" sId="3" numFmtId="4">
    <nc r="V31">
      <v>422.9</v>
    </nc>
  </rcc>
  <rcc rId="601" sId="3" numFmtId="4">
    <nc r="W31">
      <v>310</v>
    </nc>
  </rcc>
  <rcc rId="602" sId="3" numFmtId="4">
    <nc r="V32">
      <v>410.5</v>
    </nc>
  </rcc>
  <rcc rId="603" sId="3" numFmtId="4">
    <nc r="W32">
      <v>305</v>
    </nc>
  </rcc>
  <rcc rId="604" sId="3" numFmtId="4">
    <nc r="V33">
      <v>446.1</v>
    </nc>
  </rcc>
  <rcc rId="605" sId="3" numFmtId="4">
    <nc r="W33">
      <v>344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" sId="4">
    <nc r="V31">
      <v>2</v>
    </nc>
  </rcc>
  <rcc rId="607" sId="4" numFmtId="4">
    <nc r="W31">
      <v>7.8</v>
    </nc>
  </rcc>
  <rcc rId="608" sId="4" numFmtId="4">
    <nc r="W32">
      <v>25.4</v>
    </nc>
  </rcc>
  <rcc rId="609" sId="4">
    <nc r="V32">
      <v>5</v>
    </nc>
  </rcc>
  <rcc rId="610" sId="4">
    <nc r="V33">
      <v>5</v>
    </nc>
  </rcc>
  <rcc rId="611" sId="4" numFmtId="4">
    <nc r="W33">
      <v>21.3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" sId="3" numFmtId="4">
    <nc r="J53">
      <v>677.7</v>
    </nc>
  </rcc>
  <rcc rId="613" sId="3" numFmtId="4">
    <nc r="K53">
      <v>598</v>
    </nc>
  </rcc>
  <rcc rId="614" sId="3" numFmtId="4">
    <nc r="J54">
      <v>401.2</v>
    </nc>
  </rcc>
  <rcc rId="615" sId="3" numFmtId="4">
    <nc r="K54">
      <v>363</v>
    </nc>
  </rcc>
  <rcc rId="616" sId="3" numFmtId="4">
    <nc r="J55">
      <v>458.6</v>
    </nc>
  </rcc>
  <rcc rId="617" sId="3" numFmtId="4">
    <nc r="K55">
      <v>439</v>
    </nc>
  </rcc>
  <rcc rId="618" sId="4" numFmtId="4">
    <nc r="J53">
      <v>3</v>
    </nc>
  </rcc>
  <rcc rId="619" sId="4" numFmtId="4">
    <nc r="K53">
      <v>18.600000000000001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" sId="4" numFmtId="4">
    <nc r="J54">
      <v>12</v>
    </nc>
  </rcc>
  <rcc rId="621" sId="4" numFmtId="4">
    <nc r="K54">
      <v>64.3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" sId="4" numFmtId="4">
    <nc r="J55">
      <v>3</v>
    </nc>
  </rcc>
  <rcc rId="623" sId="4" numFmtId="4">
    <nc r="K55">
      <v>18.600000000000001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N16:R16">
    <dxf>
      <fill>
        <patternFill>
          <bgColor theme="5" tint="0.39997558519241921"/>
        </patternFill>
      </fill>
    </dxf>
  </rfmt>
  <rfmt sheetId="4" sqref="H38:L38">
    <dxf>
      <fill>
        <patternFill>
          <bgColor theme="5" tint="0.39997558519241921"/>
        </patternFill>
      </fill>
    </dxf>
  </rfmt>
  <rfmt sheetId="4" sqref="N49:R49">
    <dxf>
      <fill>
        <patternFill>
          <bgColor theme="5" tint="0.39997558519241921"/>
        </patternFill>
      </fill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4" sId="3" numFmtId="4">
    <nc r="P53">
      <v>635.59</v>
    </nc>
  </rcc>
  <rcc rId="625" sId="3" numFmtId="4">
    <nc r="P54">
      <v>399.6</v>
    </nc>
  </rcc>
  <rcc rId="626" sId="3" numFmtId="4">
    <nc r="P55">
      <v>411.9</v>
    </nc>
  </rcc>
  <rcc rId="627" sId="3" numFmtId="4">
    <nc r="Q55">
      <v>105</v>
    </nc>
  </rcc>
  <rcc rId="628" sId="3" numFmtId="4">
    <nc r="Q54">
      <v>101</v>
    </nc>
  </rcc>
  <rcc rId="629" sId="3" numFmtId="4">
    <nc r="Q53">
      <v>146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0" sId="4" numFmtId="4">
    <nc r="P53">
      <v>146</v>
    </nc>
  </rcc>
  <rcc rId="631" sId="4" numFmtId="4">
    <nc r="Q53">
      <v>635</v>
    </nc>
  </rcc>
  <rcc rId="632" sId="4" numFmtId="4">
    <nc r="P54">
      <v>101</v>
    </nc>
  </rcc>
  <rcc rId="633" sId="4" numFmtId="4">
    <nc r="Q54">
      <v>399.66</v>
    </nc>
  </rcc>
  <rcc rId="634" sId="4" numFmtId="4">
    <nc r="P55">
      <v>105</v>
    </nc>
  </rcc>
  <rcc rId="635" sId="4" numFmtId="4">
    <nc r="Q55">
      <v>411.9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5" numFmtId="4">
    <oc r="D12">
      <v>775.33</v>
    </oc>
    <nc r="D12"/>
  </rcc>
  <rcc rId="342" sId="5" numFmtId="4">
    <oc r="D13">
      <v>973.23</v>
    </oc>
    <nc r="D13"/>
  </rcc>
  <rcc rId="343" sId="5" numFmtId="4">
    <oc r="D11">
      <v>754.75</v>
    </oc>
    <nc r="D11">
      <v>2996.8</v>
    </nc>
  </rcc>
  <rcc rId="344" sId="5" numFmtId="4">
    <nc r="G11">
      <v>1823.5</v>
    </nc>
  </rcc>
  <rcc rId="345" sId="5">
    <oc r="E9" t="inlineStr">
      <is>
        <t>Hora punta  (Kwh)</t>
      </is>
    </oc>
    <nc r="E9" t="inlineStr">
      <is>
        <t>Lectura Anterior</t>
      </is>
    </nc>
  </rcc>
  <rcc rId="346" sId="5">
    <oc r="F9" t="inlineStr">
      <is>
        <t>Fuera de Hora  punta          (Kwh)</t>
      </is>
    </oc>
    <nc r="F9" t="inlineStr">
      <is>
        <t>Última Lectura</t>
      </is>
    </nc>
  </rcc>
  <rcc rId="347" sId="5" numFmtId="4">
    <nc r="E11">
      <v>66213.5</v>
    </nc>
  </rcc>
  <rcc rId="348" sId="5" numFmtId="4">
    <nc r="F11">
      <v>68037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" sId="3" numFmtId="4">
    <oc r="P53">
      <v>635.59</v>
    </oc>
    <nc r="P53">
      <v>890.3</v>
    </nc>
  </rcc>
  <rcc rId="637" sId="3" numFmtId="4">
    <oc r="Q53">
      <v>146</v>
    </oc>
    <nc r="Q53">
      <v>893</v>
    </nc>
  </rcc>
  <rcc rId="638" sId="3" numFmtId="4">
    <oc r="P54">
      <v>399.6</v>
    </oc>
    <nc r="P54">
      <v>863.6</v>
    </nc>
  </rcc>
  <rcc rId="639" sId="3" numFmtId="4">
    <oc r="Q54">
      <v>101</v>
    </oc>
    <nc r="Q54">
      <v>864</v>
    </nc>
  </rcc>
  <rcc rId="640" sId="3" numFmtId="4">
    <oc r="P55">
      <v>411.9</v>
    </oc>
    <nc r="P55">
      <v>691.9</v>
    </nc>
  </rcc>
  <rcc rId="641" sId="3" numFmtId="4">
    <oc r="Q55">
      <v>105</v>
    </oc>
    <nc r="Q55">
      <v>726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" sId="3" numFmtId="4">
    <nc r="J42">
      <v>436.8</v>
    </nc>
  </rcc>
  <rcc rId="643" sId="3" numFmtId="4">
    <nc r="K42">
      <v>427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" sId="3" numFmtId="4">
    <nc r="J43">
      <v>616.4</v>
    </nc>
  </rcc>
  <rcc rId="645" sId="3" numFmtId="4">
    <nc r="K43">
      <v>620</v>
    </nc>
  </rcc>
  <rfmt sheetId="4" sqref="N49:R49">
    <dxf>
      <fill>
        <patternFill patternType="none">
          <bgColor auto="1"/>
        </patternFill>
      </fill>
    </dxf>
  </rfmt>
  <rcc rId="646" sId="4" numFmtId="4">
    <nc r="K42">
      <v>16.8</v>
    </nc>
  </rcc>
  <rcc rId="647" sId="4" numFmtId="4">
    <nc r="J42">
      <v>2</v>
    </nc>
  </rcc>
  <rcc rId="648" sId="4" numFmtId="4">
    <nc r="K43">
      <v>17.3</v>
    </nc>
  </rcc>
  <rcc rId="649" sId="4" numFmtId="4">
    <nc r="J43">
      <v>3</v>
    </nc>
  </rcc>
  <rcc rId="650" sId="4" numFmtId="4">
    <nc r="K44">
      <v>21.9</v>
    </nc>
  </rcc>
  <rcc rId="651" sId="4" numFmtId="4">
    <nc r="J44">
      <v>4</v>
    </nc>
  </rcc>
  <rfmt sheetId="4" sqref="H38:L38">
    <dxf>
      <fill>
        <patternFill patternType="none">
          <bgColor auto="1"/>
        </patternFill>
      </fill>
    </dxf>
  </rfmt>
  <rcc rId="652" sId="3" numFmtId="4">
    <nc r="J44">
      <v>456</v>
    </nc>
  </rcc>
  <rcc rId="653" sId="3" numFmtId="4">
    <nc r="K44">
      <v>512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N16:R16">
    <dxf>
      <fill>
        <patternFill patternType="none">
          <bgColor auto="1"/>
        </patternFill>
      </fill>
    </dxf>
  </rfmt>
  <rcc rId="654" sId="4" numFmtId="4">
    <nc r="Q20">
      <v>82.9</v>
    </nc>
  </rcc>
  <rcc rId="655" sId="4" numFmtId="4">
    <nc r="Q21">
      <v>84.6</v>
    </nc>
  </rcc>
  <rcc rId="656" sId="4" numFmtId="4">
    <nc r="Q22">
      <v>82.9</v>
    </nc>
  </rcc>
  <rcc rId="657" sId="4" numFmtId="4">
    <nc r="P20">
      <v>10</v>
    </nc>
  </rcc>
  <rcc rId="658" sId="4" odxf="1" dxf="1" numFmtId="4">
    <nc r="P21">
      <v>10</v>
    </nc>
    <ndxf>
      <border outline="0">
        <top/>
      </border>
    </ndxf>
  </rcc>
  <rcc rId="659" sId="4" odxf="1" dxf="1" numFmtId="4">
    <nc r="P22">
      <v>10</v>
    </nc>
    <ndxf>
      <border outline="0">
        <top/>
      </border>
    </ndxf>
  </rcc>
  <rcc rId="660" sId="3" numFmtId="4">
    <oc r="P21">
      <v>293.5</v>
    </oc>
    <nc r="P21"/>
  </rcc>
  <rcc rId="661" sId="3" numFmtId="4">
    <oc r="Q21">
      <v>240</v>
    </oc>
    <nc r="Q21"/>
  </rcc>
  <rcc rId="662" sId="3" numFmtId="4">
    <oc r="P22">
      <v>308.3</v>
    </oc>
    <nc r="P22"/>
  </rcc>
  <rcc rId="663" sId="3" numFmtId="4">
    <oc r="Q22">
      <v>258</v>
    </oc>
    <nc r="Q22"/>
  </rcc>
  <rcc rId="664" sId="3" numFmtId="4">
    <oc r="P20">
      <v>320.10000000000002</v>
    </oc>
    <nc r="P20">
      <v>367.9</v>
    </nc>
  </rcc>
  <rcc rId="665" sId="3" numFmtId="4">
    <oc r="Q20">
      <v>262</v>
    </oc>
    <nc r="Q20">
      <v>274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6" sId="3" numFmtId="4">
    <nc r="P21">
      <v>347.6</v>
    </nc>
  </rcc>
  <rcc rId="667" sId="3" numFmtId="4">
    <nc r="Q21">
      <v>262</v>
    </nc>
  </rcc>
  <rcc rId="668" sId="3" numFmtId="4">
    <nc r="P22">
      <v>376.1</v>
    </nc>
  </rcc>
  <rcc rId="669" sId="3" numFmtId="4">
    <nc r="Q22">
      <v>294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0" sId="2" numFmtId="4">
    <nc r="F14">
      <v>45.7</v>
    </nc>
  </rcc>
  <rcc rId="671" sId="2">
    <nc r="E14">
      <v>5</v>
    </nc>
  </rcc>
  <rcc rId="672" sId="2" numFmtId="4">
    <nc r="F18">
      <v>152.69999999999999</v>
    </nc>
  </rcc>
  <rcc rId="673" sId="2">
    <nc r="E18">
      <v>19</v>
    </nc>
  </rcc>
  <rcc rId="674" sId="2" numFmtId="4">
    <nc r="F22">
      <v>145.1</v>
    </nc>
  </rcc>
  <rcc rId="675" sId="2">
    <nc r="E22">
      <v>18</v>
    </nc>
  </rcc>
  <rcc rId="676" sId="1" numFmtId="4">
    <nc r="E9">
      <v>412.86</v>
    </nc>
  </rcc>
  <rcc rId="677" sId="1" numFmtId="4">
    <nc r="H9">
      <v>446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" sId="1">
    <nc r="G9">
      <f>F9-H9</f>
    </nc>
  </rcc>
  <rcc rId="679" sId="1">
    <nc r="F9">
      <v>91633</v>
    </nc>
  </rcc>
  <rcc rId="680" sId="1" numFmtId="4">
    <nc r="E13">
      <v>1082</v>
    </nc>
  </rcc>
  <rcc rId="681" sId="1">
    <nc r="F13">
      <v>93642</v>
    </nc>
  </rcc>
  <rcc rId="682" sId="1">
    <nc r="G13">
      <v>91633</v>
    </nc>
  </rcc>
  <rcc rId="683" sId="1">
    <nc r="H13">
      <f>F13-G13</f>
    </nc>
  </rcc>
  <rcc rId="684" sId="1" numFmtId="4">
    <nc r="E17">
      <v>831.5</v>
    </nc>
  </rcc>
  <rcc rId="685" sId="1" numFmtId="4">
    <nc r="F17">
      <v>94597</v>
    </nc>
  </rcc>
  <rcc rId="686" sId="1" numFmtId="4">
    <nc r="G17">
      <v>93642</v>
    </nc>
  </rcc>
  <rcc rId="687" sId="1">
    <nc r="H17">
      <f>F17-G17</f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8" sId="1" numFmtId="4">
    <nc r="E11">
      <v>410.5</v>
    </nc>
  </rcc>
  <rcc rId="689" sId="1">
    <nc r="F11">
      <v>22088</v>
    </nc>
  </rcc>
  <rcc rId="690" sId="1">
    <nc r="G11">
      <v>21878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1" sId="1">
    <nc r="H11">
      <f>F11-G11</f>
    </nc>
  </rcc>
  <rcc rId="692" sId="1" numFmtId="4">
    <nc r="E15">
      <v>182</v>
    </nc>
  </rcc>
  <rcc rId="693" sId="1" numFmtId="4">
    <nc r="G15">
      <v>22088</v>
    </nc>
  </rcc>
  <rcc rId="694" sId="1" numFmtId="4">
    <nc r="F15">
      <v>22282</v>
    </nc>
  </rcc>
  <rcc rId="695" sId="1" numFmtId="4">
    <nc r="H15">
      <v>194</v>
    </nc>
  </rcc>
  <rcc rId="696" sId="1" numFmtId="4">
    <nc r="E19">
      <v>470</v>
    </nc>
  </rcc>
  <rcc rId="697" sId="1">
    <nc r="F19">
      <v>22806</v>
    </nc>
  </rcc>
  <rcc rId="698" sId="1">
    <nc r="G19">
      <v>22282</v>
    </nc>
  </rcc>
  <rcc rId="699" sId="1" numFmtId="4">
    <nc r="H19">
      <v>524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0" sId="2">
    <nc r="E16">
      <v>8</v>
    </nc>
  </rcc>
  <rcc rId="701" sId="2" numFmtId="4">
    <nc r="F16">
      <v>68.8</v>
    </nc>
  </rcc>
  <rcc rId="702" sId="2">
    <oc r="D16">
      <v>0</v>
    </oc>
    <nc r="D16">
      <v>3</v>
    </nc>
  </rcc>
  <rcc rId="703" sId="2">
    <oc r="D20">
      <v>0</v>
    </oc>
    <nc r="D20">
      <v>3</v>
    </nc>
  </rcc>
  <rcc rId="704" sId="2">
    <nc r="E20">
      <v>9</v>
    </nc>
  </rcc>
  <rcc rId="705" sId="2">
    <oc r="D24">
      <v>0</v>
    </oc>
    <nc r="D24">
      <v>3</v>
    </nc>
  </rcc>
  <rcc rId="706" sId="2" numFmtId="4">
    <nc r="F20">
      <v>76.400000000000006</v>
    </nc>
  </rcc>
  <rcc rId="707" sId="2">
    <nc r="E24">
      <v>10</v>
    </nc>
  </rcc>
  <rcc rId="708" sId="2" numFmtId="4">
    <nc r="F24">
      <v>84.2</v>
    </nc>
  </rcc>
  <rcc rId="709" sId="2">
    <oc r="B8" t="inlineStr">
      <is>
        <t xml:space="preserve">SEDE Peblo libre Suministro Nº </t>
      </is>
    </oc>
    <nc r="B8" t="inlineStr">
      <is>
        <t xml:space="preserve">SEDE Pueblo libre Suministro Nº 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5" numFmtId="4">
    <nc r="D12">
      <v>2431.5</v>
    </nc>
  </rcc>
  <rcc rId="350" sId="5" numFmtId="4">
    <nc r="E12">
      <v>68037</v>
    </nc>
  </rcc>
  <rcc rId="351" sId="5" numFmtId="4">
    <nc r="F12">
      <v>70784.2</v>
    </nc>
  </rcc>
  <rcc rId="352" sId="5" numFmtId="4">
    <nc r="G12">
      <v>2747.2</v>
    </nc>
  </rcc>
  <rcc rId="353" sId="5">
    <nc r="C11">
      <v>15</v>
    </nc>
  </rcc>
  <rcc rId="354" sId="5">
    <nc r="C12">
      <v>15</v>
    </nc>
  </rcc>
  <rcc rId="355" sId="5">
    <nc r="H11">
      <f>G11/C11</f>
    </nc>
  </rcc>
  <rcc rId="356" sId="5">
    <nc r="H12">
      <f>G12/C12</f>
    </nc>
  </rcc>
  <rcc rId="357" sId="5">
    <nc r="H13">
      <f>G13/C13</f>
    </nc>
  </rcc>
  <rcc rId="358" sId="5">
    <nc r="C13">
      <v>15</v>
    </nc>
  </rcc>
  <rcc rId="359" sId="5" numFmtId="4">
    <nc r="D13">
      <v>2601.1999999999998</v>
    </nc>
  </rcc>
  <rcc rId="360" sId="5" numFmtId="4">
    <nc r="E13">
      <v>70784.2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" sId="5">
    <oc r="N12">
      <f>+L12/K12</f>
    </oc>
    <nc r="N12"/>
  </rcc>
  <rcc rId="711" sId="5">
    <oc r="N13">
      <f>+L13/K13</f>
    </oc>
    <nc r="N13"/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8123E-E71C-4D46-BA3B-F837DFD80CFE}" action="delete"/>
  <rcv guid="{6348123E-E71C-4D46-BA3B-F837DFD80CFE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" sId="2" numFmtId="4">
    <nc r="F15">
      <v>91.5</v>
    </nc>
  </rcc>
  <rcc rId="713" sId="2">
    <nc r="E15">
      <v>15</v>
    </nc>
  </rcc>
  <rcc rId="714" sId="2">
    <nc r="E19">
      <v>10</v>
    </nc>
  </rcc>
  <rcc rId="715" sId="2" numFmtId="4">
    <nc r="F19">
      <v>63.8</v>
    </nc>
  </rcc>
  <rcc rId="716" sId="2" numFmtId="4">
    <nc r="F23">
      <v>69.3</v>
    </nc>
  </rcc>
  <rcc rId="717" sId="2">
    <nc r="E23">
      <v>11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" sId="1" numFmtId="4">
    <nc r="G10">
      <v>47389</v>
    </nc>
  </rcc>
  <rcc rId="719" sId="1" numFmtId="4">
    <nc r="H10">
      <v>424</v>
    </nc>
  </rcc>
  <rcc rId="720" sId="1" numFmtId="4">
    <nc r="H14">
      <v>415</v>
    </nc>
  </rcc>
  <rcc rId="721" sId="1" numFmtId="4">
    <nc r="H18">
      <v>436</v>
    </nc>
  </rcc>
  <rcc rId="722" sId="1">
    <nc r="F10">
      <f>G10+H10</f>
    </nc>
  </rcc>
  <rcc rId="723" sId="1">
    <nc r="G14">
      <f>F10</f>
    </nc>
  </rcc>
  <rcc rId="724" sId="1">
    <nc r="G18">
      <f>F14</f>
    </nc>
  </rcc>
  <rcc rId="725" sId="1">
    <nc r="F14">
      <f>G14+H14</f>
    </nc>
  </rcc>
  <rcc rId="726" sId="1">
    <nc r="F18">
      <f>G18+H18</f>
    </nc>
  </rcc>
  <rcc rId="727" sId="1" numFmtId="4">
    <nc r="E10">
      <v>372.5</v>
    </nc>
  </rcc>
  <rcc rId="728" sId="1" numFmtId="4">
    <nc r="E14">
      <v>378</v>
    </nc>
  </rcc>
  <rcc rId="729" sId="1" numFmtId="4">
    <nc r="E18">
      <v>391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0" sId="1">
    <oc r="D11">
      <v>0</v>
    </oc>
    <nc r="D11">
      <v>3</v>
    </nc>
  </rcc>
  <rcc rId="731" sId="1">
    <oc r="D15">
      <v>0</v>
    </oc>
    <nc r="D15">
      <v>3</v>
    </nc>
  </rcc>
  <rcc rId="732" sId="1">
    <oc r="D19">
      <v>0</v>
    </oc>
    <nc r="D19">
      <v>3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8123E-E71C-4D46-BA3B-F837DFD80CFE}" action="delete"/>
  <rcv guid="{6348123E-E71C-4D46-BA3B-F837DFD80CFE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3" sId="1">
    <oc r="B3" t="inlineStr">
      <is>
        <t>CONSUMO DE ENERGIA ELECTRICA - 2022</t>
      </is>
    </oc>
    <nc r="B3" t="inlineStr">
      <is>
        <t>CONSUMO DE ENERGIA ELECTRICA - 2023</t>
      </is>
    </nc>
  </rcc>
  <rcc rId="734" sId="1">
    <oc r="L3" t="inlineStr">
      <is>
        <t>CONSUMO DE ENERGIA ELECTRICA - 2022</t>
      </is>
    </oc>
    <nc r="L3" t="inlineStr">
      <is>
        <t>CONSUMO DE ENERGIA ELECTRICA - 2023</t>
      </is>
    </nc>
  </rcc>
  <rcc rId="735" sId="1">
    <oc r="L14" t="inlineStr">
      <is>
        <t>CONSUMO DE ENERGIA ELECTRICA - 2022</t>
      </is>
    </oc>
    <nc r="L14" t="inlineStr">
      <is>
        <t>CONSUMO DE ENERGIA ELECTRICA - 2023</t>
      </is>
    </nc>
  </rcc>
  <rcc rId="736" sId="2">
    <oc r="B5" t="inlineStr">
      <is>
        <t>CONSUMO DE AGUA POTABLE - 2022</t>
      </is>
    </oc>
    <nc r="B5" t="inlineStr">
      <is>
        <t>CONSUMO DE AGUA POTABLE - 2023</t>
      </is>
    </nc>
  </rcc>
  <rcc rId="737" sId="2">
    <oc r="I5" t="inlineStr">
      <is>
        <t>CONSUMO DE AGUA LA PROSA - 2022</t>
      </is>
    </oc>
    <nc r="I5" t="inlineStr">
      <is>
        <t>CONSUMO DE AGUA LA PROSA - 2023</t>
      </is>
    </nc>
  </rcc>
  <rcc rId="738" sId="2">
    <oc r="I16" t="inlineStr">
      <is>
        <t>CONSUMO DE AGUA PARQUE NORTE - 2022</t>
      </is>
    </oc>
    <nc r="I16" t="inlineStr">
      <is>
        <t>CONSUMO DE AGUA PARQUE NORTE - 2023</t>
      </is>
    </nc>
  </rcc>
  <rcc rId="739" sId="3">
    <oc r="B3" t="inlineStr">
      <is>
        <t>CONSUMO DE ENERGIA ELECTRICA - 2022</t>
      </is>
    </oc>
    <nc r="B3" t="inlineStr">
      <is>
        <t>CONSUMO DE ENERGIA ELECTRICA - 2023</t>
      </is>
    </nc>
  </rcc>
  <rcc rId="740" sId="3">
    <oc r="H3" t="inlineStr">
      <is>
        <t>CONSUMO DE ENERGIA ELECTRICA - 2022</t>
      </is>
    </oc>
    <nc r="H3" t="inlineStr">
      <is>
        <t>CONSUMO DE ENERGIA ELECTRICA - 2023</t>
      </is>
    </nc>
  </rcc>
  <rcc rId="741" sId="3">
    <oc r="N3" t="inlineStr">
      <is>
        <t>CONSUMO DE ENERGIA ELECTRICA - 2022</t>
      </is>
    </oc>
    <nc r="N3" t="inlineStr">
      <is>
        <t>CONSUMO DE ENERGIA ELECTRICA - 2023</t>
      </is>
    </nc>
  </rcc>
  <rcc rId="742" sId="3">
    <oc r="T3" t="inlineStr">
      <is>
        <t>CONSUMO DE ENERGIA ELECTRICA - 2022</t>
      </is>
    </oc>
    <nc r="T3" t="inlineStr">
      <is>
        <t>CONSUMO DE ENERGIA ELECTRICA - 2023</t>
      </is>
    </nc>
  </rcc>
  <rcc rId="743" sId="3">
    <oc r="B15" t="inlineStr">
      <is>
        <t>CONSUMO DE ENERGIA ELECTRICA - 2022</t>
      </is>
    </oc>
    <nc r="B15" t="inlineStr">
      <is>
        <t>CONSUMO DE ENERGIA ELECTRICA - 2023</t>
      </is>
    </nc>
  </rcc>
  <rcc rId="744" sId="3">
    <oc r="H15" t="inlineStr">
      <is>
        <t>CONSUMO DE ENERGIA ELECTRICA - 2022</t>
      </is>
    </oc>
    <nc r="H15" t="inlineStr">
      <is>
        <t>CONSUMO DE ENERGIA ELECTRICA - 2023</t>
      </is>
    </nc>
  </rcc>
  <rcc rId="745" sId="3">
    <oc r="N15" t="inlineStr">
      <is>
        <t>CONSUMO DE ENERGIA ELECTRICA - 2022</t>
      </is>
    </oc>
    <nc r="N15" t="inlineStr">
      <is>
        <t>CONSUMO DE ENERGIA ELECTRICA - 2023</t>
      </is>
    </nc>
  </rcc>
  <rcc rId="746" sId="3">
    <oc r="T15" t="inlineStr">
      <is>
        <t>CONSUMO DE ENERGIA ELECTRICA - 2022</t>
      </is>
    </oc>
    <nc r="T15" t="inlineStr">
      <is>
        <t>CONSUMO DE ENERGIA ELECTRICA - 2023</t>
      </is>
    </nc>
  </rcc>
  <rcc rId="747" sId="3">
    <oc r="B26" t="inlineStr">
      <is>
        <t>CONSUMO DE ENERGIA ELECTRICA - 2022</t>
      </is>
    </oc>
    <nc r="B26" t="inlineStr">
      <is>
        <t>CONSUMO DE ENERGIA ELECTRICA - 2023</t>
      </is>
    </nc>
  </rcc>
  <rcc rId="748" sId="3">
    <oc r="H26" t="inlineStr">
      <is>
        <t>CONSUMO DE ENERGIA ELECTRICA - 2022</t>
      </is>
    </oc>
    <nc r="H26" t="inlineStr">
      <is>
        <t>CONSUMO DE ENERGIA ELECTRICA - 2023</t>
      </is>
    </nc>
  </rcc>
  <rcc rId="749" sId="3">
    <oc r="N26" t="inlineStr">
      <is>
        <t>CONSUMO DE ENERGIA ELECTRICA - 2022</t>
      </is>
    </oc>
    <nc r="N26" t="inlineStr">
      <is>
        <t>CONSUMO DE ENERGIA ELECTRICA - 2023</t>
      </is>
    </nc>
  </rcc>
  <rcc rId="750" sId="3">
    <oc r="T26" t="inlineStr">
      <is>
        <t>CONSUMO DE ENERGIA ELECTRICA - 2022</t>
      </is>
    </oc>
    <nc r="T26" t="inlineStr">
      <is>
        <t>CONSUMO DE ENERGIA ELECTRICA - 2023</t>
      </is>
    </nc>
  </rcc>
  <rcc rId="751" sId="3">
    <oc r="B37" t="inlineStr">
      <is>
        <t>CONSUMO DE ENERGIA ELECTRICA - 2022</t>
      </is>
    </oc>
    <nc r="B37" t="inlineStr">
      <is>
        <t>CONSUMO DE ENERGIA ELECTRICA - 2023</t>
      </is>
    </nc>
  </rcc>
  <rcc rId="752" sId="3">
    <oc r="H37" t="inlineStr">
      <is>
        <t>CONSUMO DE ENERGIA ELECTRICA - 2022</t>
      </is>
    </oc>
    <nc r="H37" t="inlineStr">
      <is>
        <t>CONSUMO DE ENERGIA ELECTRICA - 2023</t>
      </is>
    </nc>
  </rcc>
  <rcc rId="753" sId="3">
    <oc r="N37" t="inlineStr">
      <is>
        <t>CONSUMO DE ENERGIA ELECTRICA - 2022</t>
      </is>
    </oc>
    <nc r="N37" t="inlineStr">
      <is>
        <t>CONSUMO DE ENERGIA ELECTRICA - 2023</t>
      </is>
    </nc>
  </rcc>
  <rcc rId="754" sId="3">
    <oc r="T37" t="inlineStr">
      <is>
        <t>CONSUMO DE ENERGIA ELECTRICA - 2022</t>
      </is>
    </oc>
    <nc r="T37" t="inlineStr">
      <is>
        <t>CONSUMO DE ENERGIA ELECTRICA - 2023</t>
      </is>
    </nc>
  </rcc>
  <rcc rId="755" sId="3">
    <oc r="B48" t="inlineStr">
      <is>
        <t>CONSUMO DE ENERGIA ELECTRICA - 2022</t>
      </is>
    </oc>
    <nc r="B48" t="inlineStr">
      <is>
        <t>CONSUMO DE ENERGIA ELECTRICA - 2023</t>
      </is>
    </nc>
  </rcc>
  <rcc rId="756" sId="3">
    <oc r="H48" t="inlineStr">
      <is>
        <t>CONSUMO DE ENERGIA ELECTRICA - 2022</t>
      </is>
    </oc>
    <nc r="H48" t="inlineStr">
      <is>
        <t>CONSUMO DE ENERGIA ELECTRICA - 2023</t>
      </is>
    </nc>
  </rcc>
  <rcc rId="757" sId="3">
    <oc r="N48" t="inlineStr">
      <is>
        <t>CONSUMO DE ENERGIA ELECTRICA - 2022</t>
      </is>
    </oc>
    <nc r="N48" t="inlineStr">
      <is>
        <t>CONSUMO DE ENERGIA ELECTRICA - 2023</t>
      </is>
    </nc>
  </rcc>
  <rcc rId="758" sId="3">
    <oc r="T48" t="inlineStr">
      <is>
        <t>CONSUMO DE ENERGIA ELECTRICA - 2022</t>
      </is>
    </oc>
    <nc r="T48" t="inlineStr">
      <is>
        <t>CONSUMO DE ENERGIA ELECTRICA - 2023</t>
      </is>
    </nc>
  </rcc>
  <rcc rId="759" sId="3">
    <oc r="B59" t="inlineStr">
      <is>
        <t>CONSUMO DE ENERGIA ELECTRICA - 2022</t>
      </is>
    </oc>
    <nc r="B59" t="inlineStr">
      <is>
        <t>CONSUMO DE ENERGIA ELECTRICA - 2023</t>
      </is>
    </nc>
  </rcc>
  <rcc rId="760" sId="3">
    <oc r="H59" t="inlineStr">
      <is>
        <t>CONSUMO DE ENERGIA ELECTRICA - 2022</t>
      </is>
    </oc>
    <nc r="H59" t="inlineStr">
      <is>
        <t>CONSUMO DE ENERGIA ELECTRICA - 2023</t>
      </is>
    </nc>
  </rcc>
  <rcc rId="761" sId="3">
    <oc r="N59" t="inlineStr">
      <is>
        <t>CONSUMO DE ENERGIA ELECTRICA - 2022</t>
      </is>
    </oc>
    <nc r="N59" t="inlineStr">
      <is>
        <t>CONSUMO DE ENERGIA ELECTRICA - 2023</t>
      </is>
    </nc>
  </rcc>
  <rcc rId="762" sId="3">
    <oc r="T59" t="inlineStr">
      <is>
        <t>CONSUMO DE ENERGIA ELECTRICA - 2022</t>
      </is>
    </oc>
    <nc r="T59" t="inlineStr">
      <is>
        <t>CONSUMO DE ENERGIA ELECTRICA - 2023</t>
      </is>
    </nc>
  </rcc>
  <rcc rId="763" sId="4">
    <oc r="B3" t="inlineStr">
      <is>
        <t>CONSUMO DE AGUA POTABLE - 2022</t>
      </is>
    </oc>
    <nc r="B3" t="inlineStr">
      <is>
        <t>CONSUMO DE AGUA POTABLE - 2023</t>
      </is>
    </nc>
  </rcc>
  <rcc rId="764" sId="4">
    <oc r="H3" t="inlineStr">
      <is>
        <t>CONSUMO DE AGUA POTABLE - 2022</t>
      </is>
    </oc>
    <nc r="H3" t="inlineStr">
      <is>
        <t>CONSUMO DE AGUA POTABLE - 2023</t>
      </is>
    </nc>
  </rcc>
  <rcc rId="765" sId="4">
    <oc r="N3" t="inlineStr">
      <is>
        <t>CONSUMO DE AGUA POTABLE - 2022</t>
      </is>
    </oc>
    <nc r="N3" t="inlineStr">
      <is>
        <t>CONSUMO DE AGUA POTABLE - 2023</t>
      </is>
    </nc>
  </rcc>
  <rcc rId="766" sId="4">
    <oc r="T3" t="inlineStr">
      <is>
        <t>CONSUMO DE AGUA POTABLE - 2022</t>
      </is>
    </oc>
    <nc r="T3" t="inlineStr">
      <is>
        <t>CONSUMO DE AGUA POTABLE - 2023</t>
      </is>
    </nc>
  </rcc>
  <rcc rId="767" sId="4">
    <oc r="T15" t="inlineStr">
      <is>
        <t>CONSUMO DE AGUA POTABLE - 2022</t>
      </is>
    </oc>
    <nc r="T15" t="inlineStr">
      <is>
        <t>CONSUMO DE AGUA POTABLE - 2023</t>
      </is>
    </nc>
  </rcc>
  <rcc rId="768" sId="4">
    <oc r="T26" t="inlineStr">
      <is>
        <t>CONSUMO DE AGUA POTABLE - 2022</t>
      </is>
    </oc>
    <nc r="T26" t="inlineStr">
      <is>
        <t>CONSUMO DE AGUA POTABLE - 2023</t>
      </is>
    </nc>
  </rcc>
  <rcc rId="769" sId="4">
    <oc r="B37" t="inlineStr">
      <is>
        <t>CONSUMO DE AGUA POTABLE - 2022</t>
      </is>
    </oc>
    <nc r="B37" t="inlineStr">
      <is>
        <t>CONSUMO DE AGUA POTABLE - 2023</t>
      </is>
    </nc>
  </rcc>
  <rcc rId="770" sId="4">
    <oc r="H37" t="inlineStr">
      <is>
        <t>CONSUMO DE AGUA POTABLE - 2022</t>
      </is>
    </oc>
    <nc r="H37" t="inlineStr">
      <is>
        <t>CONSUMO DE AGUA POTABLE - 2023</t>
      </is>
    </nc>
  </rcc>
  <rcc rId="771" sId="4">
    <oc r="N37" t="inlineStr">
      <is>
        <t>CONSUMO DE AGUA POTABLE - 2022</t>
      </is>
    </oc>
    <nc r="N37" t="inlineStr">
      <is>
        <t>CONSUMO DE AGUA POTABLE - 2023</t>
      </is>
    </nc>
  </rcc>
  <rcc rId="772" sId="4">
    <oc r="T37" t="inlineStr">
      <is>
        <t>CONSUMO DE AGUA POTABLE - 2022</t>
      </is>
    </oc>
    <nc r="T37" t="inlineStr">
      <is>
        <t>CONSUMO DE AGUA POTABLE - 2023</t>
      </is>
    </nc>
  </rcc>
  <rcc rId="773" sId="4">
    <oc r="B48" t="inlineStr">
      <is>
        <t>CONSUMO DE AGUA POTABLE - 2022</t>
      </is>
    </oc>
    <nc r="B48" t="inlineStr">
      <is>
        <t>CONSUMO DE AGUA POTABLE - 2023</t>
      </is>
    </nc>
  </rcc>
  <rcc rId="774" sId="4">
    <oc r="H48" t="inlineStr">
      <is>
        <t>CONSUMO DE AGUA POTABLE - 2022</t>
      </is>
    </oc>
    <nc r="H48" t="inlineStr">
      <is>
        <t>CONSUMO DE AGUA POTABLE - 2023</t>
      </is>
    </nc>
  </rcc>
  <rcc rId="775" sId="4">
    <oc r="N48" t="inlineStr">
      <is>
        <t>CONSUMO DE AGUA POTABLE - 2022</t>
      </is>
    </oc>
    <nc r="N48" t="inlineStr">
      <is>
        <t>CONSUMO DE AGUA POTABLE - 2023</t>
      </is>
    </nc>
  </rcc>
  <rcc rId="776" sId="4">
    <oc r="T48" t="inlineStr">
      <is>
        <t>CONSUMO DE AGUA POTABLE - 2022</t>
      </is>
    </oc>
    <nc r="T48" t="inlineStr">
      <is>
        <t>CONSUMO DE AGUA POTABLE - 2023</t>
      </is>
    </nc>
  </rcc>
  <rcc rId="777" sId="4">
    <oc r="B59" t="inlineStr">
      <is>
        <t>CONSUMO DE AGUA POTABLE - 2022</t>
      </is>
    </oc>
    <nc r="B59" t="inlineStr">
      <is>
        <t>CONSUMO DE AGUA POTABLE - 2023</t>
      </is>
    </nc>
  </rcc>
  <rcc rId="778" sId="4">
    <oc r="H59" t="inlineStr">
      <is>
        <t>CONSUMO DE AGUA POTABLE - 2022</t>
      </is>
    </oc>
    <nc r="H59" t="inlineStr">
      <is>
        <t>CONSUMO DE AGUA POTABLE - 2023</t>
      </is>
    </nc>
  </rcc>
  <rcc rId="779" sId="4">
    <oc r="N59" t="inlineStr">
      <is>
        <t>CONSUMO DE AGUA POTABLE - 2022</t>
      </is>
    </oc>
    <nc r="N59" t="inlineStr">
      <is>
        <t>CONSUMO DE AGUA POTABLE - 2023</t>
      </is>
    </nc>
  </rcc>
  <rcc rId="780" sId="4">
    <oc r="T59" t="inlineStr">
      <is>
        <t>CONSUMO DE AGUA POTABLE - 2022</t>
      </is>
    </oc>
    <nc r="T59" t="inlineStr">
      <is>
        <t>CONSUMO DE AGUA POTABLE - 2023</t>
      </is>
    </nc>
  </rcc>
  <rcc rId="781" sId="5">
    <oc r="B5" t="inlineStr">
      <is>
        <t>CONSUMO DE ENERGIA ELECTRICA - 2022</t>
      </is>
    </oc>
    <nc r="B5" t="inlineStr">
      <is>
        <t>CONSUMO DE ENERGIA ELECTRICA - 2023</t>
      </is>
    </nc>
  </rcc>
  <rcc rId="782" sId="5">
    <oc r="J5" t="inlineStr">
      <is>
        <t>CONSUMO DE AGUA POTABLE - 2022</t>
      </is>
    </oc>
    <nc r="J5" t="inlineStr">
      <is>
        <t>CONSUMO DE AGUA POTABLE - 2023</t>
      </is>
    </nc>
  </rcc>
  <rfmt sheetId="1" sqref="B3:I3">
    <dxf>
      <fill>
        <patternFill patternType="solid">
          <bgColor theme="4" tint="0.39997558519241921"/>
        </patternFill>
      </fill>
    </dxf>
  </rfmt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8123E-E71C-4D46-BA3B-F837DFD80CFE}" action="delete"/>
  <rcv guid="{6348123E-E71C-4D46-BA3B-F837DFD80CFE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E5C9E2A-31B3-46E6-A8D2-002071D8F3A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" sId="5" numFmtId="4">
    <nc r="F13">
      <v>73795.100000000006</v>
    </nc>
  </rcc>
  <rcc rId="362" sId="5" numFmtId="4">
    <nc r="G13">
      <v>3010.9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1:H13">
    <dxf>
      <alignment horizontal="center" readingOrder="0"/>
    </dxf>
  </rfmt>
  <rfmt sheetId="5" sqref="H11:H13">
    <dxf>
      <alignment vertical="center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2"/>
  <sheetViews>
    <sheetView showGridLines="0" workbookViewId="0">
      <selection activeCell="G7" sqref="G7:G8"/>
    </sheetView>
  </sheetViews>
  <sheetFormatPr baseColWidth="10" defaultRowHeight="15" x14ac:dyDescent="0.25"/>
  <cols>
    <col min="9" max="9" width="20.85546875" customWidth="1"/>
    <col min="18" max="18" width="16.140625" customWidth="1"/>
  </cols>
  <sheetData>
    <row r="2" spans="2:18" ht="15.75" thickBot="1" x14ac:dyDescent="0.3"/>
    <row r="3" spans="2:18" ht="16.5" thickBot="1" x14ac:dyDescent="0.3">
      <c r="B3" s="170" t="s">
        <v>72</v>
      </c>
      <c r="C3" s="171"/>
      <c r="D3" s="171"/>
      <c r="E3" s="171"/>
      <c r="F3" s="171"/>
      <c r="G3" s="171"/>
      <c r="H3" s="171"/>
      <c r="I3" s="172"/>
      <c r="L3" s="173" t="s">
        <v>72</v>
      </c>
      <c r="M3" s="174"/>
      <c r="N3" s="174"/>
      <c r="O3" s="174"/>
      <c r="P3" s="174"/>
      <c r="Q3" s="174"/>
      <c r="R3" s="175"/>
    </row>
    <row r="4" spans="2:18" ht="15.75" thickBot="1" x14ac:dyDescent="0.3">
      <c r="L4" s="176" t="s">
        <v>13</v>
      </c>
      <c r="M4" s="177"/>
      <c r="N4" s="177"/>
      <c r="O4" s="177"/>
      <c r="P4" s="177"/>
      <c r="Q4" s="177"/>
      <c r="R4" s="178"/>
    </row>
    <row r="5" spans="2:18" x14ac:dyDescent="0.25">
      <c r="B5" s="194" t="s">
        <v>0</v>
      </c>
      <c r="C5" s="195" t="s">
        <v>1</v>
      </c>
      <c r="D5" s="196" t="s">
        <v>2</v>
      </c>
      <c r="E5" s="196" t="s">
        <v>3</v>
      </c>
      <c r="F5" s="197" t="s">
        <v>4</v>
      </c>
      <c r="G5" s="198"/>
      <c r="H5" s="199"/>
      <c r="I5" s="195" t="s">
        <v>5</v>
      </c>
      <c r="L5" s="179" t="s">
        <v>1</v>
      </c>
      <c r="M5" s="182" t="s">
        <v>2</v>
      </c>
      <c r="N5" s="185" t="s">
        <v>3</v>
      </c>
      <c r="O5" s="188" t="s">
        <v>14</v>
      </c>
      <c r="P5" s="189"/>
      <c r="Q5" s="190"/>
      <c r="R5" s="185" t="s">
        <v>5</v>
      </c>
    </row>
    <row r="6" spans="2:18" ht="15.75" thickBot="1" x14ac:dyDescent="0.3">
      <c r="B6" s="194"/>
      <c r="C6" s="195"/>
      <c r="D6" s="196"/>
      <c r="E6" s="196"/>
      <c r="F6" s="200"/>
      <c r="G6" s="201"/>
      <c r="H6" s="202"/>
      <c r="I6" s="195"/>
      <c r="L6" s="180"/>
      <c r="M6" s="183"/>
      <c r="N6" s="186"/>
      <c r="O6" s="191"/>
      <c r="P6" s="192"/>
      <c r="Q6" s="193"/>
      <c r="R6" s="186"/>
    </row>
    <row r="7" spans="2:18" x14ac:dyDescent="0.25">
      <c r="B7" s="194"/>
      <c r="C7" s="195"/>
      <c r="D7" s="196"/>
      <c r="E7" s="196"/>
      <c r="F7" s="195" t="s">
        <v>6</v>
      </c>
      <c r="G7" s="195" t="s">
        <v>7</v>
      </c>
      <c r="H7" s="195" t="s">
        <v>8</v>
      </c>
      <c r="I7" s="195"/>
      <c r="L7" s="180"/>
      <c r="M7" s="183"/>
      <c r="N7" s="186"/>
      <c r="O7" s="209" t="s">
        <v>15</v>
      </c>
      <c r="P7" s="211" t="s">
        <v>16</v>
      </c>
      <c r="Q7" s="211" t="s">
        <v>17</v>
      </c>
      <c r="R7" s="186"/>
    </row>
    <row r="8" spans="2:18" ht="15.75" thickBot="1" x14ac:dyDescent="0.3">
      <c r="B8" s="194"/>
      <c r="C8" s="195"/>
      <c r="D8" s="196"/>
      <c r="E8" s="196"/>
      <c r="F8" s="195"/>
      <c r="G8" s="195"/>
      <c r="H8" s="195"/>
      <c r="I8" s="195"/>
      <c r="L8" s="181"/>
      <c r="M8" s="184"/>
      <c r="N8" s="187"/>
      <c r="O8" s="210"/>
      <c r="P8" s="210"/>
      <c r="Q8" s="210"/>
      <c r="R8" s="187"/>
    </row>
    <row r="9" spans="2:18" ht="15.75" thickBot="1" x14ac:dyDescent="0.3">
      <c r="B9" s="1" t="s">
        <v>9</v>
      </c>
      <c r="C9" s="206">
        <v>44562</v>
      </c>
      <c r="D9" s="2">
        <v>1</v>
      </c>
      <c r="E9" s="3">
        <v>412.86</v>
      </c>
      <c r="F9" s="4">
        <v>91633</v>
      </c>
      <c r="G9" s="5">
        <f>F9-H9</f>
        <v>91187</v>
      </c>
      <c r="H9" s="6">
        <v>446</v>
      </c>
      <c r="I9" s="7">
        <f t="shared" ref="I9:I18" si="0">+H9/D9</f>
        <v>446</v>
      </c>
      <c r="L9" s="14">
        <v>44562</v>
      </c>
      <c r="M9" s="15">
        <v>99</v>
      </c>
      <c r="N9" s="16">
        <v>42309.4</v>
      </c>
      <c r="O9" s="17">
        <v>6007.35</v>
      </c>
      <c r="P9" s="17">
        <v>27454.79</v>
      </c>
      <c r="Q9" s="18">
        <f>SUM(O9:P9)</f>
        <v>33462.14</v>
      </c>
      <c r="R9" s="19">
        <f>+Q9/M9</f>
        <v>338.00141414141416</v>
      </c>
    </row>
    <row r="10" spans="2:18" ht="15.75" thickBot="1" x14ac:dyDescent="0.3">
      <c r="B10" s="8" t="s">
        <v>10</v>
      </c>
      <c r="C10" s="207"/>
      <c r="D10" s="2">
        <v>2</v>
      </c>
      <c r="E10" s="3">
        <v>372.5</v>
      </c>
      <c r="F10" s="5">
        <f>G10+H10</f>
        <v>47813</v>
      </c>
      <c r="G10" s="5">
        <v>47389</v>
      </c>
      <c r="H10" s="6">
        <v>424</v>
      </c>
      <c r="I10" s="7">
        <f t="shared" si="0"/>
        <v>212</v>
      </c>
      <c r="L10" s="14">
        <v>44593</v>
      </c>
      <c r="M10" s="20">
        <v>99</v>
      </c>
      <c r="N10" s="21">
        <v>47766.5</v>
      </c>
      <c r="O10" s="22">
        <v>6072.35</v>
      </c>
      <c r="P10" s="22">
        <v>27777.65</v>
      </c>
      <c r="Q10" s="23">
        <f>SUM(O10:P10)</f>
        <v>33850</v>
      </c>
      <c r="R10" s="19">
        <f t="shared" ref="R10:R11" si="1">+Q10/M10</f>
        <v>341.91919191919192</v>
      </c>
    </row>
    <row r="11" spans="2:18" ht="15.75" thickBot="1" x14ac:dyDescent="0.3">
      <c r="B11" s="8" t="s">
        <v>11</v>
      </c>
      <c r="C11" s="207"/>
      <c r="D11" s="9">
        <v>3</v>
      </c>
      <c r="E11" s="10">
        <v>410.5</v>
      </c>
      <c r="F11" s="11">
        <v>22088</v>
      </c>
      <c r="G11" s="11">
        <v>21878</v>
      </c>
      <c r="H11" s="6">
        <f>F11-G11</f>
        <v>210</v>
      </c>
      <c r="I11" s="7">
        <v>0</v>
      </c>
      <c r="L11" s="14">
        <v>44621</v>
      </c>
      <c r="M11" s="20">
        <v>99</v>
      </c>
      <c r="N11" s="24">
        <v>42152.6</v>
      </c>
      <c r="O11" s="22">
        <v>6130.5</v>
      </c>
      <c r="P11" s="22">
        <v>28066.400000000001</v>
      </c>
      <c r="Q11" s="25">
        <f>SUM(O11:P11)</f>
        <v>34196.9</v>
      </c>
      <c r="R11" s="19">
        <f t="shared" si="1"/>
        <v>345.42323232323236</v>
      </c>
    </row>
    <row r="12" spans="2:18" x14ac:dyDescent="0.25">
      <c r="B12" s="8" t="s">
        <v>12</v>
      </c>
      <c r="C12" s="208"/>
      <c r="D12" s="2">
        <v>3</v>
      </c>
      <c r="E12" s="3">
        <v>359.54</v>
      </c>
      <c r="F12" s="5">
        <v>7192</v>
      </c>
      <c r="G12" s="5">
        <v>6796</v>
      </c>
      <c r="H12" s="6">
        <f>F12-G12</f>
        <v>396</v>
      </c>
      <c r="I12" s="7">
        <f t="shared" si="0"/>
        <v>132</v>
      </c>
    </row>
    <row r="13" spans="2:18" ht="15.75" thickBot="1" x14ac:dyDescent="0.3">
      <c r="B13" s="1" t="s">
        <v>9</v>
      </c>
      <c r="C13" s="206">
        <v>44593</v>
      </c>
      <c r="D13" s="2">
        <v>1</v>
      </c>
      <c r="E13" s="3">
        <v>1082</v>
      </c>
      <c r="F13" s="4">
        <v>93642</v>
      </c>
      <c r="G13" s="12">
        <v>91633</v>
      </c>
      <c r="H13" s="6">
        <f>F13-G13</f>
        <v>2009</v>
      </c>
      <c r="I13" s="7">
        <f t="shared" si="0"/>
        <v>2009</v>
      </c>
    </row>
    <row r="14" spans="2:18" ht="16.5" thickBot="1" x14ac:dyDescent="0.3">
      <c r="B14" s="8" t="s">
        <v>10</v>
      </c>
      <c r="C14" s="207"/>
      <c r="D14" s="2">
        <v>2</v>
      </c>
      <c r="E14" s="3">
        <v>378</v>
      </c>
      <c r="F14" s="5">
        <f>G14+H14</f>
        <v>48228</v>
      </c>
      <c r="G14" s="5">
        <f>F10</f>
        <v>47813</v>
      </c>
      <c r="H14" s="6">
        <v>415</v>
      </c>
      <c r="I14" s="7">
        <f t="shared" si="0"/>
        <v>207.5</v>
      </c>
      <c r="L14" s="173" t="s">
        <v>72</v>
      </c>
      <c r="M14" s="174"/>
      <c r="N14" s="174"/>
      <c r="O14" s="174"/>
      <c r="P14" s="174"/>
      <c r="Q14" s="174"/>
      <c r="R14" s="175"/>
    </row>
    <row r="15" spans="2:18" ht="15.75" thickBot="1" x14ac:dyDescent="0.3">
      <c r="B15" s="8" t="s">
        <v>11</v>
      </c>
      <c r="C15" s="207"/>
      <c r="D15" s="9">
        <v>3</v>
      </c>
      <c r="E15" s="3">
        <v>182</v>
      </c>
      <c r="F15" s="5">
        <v>22282</v>
      </c>
      <c r="G15" s="5">
        <v>22088</v>
      </c>
      <c r="H15" s="6">
        <v>194</v>
      </c>
      <c r="I15" s="7">
        <v>0</v>
      </c>
      <c r="L15" s="176" t="s">
        <v>18</v>
      </c>
      <c r="M15" s="177"/>
      <c r="N15" s="177"/>
      <c r="O15" s="177"/>
      <c r="P15" s="177"/>
      <c r="Q15" s="177"/>
      <c r="R15" s="178"/>
    </row>
    <row r="16" spans="2:18" x14ac:dyDescent="0.25">
      <c r="B16" s="8" t="s">
        <v>12</v>
      </c>
      <c r="C16" s="208"/>
      <c r="D16" s="2">
        <v>3</v>
      </c>
      <c r="E16" s="3">
        <v>561.17999999999995</v>
      </c>
      <c r="F16" s="5">
        <v>7808</v>
      </c>
      <c r="G16" s="5">
        <v>7192</v>
      </c>
      <c r="H16" s="6">
        <f>F16-G16</f>
        <v>616</v>
      </c>
      <c r="I16" s="7">
        <f>+H16/D16</f>
        <v>205.33333333333334</v>
      </c>
      <c r="L16" s="179" t="s">
        <v>1</v>
      </c>
      <c r="M16" s="182" t="s">
        <v>2</v>
      </c>
      <c r="N16" s="203" t="s">
        <v>3</v>
      </c>
      <c r="O16" s="188" t="s">
        <v>14</v>
      </c>
      <c r="P16" s="189"/>
      <c r="Q16" s="190"/>
      <c r="R16" s="185" t="s">
        <v>5</v>
      </c>
    </row>
    <row r="17" spans="2:18" ht="15.75" thickBot="1" x14ac:dyDescent="0.3">
      <c r="B17" s="1" t="s">
        <v>9</v>
      </c>
      <c r="C17" s="206">
        <v>44621</v>
      </c>
      <c r="D17" s="2">
        <v>1</v>
      </c>
      <c r="E17" s="3">
        <v>831.5</v>
      </c>
      <c r="F17" s="5">
        <v>94597</v>
      </c>
      <c r="G17" s="5">
        <v>93642</v>
      </c>
      <c r="H17" s="6">
        <f>F17-G17</f>
        <v>955</v>
      </c>
      <c r="I17" s="7">
        <f>+H17/D17</f>
        <v>955</v>
      </c>
      <c r="L17" s="180"/>
      <c r="M17" s="183"/>
      <c r="N17" s="204"/>
      <c r="O17" s="191"/>
      <c r="P17" s="192"/>
      <c r="Q17" s="193"/>
      <c r="R17" s="186"/>
    </row>
    <row r="18" spans="2:18" ht="15" customHeight="1" x14ac:dyDescent="0.25">
      <c r="B18" s="8" t="s">
        <v>10</v>
      </c>
      <c r="C18" s="207"/>
      <c r="D18" s="2">
        <v>2</v>
      </c>
      <c r="E18" s="3">
        <v>391</v>
      </c>
      <c r="F18" s="5">
        <f>G18+H18</f>
        <v>48664</v>
      </c>
      <c r="G18" s="5">
        <f>F14</f>
        <v>48228</v>
      </c>
      <c r="H18" s="6">
        <v>436</v>
      </c>
      <c r="I18" s="7">
        <f t="shared" si="0"/>
        <v>218</v>
      </c>
      <c r="L18" s="180"/>
      <c r="M18" s="183"/>
      <c r="N18" s="204"/>
      <c r="O18" s="209" t="s">
        <v>15</v>
      </c>
      <c r="P18" s="211" t="s">
        <v>16</v>
      </c>
      <c r="Q18" s="211" t="s">
        <v>17</v>
      </c>
      <c r="R18" s="186"/>
    </row>
    <row r="19" spans="2:18" ht="15.75" thickBot="1" x14ac:dyDescent="0.3">
      <c r="B19" s="8" t="s">
        <v>11</v>
      </c>
      <c r="C19" s="207"/>
      <c r="D19" s="9">
        <v>3</v>
      </c>
      <c r="E19" s="10">
        <v>470</v>
      </c>
      <c r="F19" s="11">
        <v>22806</v>
      </c>
      <c r="G19" s="11">
        <v>22282</v>
      </c>
      <c r="H19" s="6">
        <v>524</v>
      </c>
      <c r="I19" s="7">
        <v>0</v>
      </c>
      <c r="L19" s="181"/>
      <c r="M19" s="184"/>
      <c r="N19" s="205"/>
      <c r="O19" s="210"/>
      <c r="P19" s="210"/>
      <c r="Q19" s="210"/>
      <c r="R19" s="187"/>
    </row>
    <row r="20" spans="2:18" ht="15" customHeight="1" thickBot="1" x14ac:dyDescent="0.3">
      <c r="B20" s="8" t="s">
        <v>12</v>
      </c>
      <c r="C20" s="208"/>
      <c r="D20" s="2">
        <v>3</v>
      </c>
      <c r="E20" s="3">
        <v>768</v>
      </c>
      <c r="F20" s="5">
        <v>8686</v>
      </c>
      <c r="G20" s="5">
        <v>7878</v>
      </c>
      <c r="H20" s="6">
        <v>878</v>
      </c>
      <c r="I20" s="7">
        <f>+H20/D20</f>
        <v>292.66666666666669</v>
      </c>
      <c r="L20" s="14">
        <v>44562</v>
      </c>
      <c r="M20" s="26">
        <v>67</v>
      </c>
      <c r="N20" s="27">
        <v>25339.7</v>
      </c>
      <c r="O20" s="22">
        <v>14003.8</v>
      </c>
      <c r="P20" s="22">
        <v>61852.4</v>
      </c>
      <c r="Q20" s="23">
        <f>SUM(O20:P20)</f>
        <v>75856.2</v>
      </c>
      <c r="R20" s="28">
        <f>+Q20/M20</f>
        <v>1132.1820895522387</v>
      </c>
    </row>
    <row r="21" spans="2:18" ht="15.75" thickBot="1" x14ac:dyDescent="0.3">
      <c r="L21" s="14">
        <v>44593</v>
      </c>
      <c r="M21" s="26">
        <v>67</v>
      </c>
      <c r="N21" s="29">
        <v>32332.400000000001</v>
      </c>
      <c r="O21" s="22">
        <v>14069.5</v>
      </c>
      <c r="P21" s="22">
        <v>62172.2</v>
      </c>
      <c r="Q21" s="23">
        <f>SUM(O21:P21)</f>
        <v>76241.7</v>
      </c>
      <c r="R21" s="28">
        <f>+Q21/M21</f>
        <v>1137.9358208955223</v>
      </c>
    </row>
    <row r="22" spans="2:18" ht="15.75" thickBot="1" x14ac:dyDescent="0.3">
      <c r="L22" s="14">
        <v>44621</v>
      </c>
      <c r="M22" s="26">
        <v>67</v>
      </c>
      <c r="N22" s="30">
        <v>31176.7</v>
      </c>
      <c r="O22" s="22">
        <v>14127</v>
      </c>
      <c r="P22" s="22">
        <v>62463.7</v>
      </c>
      <c r="Q22" s="23">
        <f>SUM(O22:P22)</f>
        <v>76590.7</v>
      </c>
      <c r="R22" s="28">
        <f t="shared" ref="R22" si="2">+Q22/M22</f>
        <v>1143.1447761194029</v>
      </c>
    </row>
  </sheetData>
  <customSheetViews>
    <customSheetView guid="{7E5C9E2A-31B3-46E6-A8D2-002071D8F3A5}" showGridLines="0">
      <selection activeCell="G7" sqref="G7:G8"/>
      <pageMargins left="0.7" right="0.7" top="0.75" bottom="0.75" header="0.3" footer="0.3"/>
    </customSheetView>
    <customSheetView guid="{6348123E-E71C-4D46-BA3B-F837DFD80CFE}" showGridLines="0">
      <selection activeCell="G7" sqref="G7:G8"/>
      <pageMargins left="0.7" right="0.7" top="0.75" bottom="0.75" header="0.3" footer="0.3"/>
    </customSheetView>
  </customSheetViews>
  <mergeCells count="33">
    <mergeCell ref="R5:R8"/>
    <mergeCell ref="O7:O8"/>
    <mergeCell ref="P7:P8"/>
    <mergeCell ref="Q7:Q8"/>
    <mergeCell ref="L14:R14"/>
    <mergeCell ref="L15:R15"/>
    <mergeCell ref="N16:N19"/>
    <mergeCell ref="O16:Q17"/>
    <mergeCell ref="C9:C12"/>
    <mergeCell ref="C13:C16"/>
    <mergeCell ref="C17:C20"/>
    <mergeCell ref="R16:R19"/>
    <mergeCell ref="O18:O19"/>
    <mergeCell ref="P18:P19"/>
    <mergeCell ref="Q18:Q19"/>
    <mergeCell ref="L16:L19"/>
    <mergeCell ref="M16:M19"/>
    <mergeCell ref="B3:I3"/>
    <mergeCell ref="L3:R3"/>
    <mergeCell ref="L4:R4"/>
    <mergeCell ref="L5:L8"/>
    <mergeCell ref="M5:M8"/>
    <mergeCell ref="N5:N8"/>
    <mergeCell ref="O5:Q6"/>
    <mergeCell ref="B5:B8"/>
    <mergeCell ref="C5:C8"/>
    <mergeCell ref="D5:D8"/>
    <mergeCell ref="E5:E8"/>
    <mergeCell ref="F5:H6"/>
    <mergeCell ref="I5:I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5"/>
  <sheetViews>
    <sheetView showGridLines="0" workbookViewId="0">
      <selection activeCell="N16" sqref="N16"/>
    </sheetView>
  </sheetViews>
  <sheetFormatPr baseColWidth="10" defaultRowHeight="15" x14ac:dyDescent="0.25"/>
  <sheetData>
    <row r="4" spans="2:13" ht="15.75" thickBot="1" x14ac:dyDescent="0.3"/>
    <row r="5" spans="2:13" ht="15.75" thickBot="1" x14ac:dyDescent="0.3">
      <c r="B5" s="212" t="s">
        <v>73</v>
      </c>
      <c r="C5" s="213"/>
      <c r="D5" s="213"/>
      <c r="E5" s="213"/>
      <c r="F5" s="213"/>
      <c r="G5" s="214"/>
      <c r="I5" s="212" t="s">
        <v>74</v>
      </c>
      <c r="J5" s="213"/>
      <c r="K5" s="213"/>
      <c r="L5" s="213"/>
      <c r="M5" s="214"/>
    </row>
    <row r="6" spans="2:13" x14ac:dyDescent="0.25">
      <c r="B6" s="39"/>
      <c r="C6" s="39"/>
      <c r="D6" s="32"/>
      <c r="E6" s="32"/>
      <c r="F6" s="32"/>
      <c r="G6" s="32"/>
      <c r="I6" s="227" t="s">
        <v>19</v>
      </c>
      <c r="J6" s="227"/>
      <c r="K6" s="227"/>
      <c r="L6" s="227"/>
      <c r="M6" s="227"/>
    </row>
    <row r="7" spans="2:13" ht="15" customHeight="1" thickBot="1" x14ac:dyDescent="0.3">
      <c r="B7" s="215" t="s">
        <v>26</v>
      </c>
      <c r="C7" s="215"/>
      <c r="D7" s="215"/>
      <c r="E7" s="215"/>
      <c r="F7" s="215"/>
      <c r="G7" s="32"/>
      <c r="I7" s="31"/>
      <c r="J7" s="31"/>
      <c r="K7" s="31"/>
      <c r="L7" s="31"/>
      <c r="M7" s="32"/>
    </row>
    <row r="8" spans="2:13" x14ac:dyDescent="0.25">
      <c r="B8" s="216" t="s">
        <v>71</v>
      </c>
      <c r="C8" s="216"/>
      <c r="D8" s="216"/>
      <c r="E8" s="216"/>
      <c r="F8" s="216"/>
      <c r="G8" s="32"/>
      <c r="I8" s="228" t="s">
        <v>1</v>
      </c>
      <c r="J8" s="230" t="s">
        <v>2</v>
      </c>
      <c r="K8" s="230" t="s">
        <v>20</v>
      </c>
      <c r="L8" s="230" t="s">
        <v>21</v>
      </c>
      <c r="M8" s="232" t="s">
        <v>22</v>
      </c>
    </row>
    <row r="9" spans="2:13" ht="15.75" thickBot="1" x14ac:dyDescent="0.3">
      <c r="B9" s="215" t="s">
        <v>27</v>
      </c>
      <c r="C9" s="215"/>
      <c r="D9" s="215"/>
      <c r="E9" s="215"/>
      <c r="F9" s="215"/>
      <c r="G9" s="32"/>
      <c r="I9" s="229"/>
      <c r="J9" s="231"/>
      <c r="K9" s="231"/>
      <c r="L9" s="231"/>
      <c r="M9" s="233"/>
    </row>
    <row r="10" spans="2:13" x14ac:dyDescent="0.25">
      <c r="B10" s="215" t="s">
        <v>28</v>
      </c>
      <c r="C10" s="215"/>
      <c r="D10" s="215"/>
      <c r="E10" s="215"/>
      <c r="F10" s="215"/>
      <c r="G10" s="32"/>
      <c r="I10" s="33">
        <v>44562</v>
      </c>
      <c r="J10" s="20">
        <v>99</v>
      </c>
      <c r="K10" s="34">
        <v>151</v>
      </c>
      <c r="L10" s="154">
        <v>1162.5</v>
      </c>
      <c r="M10" s="35">
        <f>+K10/J10</f>
        <v>1.5252525252525253</v>
      </c>
    </row>
    <row r="11" spans="2:13" ht="15.75" thickBot="1" x14ac:dyDescent="0.3">
      <c r="B11" s="215" t="s">
        <v>29</v>
      </c>
      <c r="C11" s="215"/>
      <c r="D11" s="215"/>
      <c r="E11" s="215"/>
      <c r="F11" s="215"/>
      <c r="G11" s="32"/>
      <c r="I11" s="33">
        <v>44593</v>
      </c>
      <c r="J11" s="20">
        <v>99</v>
      </c>
      <c r="K11" s="36">
        <v>186</v>
      </c>
      <c r="L11" s="155">
        <v>1430.3</v>
      </c>
      <c r="M11" s="35">
        <f t="shared" ref="M11:M12" si="0">+K11/J11</f>
        <v>1.8787878787878789</v>
      </c>
    </row>
    <row r="12" spans="2:13" x14ac:dyDescent="0.25">
      <c r="B12" s="221" t="s">
        <v>0</v>
      </c>
      <c r="C12" s="223" t="s">
        <v>1</v>
      </c>
      <c r="D12" s="225" t="s">
        <v>2</v>
      </c>
      <c r="E12" s="223" t="s">
        <v>30</v>
      </c>
      <c r="F12" s="223" t="s">
        <v>21</v>
      </c>
      <c r="G12" s="237" t="s">
        <v>31</v>
      </c>
      <c r="I12" s="33">
        <v>44621</v>
      </c>
      <c r="J12" s="20">
        <v>99</v>
      </c>
      <c r="K12" s="37">
        <v>257</v>
      </c>
      <c r="L12" s="155">
        <v>1973.4</v>
      </c>
      <c r="M12" s="35">
        <f t="shared" si="0"/>
        <v>2.595959595959596</v>
      </c>
    </row>
    <row r="13" spans="2:13" ht="15.75" thickBot="1" x14ac:dyDescent="0.3">
      <c r="B13" s="222"/>
      <c r="C13" s="224"/>
      <c r="D13" s="226"/>
      <c r="E13" s="224"/>
      <c r="F13" s="224"/>
      <c r="G13" s="238"/>
    </row>
    <row r="14" spans="2:13" x14ac:dyDescent="0.25">
      <c r="B14" s="48" t="s">
        <v>9</v>
      </c>
      <c r="C14" s="220">
        <v>44562</v>
      </c>
      <c r="D14" s="49">
        <v>1</v>
      </c>
      <c r="E14" s="50">
        <v>5</v>
      </c>
      <c r="F14" s="51">
        <v>45.7</v>
      </c>
      <c r="G14" s="52">
        <f>E14/D14</f>
        <v>5</v>
      </c>
    </row>
    <row r="15" spans="2:13" ht="15.75" thickBot="1" x14ac:dyDescent="0.3">
      <c r="B15" s="53" t="s">
        <v>32</v>
      </c>
      <c r="C15" s="218"/>
      <c r="D15" s="54">
        <v>2</v>
      </c>
      <c r="E15" s="55">
        <v>15</v>
      </c>
      <c r="F15" s="56">
        <v>91.5</v>
      </c>
      <c r="G15" s="57">
        <f>E15/D15</f>
        <v>7.5</v>
      </c>
    </row>
    <row r="16" spans="2:13" ht="15" customHeight="1" thickBot="1" x14ac:dyDescent="0.3">
      <c r="B16" s="53" t="s">
        <v>11</v>
      </c>
      <c r="C16" s="218"/>
      <c r="D16" s="54">
        <v>3</v>
      </c>
      <c r="E16" s="55">
        <v>8</v>
      </c>
      <c r="F16" s="58">
        <v>68.8</v>
      </c>
      <c r="G16" s="57">
        <v>0</v>
      </c>
      <c r="I16" s="212" t="s">
        <v>75</v>
      </c>
      <c r="J16" s="213"/>
      <c r="K16" s="213"/>
      <c r="L16" s="213"/>
      <c r="M16" s="214"/>
    </row>
    <row r="17" spans="2:13" ht="15.75" thickBot="1" x14ac:dyDescent="0.3">
      <c r="B17" s="59" t="s">
        <v>12</v>
      </c>
      <c r="C17" s="219"/>
      <c r="D17" s="60">
        <v>3</v>
      </c>
      <c r="E17" s="61">
        <v>27</v>
      </c>
      <c r="F17" s="62">
        <v>325.2</v>
      </c>
      <c r="G17" s="63">
        <f t="shared" ref="G17:G23" si="1">+E17/D17</f>
        <v>9</v>
      </c>
      <c r="I17" s="234" t="s">
        <v>23</v>
      </c>
      <c r="J17" s="235"/>
      <c r="K17" s="235"/>
      <c r="L17" s="235"/>
      <c r="M17" s="236"/>
    </row>
    <row r="18" spans="2:13" x14ac:dyDescent="0.25">
      <c r="B18" s="64" t="s">
        <v>9</v>
      </c>
      <c r="C18" s="217">
        <v>44593</v>
      </c>
      <c r="D18" s="65">
        <v>1</v>
      </c>
      <c r="E18" s="66">
        <v>19</v>
      </c>
      <c r="F18" s="67">
        <v>152.69999999999999</v>
      </c>
      <c r="G18" s="68">
        <f t="shared" si="1"/>
        <v>19</v>
      </c>
      <c r="I18" s="239" t="s">
        <v>1</v>
      </c>
      <c r="J18" s="239" t="s">
        <v>2</v>
      </c>
      <c r="K18" s="239" t="s">
        <v>20</v>
      </c>
      <c r="L18" s="239" t="s">
        <v>21</v>
      </c>
      <c r="M18" s="239" t="s">
        <v>22</v>
      </c>
    </row>
    <row r="19" spans="2:13" x14ac:dyDescent="0.25">
      <c r="B19" s="53" t="s">
        <v>32</v>
      </c>
      <c r="C19" s="218"/>
      <c r="D19" s="54">
        <v>2</v>
      </c>
      <c r="E19" s="55">
        <v>10</v>
      </c>
      <c r="F19" s="56">
        <v>63.8</v>
      </c>
      <c r="G19" s="57">
        <f t="shared" si="1"/>
        <v>5</v>
      </c>
      <c r="I19" s="240"/>
      <c r="J19" s="240"/>
      <c r="K19" s="240"/>
      <c r="L19" s="240"/>
      <c r="M19" s="240"/>
    </row>
    <row r="20" spans="2:13" ht="15" customHeight="1" x14ac:dyDescent="0.25">
      <c r="B20" s="53" t="s">
        <v>11</v>
      </c>
      <c r="C20" s="218"/>
      <c r="D20" s="54">
        <v>3</v>
      </c>
      <c r="E20" s="55">
        <v>9</v>
      </c>
      <c r="F20" s="58">
        <v>76.400000000000006</v>
      </c>
      <c r="G20" s="57">
        <v>0</v>
      </c>
      <c r="I20" s="240"/>
      <c r="J20" s="240"/>
      <c r="K20" s="240"/>
      <c r="L20" s="240"/>
      <c r="M20" s="240"/>
    </row>
    <row r="21" spans="2:13" ht="15.75" thickBot="1" x14ac:dyDescent="0.3">
      <c r="B21" s="59" t="s">
        <v>12</v>
      </c>
      <c r="C21" s="219"/>
      <c r="D21" s="69">
        <v>3</v>
      </c>
      <c r="E21" s="61">
        <v>26</v>
      </c>
      <c r="F21" s="62">
        <v>314</v>
      </c>
      <c r="G21" s="63">
        <f>+E21/D21</f>
        <v>8.6666666666666661</v>
      </c>
      <c r="I21" s="240"/>
      <c r="J21" s="240"/>
      <c r="K21" s="240"/>
      <c r="L21" s="240"/>
      <c r="M21" s="240"/>
    </row>
    <row r="22" spans="2:13" ht="15.75" thickBot="1" x14ac:dyDescent="0.3">
      <c r="B22" s="48" t="s">
        <v>9</v>
      </c>
      <c r="C22" s="220">
        <v>44621</v>
      </c>
      <c r="D22" s="70">
        <v>1</v>
      </c>
      <c r="E22" s="50">
        <v>18</v>
      </c>
      <c r="F22" s="71">
        <v>145.1</v>
      </c>
      <c r="G22" s="52">
        <f>+E22/D22</f>
        <v>18</v>
      </c>
      <c r="I22" s="241"/>
      <c r="J22" s="241"/>
      <c r="K22" s="241"/>
      <c r="L22" s="241"/>
      <c r="M22" s="241"/>
    </row>
    <row r="23" spans="2:13" x14ac:dyDescent="0.25">
      <c r="B23" s="53" t="s">
        <v>32</v>
      </c>
      <c r="C23" s="218"/>
      <c r="D23" s="54">
        <v>2</v>
      </c>
      <c r="E23" s="55">
        <v>11</v>
      </c>
      <c r="F23" s="56">
        <v>69.3</v>
      </c>
      <c r="G23" s="57">
        <f t="shared" si="1"/>
        <v>5.5</v>
      </c>
      <c r="I23" s="33">
        <v>44562</v>
      </c>
      <c r="J23" s="40">
        <v>67</v>
      </c>
      <c r="K23" s="41">
        <v>180</v>
      </c>
      <c r="L23" s="155">
        <v>2123.6</v>
      </c>
      <c r="M23" s="42">
        <f>+K23/J23</f>
        <v>2.6865671641791047</v>
      </c>
    </row>
    <row r="24" spans="2:13" x14ac:dyDescent="0.25">
      <c r="B24" s="53" t="s">
        <v>11</v>
      </c>
      <c r="C24" s="218"/>
      <c r="D24" s="54">
        <v>3</v>
      </c>
      <c r="E24" s="55">
        <v>10</v>
      </c>
      <c r="F24" s="58">
        <v>84.2</v>
      </c>
      <c r="G24" s="57">
        <v>0</v>
      </c>
      <c r="I24" s="33">
        <v>44593</v>
      </c>
      <c r="J24" s="43">
        <v>67</v>
      </c>
      <c r="K24" s="44">
        <v>277</v>
      </c>
      <c r="L24" s="155">
        <v>3263.8</v>
      </c>
      <c r="M24" s="42">
        <f t="shared" ref="M24:M25" si="2">+K24/J24</f>
        <v>4.1343283582089549</v>
      </c>
    </row>
    <row r="25" spans="2:13" ht="15.75" thickBot="1" x14ac:dyDescent="0.3">
      <c r="B25" s="59" t="s">
        <v>12</v>
      </c>
      <c r="C25" s="219"/>
      <c r="D25" s="69">
        <v>3</v>
      </c>
      <c r="E25" s="61">
        <v>26</v>
      </c>
      <c r="F25" s="72">
        <v>313</v>
      </c>
      <c r="G25" s="63">
        <f>+E25/D25</f>
        <v>8.6666666666666661</v>
      </c>
      <c r="I25" s="33">
        <v>44621</v>
      </c>
      <c r="J25" s="43">
        <v>67</v>
      </c>
      <c r="K25" s="45">
        <v>216</v>
      </c>
      <c r="L25" s="56">
        <v>2546.8000000000002</v>
      </c>
      <c r="M25" s="42">
        <f t="shared" si="2"/>
        <v>3.2238805970149254</v>
      </c>
    </row>
  </sheetData>
  <customSheetViews>
    <customSheetView guid="{7E5C9E2A-31B3-46E6-A8D2-002071D8F3A5}" showGridLines="0">
      <selection activeCell="N16" sqref="N16"/>
      <pageMargins left="0.7" right="0.7" top="0.75" bottom="0.75" header="0.3" footer="0.3"/>
    </customSheetView>
    <customSheetView guid="{6348123E-E71C-4D46-BA3B-F837DFD80CFE}" showGridLines="0">
      <selection activeCell="N16" sqref="N16"/>
      <pageMargins left="0.7" right="0.7" top="0.75" bottom="0.75" header="0.3" footer="0.3"/>
    </customSheetView>
  </customSheetViews>
  <mergeCells count="29">
    <mergeCell ref="I16:M16"/>
    <mergeCell ref="I17:M17"/>
    <mergeCell ref="G12:G13"/>
    <mergeCell ref="C14:C17"/>
    <mergeCell ref="I18:I22"/>
    <mergeCell ref="J18:J22"/>
    <mergeCell ref="K18:K22"/>
    <mergeCell ref="L18:L22"/>
    <mergeCell ref="M18:M22"/>
    <mergeCell ref="I5:M5"/>
    <mergeCell ref="I6:M6"/>
    <mergeCell ref="I8:I9"/>
    <mergeCell ref="J8:J9"/>
    <mergeCell ref="K8:K9"/>
    <mergeCell ref="L8:L9"/>
    <mergeCell ref="M8:M9"/>
    <mergeCell ref="B5:G5"/>
    <mergeCell ref="B7:F7"/>
    <mergeCell ref="B8:F8"/>
    <mergeCell ref="C18:C21"/>
    <mergeCell ref="C22:C25"/>
    <mergeCell ref="B9:F9"/>
    <mergeCell ref="B10:F10"/>
    <mergeCell ref="B11:F11"/>
    <mergeCell ref="B12:B13"/>
    <mergeCell ref="C12:C13"/>
    <mergeCell ref="D12:D13"/>
    <mergeCell ref="E12:E13"/>
    <mergeCell ref="F12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70"/>
  <sheetViews>
    <sheetView showGridLines="0" topLeftCell="A37" zoomScale="95" zoomScaleNormal="95" workbookViewId="0">
      <selection activeCell="I64" sqref="I64"/>
    </sheetView>
  </sheetViews>
  <sheetFormatPr baseColWidth="10" defaultRowHeight="15" x14ac:dyDescent="0.25"/>
  <cols>
    <col min="17" max="17" width="16.85546875" customWidth="1"/>
  </cols>
  <sheetData>
    <row r="2" spans="2:27" ht="15.75" thickBot="1" x14ac:dyDescent="0.3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73"/>
      <c r="N2" s="13"/>
      <c r="O2" s="13"/>
      <c r="P2" s="13"/>
      <c r="Q2" s="13"/>
      <c r="R2" s="13"/>
      <c r="S2" s="73"/>
      <c r="T2" s="13"/>
      <c r="U2" s="13"/>
      <c r="V2" s="13"/>
      <c r="W2" s="13"/>
      <c r="X2" s="13"/>
      <c r="Y2" s="13"/>
      <c r="Z2" s="13"/>
      <c r="AA2" s="13"/>
    </row>
    <row r="3" spans="2:27" ht="16.5" thickBot="1" x14ac:dyDescent="0.3">
      <c r="B3" s="242" t="s">
        <v>72</v>
      </c>
      <c r="C3" s="243"/>
      <c r="D3" s="243"/>
      <c r="E3" s="243"/>
      <c r="F3" s="244"/>
      <c r="G3" s="74"/>
      <c r="H3" s="242" t="s">
        <v>72</v>
      </c>
      <c r="I3" s="243"/>
      <c r="J3" s="243"/>
      <c r="K3" s="243"/>
      <c r="L3" s="244"/>
      <c r="M3" s="75"/>
      <c r="N3" s="242" t="s">
        <v>72</v>
      </c>
      <c r="O3" s="243"/>
      <c r="P3" s="243"/>
      <c r="Q3" s="243"/>
      <c r="R3" s="244"/>
      <c r="S3" s="75"/>
      <c r="T3" s="242" t="s">
        <v>72</v>
      </c>
      <c r="U3" s="243"/>
      <c r="V3" s="243"/>
      <c r="W3" s="243"/>
      <c r="X3" s="244"/>
      <c r="Y3" s="13"/>
      <c r="Z3" s="74"/>
      <c r="AA3" s="13"/>
    </row>
    <row r="4" spans="2:27" x14ac:dyDescent="0.25">
      <c r="B4" s="245" t="s">
        <v>33</v>
      </c>
      <c r="C4" s="245"/>
      <c r="D4" s="245"/>
      <c r="E4" s="245"/>
      <c r="F4" s="245"/>
      <c r="G4" s="74"/>
      <c r="H4" s="245" t="s">
        <v>34</v>
      </c>
      <c r="I4" s="245"/>
      <c r="J4" s="245"/>
      <c r="K4" s="245"/>
      <c r="L4" s="245"/>
      <c r="M4" s="76"/>
      <c r="N4" s="245" t="s">
        <v>35</v>
      </c>
      <c r="O4" s="245"/>
      <c r="P4" s="245"/>
      <c r="Q4" s="245"/>
      <c r="R4" s="245"/>
      <c r="S4" s="76"/>
      <c r="T4" s="246" t="s">
        <v>36</v>
      </c>
      <c r="U4" s="246"/>
      <c r="V4" s="246"/>
      <c r="W4" s="246"/>
      <c r="X4" s="246"/>
      <c r="Y4" s="13"/>
      <c r="Z4" s="74"/>
      <c r="AA4" s="13"/>
    </row>
    <row r="5" spans="2:27" ht="15.75" thickBot="1" x14ac:dyDescent="0.3">
      <c r="B5" s="77"/>
      <c r="C5" s="77"/>
      <c r="D5" s="77"/>
      <c r="E5" s="77"/>
      <c r="F5" s="78"/>
      <c r="G5" s="74"/>
      <c r="H5" s="77"/>
      <c r="I5" s="77"/>
      <c r="J5" s="77"/>
      <c r="K5" s="77"/>
      <c r="L5" s="78"/>
      <c r="M5" s="79"/>
      <c r="N5" s="77"/>
      <c r="O5" s="77"/>
      <c r="P5" s="77"/>
      <c r="Q5" s="78"/>
      <c r="R5" s="78"/>
      <c r="S5" s="79"/>
      <c r="T5" s="77"/>
      <c r="U5" s="77"/>
      <c r="V5" s="77"/>
      <c r="W5" s="77"/>
      <c r="X5" s="78"/>
      <c r="Y5" s="13"/>
      <c r="Z5" s="74"/>
      <c r="AA5" s="13"/>
    </row>
    <row r="6" spans="2:27" x14ac:dyDescent="0.25">
      <c r="B6" s="255" t="s">
        <v>1</v>
      </c>
      <c r="C6" s="251" t="s">
        <v>2</v>
      </c>
      <c r="D6" s="251" t="s">
        <v>3</v>
      </c>
      <c r="E6" s="247" t="s">
        <v>14</v>
      </c>
      <c r="F6" s="253" t="s">
        <v>5</v>
      </c>
      <c r="G6" s="74"/>
      <c r="H6" s="257" t="s">
        <v>1</v>
      </c>
      <c r="I6" s="247" t="s">
        <v>2</v>
      </c>
      <c r="J6" s="247" t="s">
        <v>3</v>
      </c>
      <c r="K6" s="247" t="s">
        <v>14</v>
      </c>
      <c r="L6" s="249" t="s">
        <v>5</v>
      </c>
      <c r="M6" s="80"/>
      <c r="N6" s="255" t="s">
        <v>1</v>
      </c>
      <c r="O6" s="251" t="s">
        <v>2</v>
      </c>
      <c r="P6" s="251" t="s">
        <v>3</v>
      </c>
      <c r="Q6" s="247" t="s">
        <v>14</v>
      </c>
      <c r="R6" s="253" t="s">
        <v>5</v>
      </c>
      <c r="S6" s="80"/>
      <c r="T6" s="255" t="s">
        <v>1</v>
      </c>
      <c r="U6" s="247" t="s">
        <v>2</v>
      </c>
      <c r="V6" s="247" t="s">
        <v>3</v>
      </c>
      <c r="W6" s="247" t="s">
        <v>14</v>
      </c>
      <c r="X6" s="249" t="s">
        <v>5</v>
      </c>
      <c r="Y6" s="13"/>
      <c r="Z6" s="74"/>
      <c r="AA6" s="13"/>
    </row>
    <row r="7" spans="2:27" ht="15.75" thickBot="1" x14ac:dyDescent="0.3">
      <c r="B7" s="256"/>
      <c r="C7" s="252"/>
      <c r="D7" s="252"/>
      <c r="E7" s="248"/>
      <c r="F7" s="254"/>
      <c r="G7" s="74"/>
      <c r="H7" s="258"/>
      <c r="I7" s="248"/>
      <c r="J7" s="248"/>
      <c r="K7" s="248"/>
      <c r="L7" s="250"/>
      <c r="M7" s="80"/>
      <c r="N7" s="256"/>
      <c r="O7" s="252"/>
      <c r="P7" s="252"/>
      <c r="Q7" s="248"/>
      <c r="R7" s="254"/>
      <c r="S7" s="80"/>
      <c r="T7" s="256"/>
      <c r="U7" s="248"/>
      <c r="V7" s="248"/>
      <c r="W7" s="248"/>
      <c r="X7" s="250"/>
      <c r="Y7" s="13"/>
      <c r="Z7" s="74"/>
      <c r="AA7" s="13"/>
    </row>
    <row r="8" spans="2:27" ht="15.75" thickBot="1" x14ac:dyDescent="0.3">
      <c r="B8" s="81">
        <v>44562</v>
      </c>
      <c r="C8" s="15">
        <v>2</v>
      </c>
      <c r="D8" s="82">
        <v>295</v>
      </c>
      <c r="E8" s="82">
        <v>284</v>
      </c>
      <c r="F8" s="83">
        <f>+E8/C8</f>
        <v>142</v>
      </c>
      <c r="G8" s="74"/>
      <c r="H8" s="81">
        <v>44562</v>
      </c>
      <c r="I8" s="26">
        <v>3</v>
      </c>
      <c r="J8" s="84">
        <v>360.4</v>
      </c>
      <c r="K8" s="84">
        <v>325</v>
      </c>
      <c r="L8" s="35">
        <f t="shared" ref="L8:L10" si="0">+K8/I8</f>
        <v>108.33333333333333</v>
      </c>
      <c r="M8" s="85"/>
      <c r="N8" s="81">
        <v>44562</v>
      </c>
      <c r="O8" s="26">
        <v>4</v>
      </c>
      <c r="P8" s="86">
        <v>244.4</v>
      </c>
      <c r="Q8" s="86">
        <v>203</v>
      </c>
      <c r="R8" s="35">
        <f t="shared" ref="R8:R10" si="1">+Q8/O8</f>
        <v>50.75</v>
      </c>
      <c r="S8" s="85"/>
      <c r="T8" s="81">
        <v>44562</v>
      </c>
      <c r="U8" s="20">
        <v>6</v>
      </c>
      <c r="V8" s="87">
        <f>744.5-321.15-57.81</f>
        <v>365.54</v>
      </c>
      <c r="W8" s="88">
        <v>361</v>
      </c>
      <c r="X8" s="89">
        <f t="shared" ref="X8:X10" si="2">+W8/U8</f>
        <v>60.166666666666664</v>
      </c>
      <c r="Y8" s="13"/>
      <c r="Z8" s="74"/>
      <c r="AA8" s="13"/>
    </row>
    <row r="9" spans="2:27" ht="15.75" thickBot="1" x14ac:dyDescent="0.3">
      <c r="B9" s="81">
        <v>44593</v>
      </c>
      <c r="C9" s="90">
        <v>2</v>
      </c>
      <c r="D9" s="91">
        <v>340</v>
      </c>
      <c r="E9" s="91">
        <v>342</v>
      </c>
      <c r="F9" s="83">
        <f t="shared" ref="F9:F10" si="3">+E9/C9</f>
        <v>171</v>
      </c>
      <c r="G9" s="74"/>
      <c r="H9" s="81">
        <v>44593</v>
      </c>
      <c r="I9" s="92">
        <v>3</v>
      </c>
      <c r="J9" s="93">
        <v>366</v>
      </c>
      <c r="K9" s="93">
        <v>343</v>
      </c>
      <c r="L9" s="35">
        <f t="shared" si="0"/>
        <v>114.33333333333333</v>
      </c>
      <c r="M9" s="85"/>
      <c r="N9" s="81">
        <v>44593</v>
      </c>
      <c r="O9" s="92">
        <v>4</v>
      </c>
      <c r="P9" s="13">
        <v>253.5</v>
      </c>
      <c r="Q9" s="86">
        <v>192</v>
      </c>
      <c r="R9" s="35">
        <f t="shared" si="1"/>
        <v>48</v>
      </c>
      <c r="S9" s="85"/>
      <c r="T9" s="81">
        <v>44593</v>
      </c>
      <c r="U9" s="90">
        <v>6</v>
      </c>
      <c r="V9" s="91">
        <v>282.2</v>
      </c>
      <c r="W9" s="91">
        <v>273</v>
      </c>
      <c r="X9" s="89">
        <f t="shared" si="2"/>
        <v>45.5</v>
      </c>
      <c r="Y9" s="13"/>
      <c r="Z9" s="74"/>
      <c r="AA9" s="13"/>
    </row>
    <row r="10" spans="2:27" ht="15.75" thickBot="1" x14ac:dyDescent="0.3">
      <c r="B10" s="81">
        <v>44621</v>
      </c>
      <c r="C10" s="38">
        <v>2</v>
      </c>
      <c r="D10" s="91">
        <v>299.5</v>
      </c>
      <c r="E10" s="91">
        <v>303</v>
      </c>
      <c r="F10" s="83">
        <f t="shared" si="3"/>
        <v>151.5</v>
      </c>
      <c r="G10" s="74"/>
      <c r="H10" s="81">
        <v>44621</v>
      </c>
      <c r="I10" s="92">
        <v>3</v>
      </c>
      <c r="J10" s="93">
        <v>376.9</v>
      </c>
      <c r="K10" s="93">
        <v>363</v>
      </c>
      <c r="L10" s="35">
        <f t="shared" si="0"/>
        <v>121</v>
      </c>
      <c r="M10" s="85"/>
      <c r="N10" s="81">
        <v>44621</v>
      </c>
      <c r="O10" s="92">
        <v>4</v>
      </c>
      <c r="P10" s="94">
        <v>234.1</v>
      </c>
      <c r="Q10" s="86">
        <v>201</v>
      </c>
      <c r="R10" s="35">
        <f t="shared" si="1"/>
        <v>50.25</v>
      </c>
      <c r="S10" s="85"/>
      <c r="T10" s="81">
        <v>44621</v>
      </c>
      <c r="U10" s="90">
        <v>6</v>
      </c>
      <c r="V10" s="91">
        <v>0</v>
      </c>
      <c r="W10" s="91">
        <v>0</v>
      </c>
      <c r="X10" s="89">
        <f t="shared" si="2"/>
        <v>0</v>
      </c>
      <c r="Y10" s="13"/>
      <c r="Z10" s="74"/>
      <c r="AA10" s="13"/>
    </row>
    <row r="11" spans="2:27" ht="15.75" thickBot="1" x14ac:dyDescent="0.3">
      <c r="B11" s="95" t="s">
        <v>24</v>
      </c>
      <c r="C11" s="96">
        <f>AVERAGE(C8:C10)</f>
        <v>2</v>
      </c>
      <c r="D11" s="97">
        <f>AVERAGE(D8:D10)</f>
        <v>311.5</v>
      </c>
      <c r="E11" s="97">
        <f>AVERAGE(E8:E10)</f>
        <v>309.66666666666669</v>
      </c>
      <c r="F11" s="98">
        <f>AVERAGE(F8:F10)</f>
        <v>154.83333333333334</v>
      </c>
      <c r="G11" s="99"/>
      <c r="H11" s="95" t="s">
        <v>24</v>
      </c>
      <c r="I11" s="96">
        <f>AVERAGE(I8:I10)</f>
        <v>3</v>
      </c>
      <c r="J11" s="96">
        <f>AVERAGE(J8:J10)</f>
        <v>367.76666666666665</v>
      </c>
      <c r="K11" s="96">
        <f>AVERAGE(K8:K10)</f>
        <v>343.66666666666669</v>
      </c>
      <c r="L11" s="100">
        <f>AVERAGE(L8:L10)</f>
        <v>114.55555555555554</v>
      </c>
      <c r="M11" s="101"/>
      <c r="N11" s="102" t="s">
        <v>24</v>
      </c>
      <c r="O11" s="96">
        <f>AVERAGE(O8:O10)</f>
        <v>4</v>
      </c>
      <c r="P11" s="97">
        <f>AVERAGE(P8:P10)</f>
        <v>244</v>
      </c>
      <c r="Q11" s="97">
        <f>AVERAGE(Q8:Q10)</f>
        <v>198.66666666666666</v>
      </c>
      <c r="R11" s="98">
        <f>AVERAGE(R8:R10)</f>
        <v>49.666666666666664</v>
      </c>
      <c r="S11" s="101"/>
      <c r="T11" s="102" t="s">
        <v>24</v>
      </c>
      <c r="U11" s="96">
        <f>AVERAGE(U8:U10)</f>
        <v>6</v>
      </c>
      <c r="V11" s="97">
        <f>AVERAGE(V8:V10)</f>
        <v>215.91333333333333</v>
      </c>
      <c r="W11" s="97">
        <f>AVERAGE(W8:W10)</f>
        <v>211.33333333333334</v>
      </c>
      <c r="X11" s="98">
        <f>AVERAGE(X8:X10)</f>
        <v>35.222222222222221</v>
      </c>
      <c r="Y11" s="13"/>
      <c r="Z11" s="99"/>
      <c r="AA11" s="13"/>
    </row>
    <row r="12" spans="2:27" x14ac:dyDescent="0.25">
      <c r="B12" s="103"/>
      <c r="C12" s="103"/>
      <c r="D12" s="99"/>
      <c r="E12" s="99"/>
      <c r="F12" s="104"/>
      <c r="G12" s="74"/>
      <c r="H12" s="105"/>
      <c r="I12" s="74"/>
      <c r="J12" s="74"/>
      <c r="K12" s="74"/>
      <c r="L12" s="74"/>
      <c r="M12" s="106"/>
      <c r="N12" s="74"/>
      <c r="O12" s="74"/>
      <c r="P12" s="74"/>
      <c r="Q12" s="74"/>
      <c r="R12" s="74"/>
      <c r="S12" s="106"/>
      <c r="T12" s="74"/>
      <c r="U12" s="74"/>
      <c r="V12" s="103"/>
      <c r="W12" s="103"/>
      <c r="X12" s="99"/>
      <c r="Y12" s="99"/>
      <c r="Z12" s="74"/>
      <c r="AA12" s="74"/>
    </row>
    <row r="13" spans="2:27" x14ac:dyDescent="0.25">
      <c r="B13" s="103"/>
      <c r="C13" s="103"/>
      <c r="D13" s="99"/>
      <c r="E13" s="99"/>
      <c r="F13" s="104"/>
      <c r="G13" s="74"/>
      <c r="H13" s="105"/>
      <c r="I13" s="74"/>
      <c r="J13" s="74"/>
      <c r="K13" s="74"/>
      <c r="L13" s="74"/>
      <c r="M13" s="106"/>
      <c r="N13" s="74"/>
      <c r="O13" s="74"/>
      <c r="P13" s="74"/>
      <c r="Q13" s="74"/>
      <c r="R13" s="74"/>
      <c r="S13" s="106"/>
      <c r="T13" s="74"/>
      <c r="U13" s="74"/>
      <c r="V13" s="103"/>
      <c r="W13" s="103"/>
      <c r="X13" s="99"/>
      <c r="Y13" s="99"/>
      <c r="Z13" s="74"/>
      <c r="AA13" s="74"/>
    </row>
    <row r="14" spans="2:27" ht="15.75" thickBot="1" x14ac:dyDescent="0.3">
      <c r="B14" s="107"/>
      <c r="C14" s="107"/>
      <c r="D14" s="107"/>
      <c r="E14" s="107"/>
      <c r="F14" s="74"/>
      <c r="G14" s="74"/>
      <c r="H14" s="74"/>
      <c r="I14" s="74"/>
      <c r="J14" s="74"/>
      <c r="K14" s="74"/>
      <c r="L14" s="74"/>
      <c r="M14" s="106"/>
      <c r="N14" s="74"/>
      <c r="O14" s="74"/>
      <c r="P14" s="74"/>
      <c r="Q14" s="74"/>
      <c r="R14" s="74"/>
      <c r="S14" s="106"/>
      <c r="T14" s="74"/>
      <c r="U14" s="74"/>
      <c r="V14" s="107"/>
      <c r="W14" s="107"/>
      <c r="X14" s="107"/>
      <c r="Y14" s="107"/>
      <c r="Z14" s="74"/>
      <c r="AA14" s="74"/>
    </row>
    <row r="15" spans="2:27" ht="16.5" thickBot="1" x14ac:dyDescent="0.3">
      <c r="B15" s="242" t="s">
        <v>72</v>
      </c>
      <c r="C15" s="243"/>
      <c r="D15" s="243"/>
      <c r="E15" s="243"/>
      <c r="F15" s="244"/>
      <c r="G15" s="74"/>
      <c r="H15" s="242" t="s">
        <v>72</v>
      </c>
      <c r="I15" s="243"/>
      <c r="J15" s="243"/>
      <c r="K15" s="243"/>
      <c r="L15" s="244"/>
      <c r="M15" s="75"/>
      <c r="N15" s="242" t="s">
        <v>72</v>
      </c>
      <c r="O15" s="243"/>
      <c r="P15" s="243"/>
      <c r="Q15" s="243"/>
      <c r="R15" s="244"/>
      <c r="S15" s="75"/>
      <c r="T15" s="242" t="s">
        <v>72</v>
      </c>
      <c r="U15" s="243"/>
      <c r="V15" s="243"/>
      <c r="W15" s="243"/>
      <c r="X15" s="244"/>
      <c r="Y15" s="13"/>
      <c r="Z15" s="74"/>
      <c r="AA15" s="13"/>
    </row>
    <row r="16" spans="2:27" x14ac:dyDescent="0.25">
      <c r="B16" s="259" t="s">
        <v>37</v>
      </c>
      <c r="C16" s="259"/>
      <c r="D16" s="259"/>
      <c r="E16" s="259"/>
      <c r="F16" s="259"/>
      <c r="G16" s="106"/>
      <c r="H16" s="259" t="s">
        <v>38</v>
      </c>
      <c r="I16" s="259"/>
      <c r="J16" s="259"/>
      <c r="K16" s="259"/>
      <c r="L16" s="259"/>
      <c r="M16" s="76"/>
      <c r="N16" s="245" t="s">
        <v>39</v>
      </c>
      <c r="O16" s="245"/>
      <c r="P16" s="245"/>
      <c r="Q16" s="245"/>
      <c r="R16" s="245"/>
      <c r="S16" s="76"/>
      <c r="T16" s="246" t="s">
        <v>40</v>
      </c>
      <c r="U16" s="246"/>
      <c r="V16" s="246"/>
      <c r="W16" s="246"/>
      <c r="X16" s="246"/>
      <c r="Y16" s="13"/>
      <c r="Z16" s="74"/>
      <c r="AA16" s="13"/>
    </row>
    <row r="17" spans="2:27" ht="15.75" thickBot="1" x14ac:dyDescent="0.3">
      <c r="B17" s="77"/>
      <c r="C17" s="77"/>
      <c r="D17" s="77"/>
      <c r="E17" s="78"/>
      <c r="F17" s="78"/>
      <c r="G17" s="74"/>
      <c r="H17" s="77"/>
      <c r="I17" s="77"/>
      <c r="J17" s="77"/>
      <c r="K17" s="77"/>
      <c r="L17" s="108"/>
      <c r="M17" s="79"/>
      <c r="N17" s="77"/>
      <c r="O17" s="77"/>
      <c r="P17" s="77"/>
      <c r="Q17" s="78"/>
      <c r="R17" s="78"/>
      <c r="S17" s="79"/>
      <c r="T17" s="77"/>
      <c r="U17" s="77"/>
      <c r="V17" s="77"/>
      <c r="W17" s="77"/>
      <c r="X17" s="78"/>
      <c r="Y17" s="13"/>
      <c r="Z17" s="74"/>
      <c r="AA17" s="13"/>
    </row>
    <row r="18" spans="2:27" x14ac:dyDescent="0.25">
      <c r="B18" s="255" t="s">
        <v>1</v>
      </c>
      <c r="C18" s="251" t="s">
        <v>2</v>
      </c>
      <c r="D18" s="251" t="s">
        <v>41</v>
      </c>
      <c r="E18" s="247" t="s">
        <v>14</v>
      </c>
      <c r="F18" s="253" t="s">
        <v>5</v>
      </c>
      <c r="G18" s="74"/>
      <c r="H18" s="255" t="s">
        <v>1</v>
      </c>
      <c r="I18" s="251" t="s">
        <v>2</v>
      </c>
      <c r="J18" s="251" t="s">
        <v>3</v>
      </c>
      <c r="K18" s="247" t="s">
        <v>14</v>
      </c>
      <c r="L18" s="253" t="s">
        <v>5</v>
      </c>
      <c r="M18" s="80"/>
      <c r="N18" s="255" t="s">
        <v>1</v>
      </c>
      <c r="O18" s="251" t="s">
        <v>2</v>
      </c>
      <c r="P18" s="247" t="s">
        <v>3</v>
      </c>
      <c r="Q18" s="247" t="s">
        <v>14</v>
      </c>
      <c r="R18" s="249" t="s">
        <v>5</v>
      </c>
      <c r="S18" s="80"/>
      <c r="T18" s="257" t="s">
        <v>1</v>
      </c>
      <c r="U18" s="247" t="s">
        <v>2</v>
      </c>
      <c r="V18" s="247" t="s">
        <v>3</v>
      </c>
      <c r="W18" s="247" t="s">
        <v>14</v>
      </c>
      <c r="X18" s="249" t="s">
        <v>5</v>
      </c>
      <c r="Y18" s="13"/>
      <c r="Z18" s="74"/>
      <c r="AA18" s="13"/>
    </row>
    <row r="19" spans="2:27" ht="15.75" thickBot="1" x14ac:dyDescent="0.3">
      <c r="B19" s="256"/>
      <c r="C19" s="252"/>
      <c r="D19" s="252"/>
      <c r="E19" s="248"/>
      <c r="F19" s="254"/>
      <c r="G19" s="74"/>
      <c r="H19" s="256"/>
      <c r="I19" s="252"/>
      <c r="J19" s="252"/>
      <c r="K19" s="248"/>
      <c r="L19" s="254"/>
      <c r="M19" s="80"/>
      <c r="N19" s="256"/>
      <c r="O19" s="252"/>
      <c r="P19" s="248"/>
      <c r="Q19" s="248"/>
      <c r="R19" s="250"/>
      <c r="S19" s="80"/>
      <c r="T19" s="258"/>
      <c r="U19" s="248"/>
      <c r="V19" s="248"/>
      <c r="W19" s="248"/>
      <c r="X19" s="250"/>
      <c r="Y19" s="13"/>
      <c r="Z19" s="74"/>
      <c r="AA19" s="13"/>
    </row>
    <row r="20" spans="2:27" ht="15.75" thickBot="1" x14ac:dyDescent="0.3">
      <c r="B20" s="81">
        <v>44562</v>
      </c>
      <c r="C20" s="20">
        <v>4</v>
      </c>
      <c r="D20" s="109">
        <f>527.5*30/100</f>
        <v>158.25</v>
      </c>
      <c r="E20" s="88">
        <f>395*30/100</f>
        <v>118.5</v>
      </c>
      <c r="F20" s="89">
        <f>+E20/C20</f>
        <v>29.625</v>
      </c>
      <c r="G20" s="74"/>
      <c r="H20" s="81">
        <v>44562</v>
      </c>
      <c r="I20" s="110">
        <v>5</v>
      </c>
      <c r="J20" s="111">
        <v>387.3</v>
      </c>
      <c r="K20" s="112">
        <v>400</v>
      </c>
      <c r="L20" s="19">
        <f>+K20/I20</f>
        <v>80</v>
      </c>
      <c r="M20" s="85"/>
      <c r="N20" s="81">
        <v>44562</v>
      </c>
      <c r="O20" s="26">
        <v>5</v>
      </c>
      <c r="P20" s="84">
        <v>367.9</v>
      </c>
      <c r="Q20" s="86">
        <v>274</v>
      </c>
      <c r="R20" s="35">
        <f>+Q20/O20</f>
        <v>54.8</v>
      </c>
      <c r="S20" s="85"/>
      <c r="T20" s="81">
        <v>44562</v>
      </c>
      <c r="U20" s="26">
        <v>6</v>
      </c>
      <c r="V20" s="84">
        <v>433.5</v>
      </c>
      <c r="W20" s="84">
        <v>374</v>
      </c>
      <c r="X20" s="35">
        <f>+W20/U20</f>
        <v>62.333333333333336</v>
      </c>
      <c r="Y20" s="13"/>
      <c r="Z20" s="74"/>
      <c r="AA20" s="13"/>
    </row>
    <row r="21" spans="2:27" ht="15.75" thickBot="1" x14ac:dyDescent="0.3">
      <c r="B21" s="81">
        <v>44593</v>
      </c>
      <c r="C21" s="90">
        <v>4</v>
      </c>
      <c r="D21" s="109">
        <f>549.1*30/100</f>
        <v>164.73</v>
      </c>
      <c r="E21" s="88">
        <f>422*30/100</f>
        <v>126.6</v>
      </c>
      <c r="F21" s="89">
        <f t="shared" ref="F21:F22" si="4">+E21/C21</f>
        <v>31.65</v>
      </c>
      <c r="G21" s="74"/>
      <c r="H21" s="81">
        <v>44593</v>
      </c>
      <c r="I21" s="36">
        <v>5</v>
      </c>
      <c r="J21" s="113">
        <v>382.3</v>
      </c>
      <c r="K21" s="93">
        <v>393</v>
      </c>
      <c r="L21" s="35">
        <f t="shared" ref="L21:L22" si="5">+K21/I21</f>
        <v>78.599999999999994</v>
      </c>
      <c r="M21" s="85"/>
      <c r="N21" s="81">
        <v>44593</v>
      </c>
      <c r="O21" s="92">
        <v>5</v>
      </c>
      <c r="P21" s="93">
        <v>347.6</v>
      </c>
      <c r="Q21" s="86">
        <v>262</v>
      </c>
      <c r="R21" s="35">
        <f t="shared" ref="R21:R22" si="6">+Q21/O21</f>
        <v>52.4</v>
      </c>
      <c r="S21" s="85"/>
      <c r="T21" s="81">
        <v>44593</v>
      </c>
      <c r="U21" s="92">
        <v>6</v>
      </c>
      <c r="V21" s="93">
        <v>365.7</v>
      </c>
      <c r="W21" s="93">
        <v>315</v>
      </c>
      <c r="X21" s="35">
        <f t="shared" ref="X21:X22" si="7">+W21/U21</f>
        <v>52.5</v>
      </c>
      <c r="Y21" s="13"/>
      <c r="Z21" s="74"/>
      <c r="AA21" s="13"/>
    </row>
    <row r="22" spans="2:27" ht="15.75" thickBot="1" x14ac:dyDescent="0.3">
      <c r="B22" s="81">
        <v>44621</v>
      </c>
      <c r="C22" s="90">
        <v>4</v>
      </c>
      <c r="D22" s="109">
        <v>166.36</v>
      </c>
      <c r="E22" s="88">
        <v>128</v>
      </c>
      <c r="F22" s="89">
        <f t="shared" si="4"/>
        <v>32</v>
      </c>
      <c r="G22" s="74"/>
      <c r="H22" s="81">
        <v>44621</v>
      </c>
      <c r="I22" s="36">
        <v>5</v>
      </c>
      <c r="J22" s="113">
        <v>436.6</v>
      </c>
      <c r="K22" s="93">
        <v>425</v>
      </c>
      <c r="L22" s="35">
        <f t="shared" si="5"/>
        <v>85</v>
      </c>
      <c r="M22" s="85"/>
      <c r="N22" s="81">
        <v>44621</v>
      </c>
      <c r="O22" s="92">
        <v>5</v>
      </c>
      <c r="P22" s="93">
        <v>376.1</v>
      </c>
      <c r="Q22" s="86">
        <v>294</v>
      </c>
      <c r="R22" s="35">
        <f t="shared" si="6"/>
        <v>58.8</v>
      </c>
      <c r="S22" s="85"/>
      <c r="T22" s="81">
        <v>44621</v>
      </c>
      <c r="U22" s="36">
        <v>6</v>
      </c>
      <c r="V22" s="44">
        <v>332.5</v>
      </c>
      <c r="W22" s="114">
        <v>299</v>
      </c>
      <c r="X22" s="35">
        <f t="shared" si="7"/>
        <v>49.833333333333336</v>
      </c>
      <c r="Y22" s="13"/>
      <c r="Z22" s="74"/>
      <c r="AA22" s="13"/>
    </row>
    <row r="23" spans="2:27" ht="15.75" thickBot="1" x14ac:dyDescent="0.3">
      <c r="B23" s="102" t="s">
        <v>24</v>
      </c>
      <c r="C23" s="96">
        <f>AVERAGE(C20:C22)</f>
        <v>4</v>
      </c>
      <c r="D23" s="97">
        <f>AVERAGE(D20:D22)</f>
        <v>163.11333333333334</v>
      </c>
      <c r="E23" s="97">
        <f>AVERAGE(E20:E22)</f>
        <v>124.36666666666667</v>
      </c>
      <c r="F23" s="98">
        <f>AVERAGE(F20:F22)</f>
        <v>31.091666666666669</v>
      </c>
      <c r="G23" s="115"/>
      <c r="H23" s="102" t="s">
        <v>24</v>
      </c>
      <c r="I23" s="116">
        <f>AVERAGE(I20:I22)</f>
        <v>5</v>
      </c>
      <c r="J23" s="117">
        <f>AVERAGE(J20:J22)</f>
        <v>402.06666666666666</v>
      </c>
      <c r="K23" s="118">
        <f>AVERAGE(K20:K22)</f>
        <v>406</v>
      </c>
      <c r="L23" s="119">
        <f>AVERAGE(L20:L22)</f>
        <v>81.2</v>
      </c>
      <c r="M23" s="101"/>
      <c r="N23" s="102" t="s">
        <v>24</v>
      </c>
      <c r="O23" s="96">
        <f>AVERAGE(O20:O22)</f>
        <v>5</v>
      </c>
      <c r="P23" s="97">
        <f>AVERAGE(P20:P22)</f>
        <v>363.86666666666662</v>
      </c>
      <c r="Q23" s="120">
        <f>AVERAGE(Q20:Q22)</f>
        <v>276.66666666666669</v>
      </c>
      <c r="R23" s="98">
        <f>AVERAGE(R20:R22)</f>
        <v>55.333333333333336</v>
      </c>
      <c r="S23" s="101"/>
      <c r="T23" s="102" t="s">
        <v>24</v>
      </c>
      <c r="U23" s="121">
        <f>AVERAGE(U20:U22)</f>
        <v>6</v>
      </c>
      <c r="V23" s="97">
        <f>AVERAGE(V20:V22)</f>
        <v>377.23333333333335</v>
      </c>
      <c r="W23" s="120">
        <f>AVERAGE(W20:W22)</f>
        <v>329.33333333333331</v>
      </c>
      <c r="X23" s="98">
        <f>AVERAGE(X20:X22)</f>
        <v>54.888888888888893</v>
      </c>
      <c r="Y23" s="122"/>
      <c r="Z23" s="115"/>
      <c r="AA23" s="13"/>
    </row>
    <row r="24" spans="2:27" x14ac:dyDescent="0.25">
      <c r="B24" s="74"/>
      <c r="C24" s="123"/>
      <c r="D24" s="123"/>
      <c r="E24" s="123"/>
      <c r="F24" s="74"/>
      <c r="G24" s="74"/>
      <c r="H24" s="74"/>
      <c r="I24" s="74"/>
      <c r="J24" s="74"/>
      <c r="K24" s="74"/>
      <c r="L24" s="74"/>
      <c r="M24" s="106"/>
      <c r="N24" s="74"/>
      <c r="O24" s="74"/>
      <c r="P24" s="74"/>
      <c r="Q24" s="74"/>
      <c r="R24" s="74"/>
      <c r="S24" s="106"/>
      <c r="T24" s="74"/>
      <c r="U24" s="74"/>
      <c r="V24" s="260"/>
      <c r="W24" s="260"/>
      <c r="X24" s="260"/>
      <c r="Y24" s="261"/>
      <c r="Z24" s="74"/>
      <c r="AA24" s="74"/>
    </row>
    <row r="25" spans="2:27" ht="16.5" thickBot="1" x14ac:dyDescent="0.3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106"/>
      <c r="N25" s="74"/>
      <c r="O25" s="74"/>
      <c r="P25" s="74"/>
      <c r="Q25" s="74"/>
      <c r="R25" s="74"/>
      <c r="S25" s="106"/>
      <c r="T25" s="74"/>
      <c r="U25" s="74"/>
      <c r="V25" s="74"/>
      <c r="W25" s="74"/>
      <c r="X25" s="262"/>
      <c r="Y25" s="262"/>
      <c r="Z25" s="262"/>
      <c r="AA25" s="262"/>
    </row>
    <row r="26" spans="2:27" ht="16.5" thickBot="1" x14ac:dyDescent="0.3">
      <c r="B26" s="242" t="s">
        <v>72</v>
      </c>
      <c r="C26" s="243"/>
      <c r="D26" s="243"/>
      <c r="E26" s="243"/>
      <c r="F26" s="244"/>
      <c r="G26" s="74"/>
      <c r="H26" s="242" t="s">
        <v>72</v>
      </c>
      <c r="I26" s="243"/>
      <c r="J26" s="243"/>
      <c r="K26" s="243"/>
      <c r="L26" s="244"/>
      <c r="M26" s="75"/>
      <c r="N26" s="242" t="s">
        <v>72</v>
      </c>
      <c r="O26" s="243"/>
      <c r="P26" s="243"/>
      <c r="Q26" s="243"/>
      <c r="R26" s="244"/>
      <c r="S26" s="75"/>
      <c r="T26" s="242" t="s">
        <v>72</v>
      </c>
      <c r="U26" s="243"/>
      <c r="V26" s="243"/>
      <c r="W26" s="243"/>
      <c r="X26" s="244"/>
      <c r="Y26" s="13"/>
      <c r="Z26" s="74"/>
      <c r="AA26" s="13"/>
    </row>
    <row r="27" spans="2:27" x14ac:dyDescent="0.25">
      <c r="B27" s="259" t="s">
        <v>42</v>
      </c>
      <c r="C27" s="259"/>
      <c r="D27" s="259"/>
      <c r="E27" s="259"/>
      <c r="F27" s="259"/>
      <c r="G27" s="106"/>
      <c r="H27" s="259" t="s">
        <v>43</v>
      </c>
      <c r="I27" s="259"/>
      <c r="J27" s="259"/>
      <c r="K27" s="259"/>
      <c r="L27" s="259"/>
      <c r="M27" s="76"/>
      <c r="N27" s="259" t="s">
        <v>44</v>
      </c>
      <c r="O27" s="259"/>
      <c r="P27" s="259"/>
      <c r="Q27" s="259"/>
      <c r="R27" s="259"/>
      <c r="S27" s="76"/>
      <c r="T27" s="245" t="s">
        <v>45</v>
      </c>
      <c r="U27" s="245"/>
      <c r="V27" s="245"/>
      <c r="W27" s="245"/>
      <c r="X27" s="245"/>
      <c r="Y27" s="13"/>
      <c r="Z27" s="74"/>
      <c r="AA27" s="13"/>
    </row>
    <row r="28" spans="2:27" ht="15.75" thickBot="1" x14ac:dyDescent="0.3">
      <c r="B28" s="77"/>
      <c r="C28" s="77"/>
      <c r="D28" s="77"/>
      <c r="E28" s="78"/>
      <c r="F28" s="78"/>
      <c r="G28" s="74"/>
      <c r="H28" s="77"/>
      <c r="I28" s="77"/>
      <c r="J28" s="77"/>
      <c r="K28" s="78"/>
      <c r="L28" s="78"/>
      <c r="M28" s="79"/>
      <c r="N28" s="77"/>
      <c r="O28" s="77"/>
      <c r="P28" s="77"/>
      <c r="Q28" s="77"/>
      <c r="R28" s="78"/>
      <c r="S28" s="79"/>
      <c r="T28" s="77"/>
      <c r="U28" s="77"/>
      <c r="V28" s="77"/>
      <c r="W28" s="77"/>
      <c r="X28" s="78"/>
      <c r="Y28" s="13"/>
      <c r="Z28" s="74"/>
      <c r="AA28" s="13"/>
    </row>
    <row r="29" spans="2:27" x14ac:dyDescent="0.25">
      <c r="B29" s="255" t="s">
        <v>1</v>
      </c>
      <c r="C29" s="251" t="s">
        <v>2</v>
      </c>
      <c r="D29" s="251" t="s">
        <v>3</v>
      </c>
      <c r="E29" s="247" t="s">
        <v>14</v>
      </c>
      <c r="F29" s="253" t="s">
        <v>5</v>
      </c>
      <c r="G29" s="74"/>
      <c r="H29" s="255" t="s">
        <v>1</v>
      </c>
      <c r="I29" s="251" t="s">
        <v>2</v>
      </c>
      <c r="J29" s="251" t="s">
        <v>3</v>
      </c>
      <c r="K29" s="247" t="s">
        <v>14</v>
      </c>
      <c r="L29" s="253" t="s">
        <v>5</v>
      </c>
      <c r="M29" s="80"/>
      <c r="N29" s="255" t="s">
        <v>1</v>
      </c>
      <c r="O29" s="251" t="s">
        <v>2</v>
      </c>
      <c r="P29" s="251" t="s">
        <v>3</v>
      </c>
      <c r="Q29" s="247" t="s">
        <v>14</v>
      </c>
      <c r="R29" s="253" t="s">
        <v>5</v>
      </c>
      <c r="S29" s="80"/>
      <c r="T29" s="255" t="s">
        <v>1</v>
      </c>
      <c r="U29" s="251" t="s">
        <v>2</v>
      </c>
      <c r="V29" s="251" t="s">
        <v>3</v>
      </c>
      <c r="W29" s="247" t="s">
        <v>14</v>
      </c>
      <c r="X29" s="253" t="s">
        <v>5</v>
      </c>
      <c r="Y29" s="13"/>
      <c r="Z29" s="74"/>
      <c r="AA29" s="13"/>
    </row>
    <row r="30" spans="2:27" ht="15.75" thickBot="1" x14ac:dyDescent="0.3">
      <c r="B30" s="256"/>
      <c r="C30" s="252"/>
      <c r="D30" s="252"/>
      <c r="E30" s="263"/>
      <c r="F30" s="254"/>
      <c r="G30" s="74"/>
      <c r="H30" s="256"/>
      <c r="I30" s="252"/>
      <c r="J30" s="252"/>
      <c r="K30" s="248"/>
      <c r="L30" s="254"/>
      <c r="M30" s="80"/>
      <c r="N30" s="256"/>
      <c r="O30" s="252"/>
      <c r="P30" s="252"/>
      <c r="Q30" s="248"/>
      <c r="R30" s="254"/>
      <c r="S30" s="80"/>
      <c r="T30" s="264"/>
      <c r="U30" s="252"/>
      <c r="V30" s="252"/>
      <c r="W30" s="248"/>
      <c r="X30" s="254"/>
      <c r="Y30" s="13"/>
      <c r="Z30" s="74"/>
      <c r="AA30" s="13"/>
    </row>
    <row r="31" spans="2:27" ht="15.75" thickBot="1" x14ac:dyDescent="0.3">
      <c r="B31" s="81">
        <v>44562</v>
      </c>
      <c r="C31" s="20">
        <v>4</v>
      </c>
      <c r="D31" s="88">
        <v>410.4</v>
      </c>
      <c r="E31" s="168">
        <v>301</v>
      </c>
      <c r="F31" s="89">
        <f>+D31/C31</f>
        <v>102.6</v>
      </c>
      <c r="G31" s="74"/>
      <c r="H31" s="81">
        <v>44562</v>
      </c>
      <c r="I31" s="26">
        <v>2</v>
      </c>
      <c r="J31" s="84">
        <v>264.7</v>
      </c>
      <c r="K31" s="86">
        <v>216</v>
      </c>
      <c r="L31" s="35">
        <f t="shared" ref="L31:L33" si="8">+K31/I31</f>
        <v>108</v>
      </c>
      <c r="M31" s="85"/>
      <c r="N31" s="81">
        <v>44562</v>
      </c>
      <c r="O31" s="26">
        <v>5</v>
      </c>
      <c r="P31" s="84">
        <v>350.24</v>
      </c>
      <c r="Q31" s="84">
        <v>339</v>
      </c>
      <c r="R31" s="35">
        <f t="shared" ref="R31:R33" si="9">+Q31/O31</f>
        <v>67.8</v>
      </c>
      <c r="S31" s="85"/>
      <c r="T31" s="81">
        <v>44562</v>
      </c>
      <c r="U31" s="20">
        <v>3</v>
      </c>
      <c r="V31" s="87">
        <v>422.9</v>
      </c>
      <c r="W31" s="87">
        <v>310</v>
      </c>
      <c r="X31" s="89">
        <f>W31/U31</f>
        <v>103.33333333333333</v>
      </c>
      <c r="Y31" s="13"/>
      <c r="Z31" s="74"/>
      <c r="AA31" s="13"/>
    </row>
    <row r="32" spans="2:27" ht="15.75" thickBot="1" x14ac:dyDescent="0.3">
      <c r="B32" s="81">
        <v>44593</v>
      </c>
      <c r="C32" s="90">
        <v>4</v>
      </c>
      <c r="D32" s="91">
        <v>466.7</v>
      </c>
      <c r="E32" s="88">
        <v>353</v>
      </c>
      <c r="F32" s="89">
        <f t="shared" ref="F32:F33" si="10">+E32/C32</f>
        <v>88.25</v>
      </c>
      <c r="G32" s="74"/>
      <c r="H32" s="81">
        <v>44593</v>
      </c>
      <c r="I32" s="92">
        <v>2</v>
      </c>
      <c r="J32" s="93">
        <v>257.8</v>
      </c>
      <c r="K32" s="86">
        <v>212</v>
      </c>
      <c r="L32" s="35">
        <f t="shared" si="8"/>
        <v>106</v>
      </c>
      <c r="M32" s="85"/>
      <c r="N32" s="81">
        <v>44593</v>
      </c>
      <c r="O32" s="92">
        <v>5</v>
      </c>
      <c r="P32" s="84">
        <v>331.2</v>
      </c>
      <c r="Q32" s="84">
        <v>333</v>
      </c>
      <c r="R32" s="35">
        <f t="shared" si="9"/>
        <v>66.599999999999994</v>
      </c>
      <c r="S32" s="85"/>
      <c r="T32" s="81">
        <v>44593</v>
      </c>
      <c r="U32" s="20">
        <v>3</v>
      </c>
      <c r="V32" s="91">
        <v>410.5</v>
      </c>
      <c r="W32" s="91">
        <v>305</v>
      </c>
      <c r="X32" s="89">
        <f t="shared" ref="X32:X33" si="11">W32/U32</f>
        <v>101.66666666666667</v>
      </c>
      <c r="Y32" s="13"/>
      <c r="Z32" s="74"/>
      <c r="AA32" s="13"/>
    </row>
    <row r="33" spans="2:27" ht="15.75" thickBot="1" x14ac:dyDescent="0.3">
      <c r="B33" s="81">
        <v>44621</v>
      </c>
      <c r="C33" s="90">
        <v>4</v>
      </c>
      <c r="D33" s="91">
        <v>404.2</v>
      </c>
      <c r="E33" s="88">
        <v>309</v>
      </c>
      <c r="F33" s="89">
        <f t="shared" si="10"/>
        <v>77.25</v>
      </c>
      <c r="G33" s="74"/>
      <c r="H33" s="81">
        <v>44621</v>
      </c>
      <c r="I33" s="92">
        <v>2</v>
      </c>
      <c r="J33" s="93">
        <v>285.7</v>
      </c>
      <c r="K33" s="86">
        <v>246</v>
      </c>
      <c r="L33" s="35">
        <f t="shared" si="8"/>
        <v>123</v>
      </c>
      <c r="M33" s="85"/>
      <c r="N33" s="81">
        <v>44621</v>
      </c>
      <c r="O33" s="92">
        <v>5</v>
      </c>
      <c r="P33" s="84">
        <v>327.9</v>
      </c>
      <c r="Q33" s="84">
        <v>338</v>
      </c>
      <c r="R33" s="35">
        <f t="shared" si="9"/>
        <v>67.599999999999994</v>
      </c>
      <c r="S33" s="85"/>
      <c r="T33" s="81">
        <v>44621</v>
      </c>
      <c r="U33" s="20">
        <v>3</v>
      </c>
      <c r="V33" s="91">
        <v>446.1</v>
      </c>
      <c r="W33" s="91">
        <v>344</v>
      </c>
      <c r="X33" s="89">
        <f t="shared" si="11"/>
        <v>114.66666666666667</v>
      </c>
      <c r="Y33" s="13"/>
      <c r="Z33" s="74"/>
      <c r="AA33" s="13"/>
    </row>
    <row r="34" spans="2:27" ht="15.75" thickBot="1" x14ac:dyDescent="0.3">
      <c r="B34" s="102" t="s">
        <v>24</v>
      </c>
      <c r="C34" s="96">
        <f>AVERAGE(C31:C33)</f>
        <v>4</v>
      </c>
      <c r="D34" s="97">
        <f>AVERAGE(D31:D33)</f>
        <v>427.09999999999997</v>
      </c>
      <c r="E34" s="97">
        <f>AVERAGE(E31:E33)</f>
        <v>321</v>
      </c>
      <c r="F34" s="98">
        <f>AVERAGE(F31:F33)</f>
        <v>89.366666666666674</v>
      </c>
      <c r="G34" s="115"/>
      <c r="H34" s="102" t="s">
        <v>24</v>
      </c>
      <c r="I34" s="96">
        <f>AVERAGE(I31:I33)</f>
        <v>2</v>
      </c>
      <c r="J34" s="97">
        <f>AVERAGE(J31:J33)</f>
        <v>269.40000000000003</v>
      </c>
      <c r="K34" s="120">
        <f>AVERAGE(K31:K33)</f>
        <v>224.66666666666666</v>
      </c>
      <c r="L34" s="102">
        <f>AVERAGE(L31:L33)</f>
        <v>112.33333333333333</v>
      </c>
      <c r="M34" s="101"/>
      <c r="N34" s="95" t="s">
        <v>24</v>
      </c>
      <c r="O34" s="96">
        <f>AVERAGE(O31:O33)</f>
        <v>5</v>
      </c>
      <c r="P34" s="97">
        <f>AVERAGE(P31:P33)</f>
        <v>336.44666666666666</v>
      </c>
      <c r="Q34" s="97">
        <f>AVERAGE(Q31:Q33)</f>
        <v>336.66666666666669</v>
      </c>
      <c r="R34" s="98">
        <f>AVERAGE(R31:R33)</f>
        <v>67.333333333333329</v>
      </c>
      <c r="S34" s="101"/>
      <c r="T34" s="95" t="s">
        <v>24</v>
      </c>
      <c r="U34" s="96">
        <f>AVERAGE(U31:U33)</f>
        <v>3</v>
      </c>
      <c r="V34" s="97">
        <f>AVERAGE(V31:V33)</f>
        <v>426.5</v>
      </c>
      <c r="W34" s="97">
        <f>AVERAGE(W31:W33)</f>
        <v>319.66666666666669</v>
      </c>
      <c r="X34" s="98">
        <f>AVERAGE(X31:X33)</f>
        <v>106.55555555555556</v>
      </c>
      <c r="Y34" s="13"/>
      <c r="Z34" s="115"/>
      <c r="AA34" s="13"/>
    </row>
    <row r="35" spans="2:27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106"/>
      <c r="N35" s="74"/>
      <c r="O35" s="74"/>
      <c r="P35" s="74"/>
      <c r="Q35" s="74"/>
      <c r="R35" s="74"/>
      <c r="S35" s="106"/>
      <c r="T35" s="74"/>
      <c r="U35" s="74"/>
      <c r="V35" s="74"/>
      <c r="W35" s="74"/>
      <c r="X35" s="74"/>
      <c r="Y35" s="74"/>
      <c r="Z35" s="74"/>
      <c r="AA35" s="74"/>
    </row>
    <row r="36" spans="2:27" ht="15.75" thickBot="1" x14ac:dyDescent="0.3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106"/>
      <c r="N36" s="74"/>
      <c r="O36" s="74"/>
      <c r="P36" s="74"/>
      <c r="Q36" s="74"/>
      <c r="R36" s="74"/>
      <c r="S36" s="106"/>
      <c r="T36" s="74"/>
      <c r="U36" s="74"/>
      <c r="V36" s="74"/>
      <c r="W36" s="74"/>
      <c r="X36" s="74"/>
      <c r="Y36" s="74"/>
      <c r="Z36" s="74"/>
      <c r="AA36" s="74"/>
    </row>
    <row r="37" spans="2:27" ht="16.5" thickBot="1" x14ac:dyDescent="0.3">
      <c r="B37" s="242" t="s">
        <v>72</v>
      </c>
      <c r="C37" s="243"/>
      <c r="D37" s="243"/>
      <c r="E37" s="243"/>
      <c r="F37" s="244"/>
      <c r="G37" s="74"/>
      <c r="H37" s="242" t="s">
        <v>72</v>
      </c>
      <c r="I37" s="243"/>
      <c r="J37" s="243"/>
      <c r="K37" s="243"/>
      <c r="L37" s="244"/>
      <c r="M37" s="75"/>
      <c r="N37" s="242" t="s">
        <v>72</v>
      </c>
      <c r="O37" s="243"/>
      <c r="P37" s="243"/>
      <c r="Q37" s="243"/>
      <c r="R37" s="244"/>
      <c r="S37" s="75"/>
      <c r="T37" s="242" t="s">
        <v>72</v>
      </c>
      <c r="U37" s="243"/>
      <c r="V37" s="243"/>
      <c r="W37" s="243"/>
      <c r="X37" s="244"/>
      <c r="Y37" s="13"/>
      <c r="Z37" s="74"/>
      <c r="AA37" s="13"/>
    </row>
    <row r="38" spans="2:27" x14ac:dyDescent="0.25">
      <c r="B38" s="245" t="s">
        <v>46</v>
      </c>
      <c r="C38" s="245"/>
      <c r="D38" s="245"/>
      <c r="E38" s="245"/>
      <c r="F38" s="245"/>
      <c r="G38" s="74"/>
      <c r="H38" s="245" t="s">
        <v>47</v>
      </c>
      <c r="I38" s="245"/>
      <c r="J38" s="245"/>
      <c r="K38" s="245"/>
      <c r="L38" s="245"/>
      <c r="M38" s="76"/>
      <c r="N38" s="245" t="s">
        <v>48</v>
      </c>
      <c r="O38" s="245"/>
      <c r="P38" s="245"/>
      <c r="Q38" s="245"/>
      <c r="R38" s="245"/>
      <c r="S38" s="76"/>
      <c r="T38" s="245" t="s">
        <v>49</v>
      </c>
      <c r="U38" s="245"/>
      <c r="V38" s="245"/>
      <c r="W38" s="245"/>
      <c r="X38" s="245"/>
      <c r="Y38" s="13"/>
      <c r="Z38" s="74"/>
      <c r="AA38" s="13"/>
    </row>
    <row r="39" spans="2:27" ht="15.75" thickBot="1" x14ac:dyDescent="0.3">
      <c r="B39" s="77"/>
      <c r="C39" s="77"/>
      <c r="D39" s="77"/>
      <c r="E39" s="77"/>
      <c r="F39" s="78"/>
      <c r="G39" s="74"/>
      <c r="H39" s="77"/>
      <c r="I39" s="77"/>
      <c r="J39" s="77"/>
      <c r="K39" s="77"/>
      <c r="L39" s="78"/>
      <c r="M39" s="79"/>
      <c r="N39" s="77"/>
      <c r="O39" s="77"/>
      <c r="P39" s="77"/>
      <c r="Q39" s="77"/>
      <c r="R39" s="78"/>
      <c r="S39" s="79"/>
      <c r="T39" s="77"/>
      <c r="U39" s="77"/>
      <c r="V39" s="77"/>
      <c r="W39" s="78"/>
      <c r="X39" s="78"/>
      <c r="Y39" s="13"/>
      <c r="Z39" s="74"/>
      <c r="AA39" s="13"/>
    </row>
    <row r="40" spans="2:27" x14ac:dyDescent="0.25">
      <c r="B40" s="255" t="s">
        <v>1</v>
      </c>
      <c r="C40" s="251" t="s">
        <v>2</v>
      </c>
      <c r="D40" s="247" t="s">
        <v>3</v>
      </c>
      <c r="E40" s="247" t="s">
        <v>14</v>
      </c>
      <c r="F40" s="249" t="s">
        <v>5</v>
      </c>
      <c r="G40" s="74"/>
      <c r="H40" s="255" t="s">
        <v>1</v>
      </c>
      <c r="I40" s="251" t="s">
        <v>2</v>
      </c>
      <c r="J40" s="251" t="s">
        <v>3</v>
      </c>
      <c r="K40" s="247" t="s">
        <v>14</v>
      </c>
      <c r="L40" s="253" t="s">
        <v>5</v>
      </c>
      <c r="M40" s="80"/>
      <c r="N40" s="255" t="s">
        <v>1</v>
      </c>
      <c r="O40" s="251" t="s">
        <v>2</v>
      </c>
      <c r="P40" s="251" t="s">
        <v>3</v>
      </c>
      <c r="Q40" s="247" t="s">
        <v>14</v>
      </c>
      <c r="R40" s="253" t="s">
        <v>5</v>
      </c>
      <c r="S40" s="80"/>
      <c r="T40" s="255" t="s">
        <v>1</v>
      </c>
      <c r="U40" s="251" t="s">
        <v>2</v>
      </c>
      <c r="V40" s="247" t="s">
        <v>3</v>
      </c>
      <c r="W40" s="247" t="s">
        <v>14</v>
      </c>
      <c r="X40" s="249" t="s">
        <v>5</v>
      </c>
      <c r="Y40" s="13"/>
      <c r="Z40" s="74"/>
      <c r="AA40" s="13"/>
    </row>
    <row r="41" spans="2:27" ht="15.75" thickBot="1" x14ac:dyDescent="0.3">
      <c r="B41" s="256"/>
      <c r="C41" s="252"/>
      <c r="D41" s="248"/>
      <c r="E41" s="248"/>
      <c r="F41" s="250"/>
      <c r="G41" s="74"/>
      <c r="H41" s="256"/>
      <c r="I41" s="252"/>
      <c r="J41" s="252"/>
      <c r="K41" s="248"/>
      <c r="L41" s="254"/>
      <c r="M41" s="80"/>
      <c r="N41" s="256"/>
      <c r="O41" s="252"/>
      <c r="P41" s="252"/>
      <c r="Q41" s="248"/>
      <c r="R41" s="254"/>
      <c r="S41" s="80"/>
      <c r="T41" s="256"/>
      <c r="U41" s="252"/>
      <c r="V41" s="248"/>
      <c r="W41" s="248"/>
      <c r="X41" s="250"/>
      <c r="Y41" s="13"/>
      <c r="Z41" s="74"/>
      <c r="AA41" s="13"/>
    </row>
    <row r="42" spans="2:27" ht="15.75" thickBot="1" x14ac:dyDescent="0.3">
      <c r="B42" s="81">
        <v>44562</v>
      </c>
      <c r="C42" s="20">
        <v>6</v>
      </c>
      <c r="D42" s="87">
        <v>271.8</v>
      </c>
      <c r="E42" s="87">
        <v>245</v>
      </c>
      <c r="F42" s="89">
        <f>+E42/C42</f>
        <v>40.833333333333336</v>
      </c>
      <c r="G42" s="74"/>
      <c r="H42" s="81">
        <v>44562</v>
      </c>
      <c r="I42" s="20">
        <v>5</v>
      </c>
      <c r="J42" s="93">
        <v>436.8</v>
      </c>
      <c r="K42" s="86">
        <v>427</v>
      </c>
      <c r="L42" s="89">
        <f t="shared" ref="L42:L44" si="12">+K42/I42</f>
        <v>85.4</v>
      </c>
      <c r="M42" s="85"/>
      <c r="N42" s="81">
        <v>44562</v>
      </c>
      <c r="O42" s="26">
        <v>6</v>
      </c>
      <c r="P42" s="87">
        <v>665</v>
      </c>
      <c r="Q42" s="84">
        <v>742</v>
      </c>
      <c r="R42" s="35">
        <f>+Q42/O42</f>
        <v>123.66666666666667</v>
      </c>
      <c r="S42" s="85"/>
      <c r="T42" s="81">
        <v>44562</v>
      </c>
      <c r="U42" s="20">
        <v>5</v>
      </c>
      <c r="V42" s="87">
        <v>649.20000000000005</v>
      </c>
      <c r="W42" s="88">
        <v>529</v>
      </c>
      <c r="X42" s="89">
        <f>+W42/U42</f>
        <v>105.8</v>
      </c>
      <c r="Y42" s="13"/>
      <c r="Z42" s="74"/>
      <c r="AA42" s="13"/>
    </row>
    <row r="43" spans="2:27" ht="15.75" thickBot="1" x14ac:dyDescent="0.3">
      <c r="B43" s="81">
        <v>44593</v>
      </c>
      <c r="C43" s="90">
        <v>6</v>
      </c>
      <c r="D43" s="91">
        <v>250.5</v>
      </c>
      <c r="E43" s="91">
        <v>231</v>
      </c>
      <c r="F43" s="89">
        <f t="shared" ref="F43:F44" si="13">+E43/C43</f>
        <v>38.5</v>
      </c>
      <c r="G43" s="74"/>
      <c r="H43" s="81">
        <v>44593</v>
      </c>
      <c r="I43" s="90">
        <v>5</v>
      </c>
      <c r="J43" s="93">
        <v>616.4</v>
      </c>
      <c r="K43" s="86">
        <v>620</v>
      </c>
      <c r="L43" s="89">
        <f t="shared" si="12"/>
        <v>124</v>
      </c>
      <c r="M43" s="85"/>
      <c r="N43" s="81">
        <v>44593</v>
      </c>
      <c r="O43" s="92">
        <v>6</v>
      </c>
      <c r="P43" s="91">
        <v>607.85</v>
      </c>
      <c r="Q43" s="93">
        <v>699</v>
      </c>
      <c r="R43" s="35">
        <f t="shared" ref="R43:R44" si="14">+Q43/O43</f>
        <v>116.5</v>
      </c>
      <c r="S43" s="85"/>
      <c r="T43" s="81">
        <v>44593</v>
      </c>
      <c r="U43" s="90">
        <v>5</v>
      </c>
      <c r="V43" s="87">
        <v>483.7</v>
      </c>
      <c r="W43" s="88">
        <v>372</v>
      </c>
      <c r="X43" s="89">
        <f t="shared" ref="X43:X44" si="15">+W43/U43</f>
        <v>74.400000000000006</v>
      </c>
      <c r="Y43" s="13"/>
      <c r="Z43" s="74"/>
      <c r="AA43" s="13"/>
    </row>
    <row r="44" spans="2:27" ht="15.75" thickBot="1" x14ac:dyDescent="0.3">
      <c r="B44" s="81">
        <v>44621</v>
      </c>
      <c r="C44" s="90">
        <v>6</v>
      </c>
      <c r="D44" s="91">
        <v>303.10000000000002</v>
      </c>
      <c r="E44" s="91">
        <v>282</v>
      </c>
      <c r="F44" s="89">
        <f t="shared" si="13"/>
        <v>47</v>
      </c>
      <c r="G44" s="74"/>
      <c r="H44" s="81">
        <v>44621</v>
      </c>
      <c r="I44" s="90">
        <v>5</v>
      </c>
      <c r="J44" s="91">
        <v>456</v>
      </c>
      <c r="K44" s="91">
        <v>512</v>
      </c>
      <c r="L44" s="89">
        <f t="shared" si="12"/>
        <v>102.4</v>
      </c>
      <c r="M44" s="85"/>
      <c r="N44" s="81">
        <v>44621</v>
      </c>
      <c r="O44" s="92">
        <v>6</v>
      </c>
      <c r="P44" s="91">
        <v>560</v>
      </c>
      <c r="Q44" s="93">
        <v>640</v>
      </c>
      <c r="R44" s="35">
        <f t="shared" si="14"/>
        <v>106.66666666666667</v>
      </c>
      <c r="S44" s="85"/>
      <c r="T44" s="81">
        <v>44621</v>
      </c>
      <c r="U44" s="90">
        <v>5</v>
      </c>
      <c r="V44" s="87">
        <v>635.70000000000005</v>
      </c>
      <c r="W44" s="88">
        <v>547</v>
      </c>
      <c r="X44" s="89">
        <f t="shared" si="15"/>
        <v>109.4</v>
      </c>
      <c r="Y44" s="13"/>
      <c r="Z44" s="74"/>
      <c r="AA44" s="13"/>
    </row>
    <row r="45" spans="2:27" ht="15.75" thickBot="1" x14ac:dyDescent="0.3">
      <c r="B45" s="102" t="s">
        <v>24</v>
      </c>
      <c r="C45" s="96">
        <f>AVERAGE(C42:C44)</f>
        <v>6</v>
      </c>
      <c r="D45" s="97">
        <f>AVERAGE(D42:D44)</f>
        <v>275.13333333333333</v>
      </c>
      <c r="E45" s="120">
        <f>AVERAGE(E42:E44)</f>
        <v>252.66666666666666</v>
      </c>
      <c r="F45" s="98">
        <f>AVERAGE(F42:F44)</f>
        <v>42.111111111111114</v>
      </c>
      <c r="G45" s="74"/>
      <c r="H45" s="102" t="s">
        <v>24</v>
      </c>
      <c r="I45" s="96">
        <f>AVERAGE(I42:I44)</f>
        <v>5</v>
      </c>
      <c r="J45" s="97">
        <f>AVERAGE(J42:J44)</f>
        <v>503.06666666666666</v>
      </c>
      <c r="K45" s="120">
        <f>AVERAGE(K42:K44)</f>
        <v>519.66666666666663</v>
      </c>
      <c r="L45" s="98">
        <f>AVERAGE(L42:L44)</f>
        <v>103.93333333333334</v>
      </c>
      <c r="M45" s="101"/>
      <c r="N45" s="102" t="s">
        <v>24</v>
      </c>
      <c r="O45" s="96">
        <f>AVERAGE(O42:O44)</f>
        <v>6</v>
      </c>
      <c r="P45" s="97">
        <f>AVERAGE(P42:P44)</f>
        <v>610.94999999999993</v>
      </c>
      <c r="Q45" s="97">
        <f>AVERAGE(Q42:Q44)</f>
        <v>693.66666666666663</v>
      </c>
      <c r="R45" s="98">
        <f>AVERAGE(R42:R44)</f>
        <v>115.61111111111113</v>
      </c>
      <c r="S45" s="101"/>
      <c r="T45" s="102" t="s">
        <v>24</v>
      </c>
      <c r="U45" s="96">
        <f>AVERAGE(U42:U44)</f>
        <v>5</v>
      </c>
      <c r="V45" s="96">
        <f>AVERAGE(V42:V44)</f>
        <v>589.53333333333342</v>
      </c>
      <c r="W45" s="96">
        <f>AVERAGE(W42:W44)</f>
        <v>482.66666666666669</v>
      </c>
      <c r="X45" s="100">
        <f>AVERAGE(X42:X44)</f>
        <v>96.533333333333346</v>
      </c>
      <c r="Y45" s="13"/>
      <c r="Z45" s="74"/>
      <c r="AA45" s="13"/>
    </row>
    <row r="46" spans="2:27" x14ac:dyDescent="0.25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106"/>
      <c r="N46" s="74"/>
      <c r="O46" s="74"/>
      <c r="P46" s="74"/>
      <c r="Q46" s="74"/>
      <c r="R46" s="74"/>
      <c r="S46" s="106"/>
      <c r="T46" s="74"/>
      <c r="U46" s="74"/>
      <c r="V46" s="13"/>
      <c r="W46" s="13"/>
      <c r="X46" s="13"/>
      <c r="Y46" s="13"/>
      <c r="Z46" s="74"/>
      <c r="AA46" s="74"/>
    </row>
    <row r="47" spans="2:27" ht="15.75" thickBot="1" x14ac:dyDescent="0.3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106"/>
      <c r="N47" s="74"/>
      <c r="O47" s="74"/>
      <c r="P47" s="74"/>
      <c r="Q47" s="74"/>
      <c r="R47" s="74"/>
      <c r="S47" s="106"/>
      <c r="T47" s="74"/>
      <c r="U47" s="74"/>
      <c r="V47" s="13"/>
      <c r="W47" s="13"/>
      <c r="X47" s="13"/>
      <c r="Y47" s="13"/>
      <c r="Z47" s="74"/>
      <c r="AA47" s="74"/>
    </row>
    <row r="48" spans="2:27" ht="16.5" thickBot="1" x14ac:dyDescent="0.3">
      <c r="B48" s="242" t="s">
        <v>72</v>
      </c>
      <c r="C48" s="243"/>
      <c r="D48" s="243"/>
      <c r="E48" s="243"/>
      <c r="F48" s="244"/>
      <c r="G48" s="74"/>
      <c r="H48" s="242" t="s">
        <v>72</v>
      </c>
      <c r="I48" s="243"/>
      <c r="J48" s="243"/>
      <c r="K48" s="243"/>
      <c r="L48" s="244"/>
      <c r="M48" s="75"/>
      <c r="N48" s="242" t="s">
        <v>72</v>
      </c>
      <c r="O48" s="243"/>
      <c r="P48" s="243"/>
      <c r="Q48" s="243"/>
      <c r="R48" s="244"/>
      <c r="S48" s="75"/>
      <c r="T48" s="242" t="s">
        <v>72</v>
      </c>
      <c r="U48" s="243"/>
      <c r="V48" s="243"/>
      <c r="W48" s="243"/>
      <c r="X48" s="244"/>
      <c r="Y48" s="13"/>
      <c r="Z48" s="74"/>
      <c r="AA48" s="13"/>
    </row>
    <row r="49" spans="2:27" x14ac:dyDescent="0.25">
      <c r="B49" s="245" t="s">
        <v>50</v>
      </c>
      <c r="C49" s="245"/>
      <c r="D49" s="245"/>
      <c r="E49" s="245"/>
      <c r="F49" s="245"/>
      <c r="G49" s="74"/>
      <c r="H49" s="259" t="s">
        <v>51</v>
      </c>
      <c r="I49" s="259"/>
      <c r="J49" s="259"/>
      <c r="K49" s="259"/>
      <c r="L49" s="259"/>
      <c r="M49" s="76"/>
      <c r="N49" s="259" t="s">
        <v>52</v>
      </c>
      <c r="O49" s="259"/>
      <c r="P49" s="259"/>
      <c r="Q49" s="259"/>
      <c r="R49" s="259"/>
      <c r="S49" s="76"/>
      <c r="T49" s="245" t="s">
        <v>53</v>
      </c>
      <c r="U49" s="245"/>
      <c r="V49" s="245"/>
      <c r="W49" s="245"/>
      <c r="X49" s="245"/>
      <c r="Y49" s="13"/>
      <c r="Z49" s="74"/>
      <c r="AA49" s="13"/>
    </row>
    <row r="50" spans="2:27" ht="15.75" thickBot="1" x14ac:dyDescent="0.3">
      <c r="B50" s="77"/>
      <c r="C50" s="77"/>
      <c r="D50" s="77"/>
      <c r="E50" s="77"/>
      <c r="F50" s="78"/>
      <c r="G50" s="74"/>
      <c r="H50" s="77"/>
      <c r="I50" s="77"/>
      <c r="J50" s="77"/>
      <c r="K50" s="78"/>
      <c r="L50" s="78"/>
      <c r="M50" s="79"/>
      <c r="N50" s="77"/>
      <c r="O50" s="77"/>
      <c r="P50" s="77"/>
      <c r="Q50" s="78"/>
      <c r="R50" s="78"/>
      <c r="S50" s="79"/>
      <c r="T50" s="77"/>
      <c r="U50" s="77"/>
      <c r="V50" s="77"/>
      <c r="W50" s="77"/>
      <c r="X50" s="78"/>
      <c r="Y50" s="13"/>
      <c r="Z50" s="74"/>
      <c r="AA50" s="13"/>
    </row>
    <row r="51" spans="2:27" x14ac:dyDescent="0.25">
      <c r="B51" s="255" t="s">
        <v>1</v>
      </c>
      <c r="C51" s="251" t="s">
        <v>2</v>
      </c>
      <c r="D51" s="247" t="s">
        <v>3</v>
      </c>
      <c r="E51" s="247" t="s">
        <v>14</v>
      </c>
      <c r="F51" s="249" t="s">
        <v>5</v>
      </c>
      <c r="G51" s="74"/>
      <c r="H51" s="255" t="s">
        <v>1</v>
      </c>
      <c r="I51" s="251" t="s">
        <v>2</v>
      </c>
      <c r="J51" s="251" t="s">
        <v>3</v>
      </c>
      <c r="K51" s="247" t="s">
        <v>14</v>
      </c>
      <c r="L51" s="253" t="s">
        <v>5</v>
      </c>
      <c r="M51" s="80"/>
      <c r="N51" s="257" t="s">
        <v>1</v>
      </c>
      <c r="O51" s="247" t="s">
        <v>2</v>
      </c>
      <c r="P51" s="247" t="s">
        <v>3</v>
      </c>
      <c r="Q51" s="247" t="s">
        <v>14</v>
      </c>
      <c r="R51" s="249" t="s">
        <v>5</v>
      </c>
      <c r="S51" s="80"/>
      <c r="T51" s="255" t="s">
        <v>1</v>
      </c>
      <c r="U51" s="251" t="s">
        <v>2</v>
      </c>
      <c r="V51" s="251" t="s">
        <v>3</v>
      </c>
      <c r="W51" s="247" t="s">
        <v>14</v>
      </c>
      <c r="X51" s="253" t="s">
        <v>5</v>
      </c>
      <c r="Y51" s="13"/>
      <c r="Z51" s="74"/>
      <c r="AA51" s="13"/>
    </row>
    <row r="52" spans="2:27" ht="15.75" thickBot="1" x14ac:dyDescent="0.3">
      <c r="B52" s="256"/>
      <c r="C52" s="252"/>
      <c r="D52" s="248"/>
      <c r="E52" s="248"/>
      <c r="F52" s="250"/>
      <c r="G52" s="74"/>
      <c r="H52" s="256"/>
      <c r="I52" s="252"/>
      <c r="J52" s="252"/>
      <c r="K52" s="248"/>
      <c r="L52" s="254"/>
      <c r="M52" s="80"/>
      <c r="N52" s="258"/>
      <c r="O52" s="248"/>
      <c r="P52" s="248"/>
      <c r="Q52" s="248"/>
      <c r="R52" s="250"/>
      <c r="S52" s="80"/>
      <c r="T52" s="256"/>
      <c r="U52" s="252"/>
      <c r="V52" s="252"/>
      <c r="W52" s="248"/>
      <c r="X52" s="254"/>
      <c r="Y52" s="13"/>
      <c r="Z52" s="74"/>
      <c r="AA52" s="13"/>
    </row>
    <row r="53" spans="2:27" ht="15.75" thickBot="1" x14ac:dyDescent="0.3">
      <c r="B53" s="81">
        <v>44562</v>
      </c>
      <c r="C53" s="26">
        <v>4</v>
      </c>
      <c r="D53" s="84">
        <v>217.8</v>
      </c>
      <c r="E53" s="84">
        <v>202</v>
      </c>
      <c r="F53" s="35">
        <f t="shared" ref="F53:F55" si="16">+E53/C53</f>
        <v>50.5</v>
      </c>
      <c r="G53" s="74"/>
      <c r="H53" s="81">
        <v>44562</v>
      </c>
      <c r="I53" s="20">
        <v>4</v>
      </c>
      <c r="J53" s="87">
        <v>677.7</v>
      </c>
      <c r="K53" s="88">
        <v>598</v>
      </c>
      <c r="L53" s="89">
        <f>+K53/I53</f>
        <v>149.5</v>
      </c>
      <c r="M53" s="85"/>
      <c r="N53" s="81">
        <v>44562</v>
      </c>
      <c r="O53" s="20">
        <v>5</v>
      </c>
      <c r="P53" s="87">
        <v>890.3</v>
      </c>
      <c r="Q53" s="166">
        <v>893</v>
      </c>
      <c r="R53" s="89">
        <f>Q53/O53</f>
        <v>178.6</v>
      </c>
      <c r="S53" s="85"/>
      <c r="T53" s="81">
        <v>44562</v>
      </c>
      <c r="U53" s="20">
        <v>5</v>
      </c>
      <c r="V53" s="87">
        <v>390</v>
      </c>
      <c r="W53" s="87">
        <v>302</v>
      </c>
      <c r="X53" s="89">
        <f>+W53/U53</f>
        <v>60.4</v>
      </c>
      <c r="Y53" s="13"/>
      <c r="Z53" s="74"/>
      <c r="AA53" s="13"/>
    </row>
    <row r="54" spans="2:27" ht="15.75" thickBot="1" x14ac:dyDescent="0.3">
      <c r="B54" s="81">
        <v>44593</v>
      </c>
      <c r="C54" s="92">
        <v>4</v>
      </c>
      <c r="D54" s="93">
        <v>242</v>
      </c>
      <c r="E54" s="93">
        <v>225</v>
      </c>
      <c r="F54" s="35">
        <f t="shared" si="16"/>
        <v>56.25</v>
      </c>
      <c r="G54" s="74"/>
      <c r="H54" s="81">
        <v>44593</v>
      </c>
      <c r="I54" s="90">
        <v>4</v>
      </c>
      <c r="J54" s="87">
        <v>401.2</v>
      </c>
      <c r="K54" s="88">
        <v>363</v>
      </c>
      <c r="L54" s="89">
        <f t="shared" ref="L54:L55" si="17">+K54/I54</f>
        <v>90.75</v>
      </c>
      <c r="M54" s="85"/>
      <c r="N54" s="81">
        <v>44593</v>
      </c>
      <c r="O54" s="90">
        <v>5</v>
      </c>
      <c r="P54" s="164">
        <v>863.6</v>
      </c>
      <c r="Q54" s="167">
        <v>864</v>
      </c>
      <c r="R54" s="165">
        <f t="shared" ref="R54:R55" si="18">Q54/O54</f>
        <v>172.8</v>
      </c>
      <c r="S54" s="85"/>
      <c r="T54" s="81">
        <v>44593</v>
      </c>
      <c r="U54" s="90">
        <v>5</v>
      </c>
      <c r="V54" s="91">
        <v>506.5</v>
      </c>
      <c r="W54" s="91">
        <v>402</v>
      </c>
      <c r="X54" s="89">
        <f t="shared" ref="X54:X55" si="19">+W54/U54</f>
        <v>80.400000000000006</v>
      </c>
      <c r="Y54" s="13"/>
      <c r="Z54" s="74"/>
      <c r="AA54" s="13"/>
    </row>
    <row r="55" spans="2:27" ht="15.75" thickBot="1" x14ac:dyDescent="0.3">
      <c r="B55" s="81">
        <v>44621</v>
      </c>
      <c r="C55" s="92">
        <v>4</v>
      </c>
      <c r="D55" s="93">
        <v>228.4</v>
      </c>
      <c r="E55" s="93">
        <v>223</v>
      </c>
      <c r="F55" s="35">
        <f t="shared" si="16"/>
        <v>55.75</v>
      </c>
      <c r="G55" s="74"/>
      <c r="H55" s="81">
        <v>44621</v>
      </c>
      <c r="I55" s="90">
        <v>4</v>
      </c>
      <c r="J55" s="87">
        <v>458.6</v>
      </c>
      <c r="K55" s="88">
        <v>439</v>
      </c>
      <c r="L55" s="89">
        <f t="shared" si="17"/>
        <v>109.75</v>
      </c>
      <c r="M55" s="85"/>
      <c r="N55" s="81">
        <v>44621</v>
      </c>
      <c r="O55" s="90">
        <v>5</v>
      </c>
      <c r="P55" s="87">
        <v>691.9</v>
      </c>
      <c r="Q55" s="125">
        <v>726</v>
      </c>
      <c r="R55" s="89">
        <f t="shared" si="18"/>
        <v>145.19999999999999</v>
      </c>
      <c r="S55" s="85"/>
      <c r="T55" s="81">
        <v>44621</v>
      </c>
      <c r="U55" s="90">
        <v>5</v>
      </c>
      <c r="V55" s="91">
        <v>417.7</v>
      </c>
      <c r="W55" s="91">
        <v>347</v>
      </c>
      <c r="X55" s="89">
        <f t="shared" si="19"/>
        <v>69.400000000000006</v>
      </c>
      <c r="Y55" s="13"/>
      <c r="Z55" s="74"/>
      <c r="AA55" s="13"/>
    </row>
    <row r="56" spans="2:27" ht="15.75" thickBot="1" x14ac:dyDescent="0.3">
      <c r="B56" s="102" t="s">
        <v>24</v>
      </c>
      <c r="C56" s="96">
        <f>AVERAGE(C53:C55)</f>
        <v>4</v>
      </c>
      <c r="D56" s="97">
        <f>AVERAGE(D53:D55)</f>
        <v>229.4</v>
      </c>
      <c r="E56" s="120">
        <f>AVERAGE(E53:E55)</f>
        <v>216.66666666666666</v>
      </c>
      <c r="F56" s="102">
        <f>AVERAGE(F53:F55)</f>
        <v>54.166666666666664</v>
      </c>
      <c r="G56" s="99"/>
      <c r="H56" s="102" t="s">
        <v>24</v>
      </c>
      <c r="I56" s="96">
        <f>AVERAGE(I53:I55)</f>
        <v>4</v>
      </c>
      <c r="J56" s="97">
        <f>AVERAGE(J53:J55)</f>
        <v>512.5</v>
      </c>
      <c r="K56" s="120">
        <f>AVERAGE(K53:K55)</f>
        <v>466.66666666666669</v>
      </c>
      <c r="L56" s="102">
        <f>AVERAGE(L53:L55)</f>
        <v>116.66666666666667</v>
      </c>
      <c r="M56" s="101"/>
      <c r="N56" s="95" t="s">
        <v>24</v>
      </c>
      <c r="O56" s="96">
        <f>AVERAGE(O53:O55)</f>
        <v>5</v>
      </c>
      <c r="P56" s="96">
        <f>AVERAGE(P53:P55)</f>
        <v>815.26666666666677</v>
      </c>
      <c r="Q56" s="96">
        <f>AVERAGE(Q53:Q55)</f>
        <v>827.66666666666663</v>
      </c>
      <c r="R56" s="100">
        <f>AVERAGE(R53:R55)</f>
        <v>165.53333333333333</v>
      </c>
      <c r="S56" s="101"/>
      <c r="T56" s="126" t="s">
        <v>24</v>
      </c>
      <c r="U56" s="96">
        <f>AVERAGE(U53:U55)</f>
        <v>5</v>
      </c>
      <c r="V56" s="97">
        <f>AVERAGE(V53:V55)</f>
        <v>438.06666666666666</v>
      </c>
      <c r="W56" s="97">
        <f>AVERAGE(W53:W55)</f>
        <v>350.33333333333331</v>
      </c>
      <c r="X56" s="98">
        <f>AVERAGE(X53:X55)</f>
        <v>70.066666666666677</v>
      </c>
      <c r="Y56" s="13"/>
      <c r="Z56" s="99"/>
      <c r="AA56" s="13"/>
    </row>
    <row r="57" spans="2:27" x14ac:dyDescent="0.25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106"/>
      <c r="N57" s="74"/>
      <c r="O57" s="74"/>
      <c r="P57" s="74"/>
      <c r="Q57" s="74"/>
      <c r="R57" s="74"/>
      <c r="S57" s="106"/>
      <c r="T57" s="74"/>
      <c r="U57" s="74"/>
      <c r="V57" s="74"/>
      <c r="W57" s="74"/>
      <c r="X57" s="74"/>
      <c r="Y57" s="74"/>
      <c r="Z57" s="74"/>
      <c r="AA57" s="127"/>
    </row>
    <row r="58" spans="2:27" ht="15.75" thickBot="1" x14ac:dyDescent="0.3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106"/>
      <c r="N58" s="74"/>
      <c r="O58" s="74"/>
      <c r="P58" s="74"/>
      <c r="Q58" s="74"/>
      <c r="R58" s="74"/>
      <c r="S58" s="106"/>
      <c r="T58" s="74"/>
      <c r="U58" s="74"/>
      <c r="V58" s="74"/>
      <c r="W58" s="74"/>
      <c r="X58" s="74"/>
      <c r="Y58" s="74"/>
      <c r="Z58" s="74"/>
      <c r="AA58" s="74"/>
    </row>
    <row r="59" spans="2:27" ht="16.5" thickBot="1" x14ac:dyDescent="0.3">
      <c r="B59" s="242" t="s">
        <v>72</v>
      </c>
      <c r="C59" s="243"/>
      <c r="D59" s="243"/>
      <c r="E59" s="243"/>
      <c r="F59" s="244"/>
      <c r="G59" s="74"/>
      <c r="H59" s="242" t="s">
        <v>72</v>
      </c>
      <c r="I59" s="243"/>
      <c r="J59" s="243"/>
      <c r="K59" s="243"/>
      <c r="L59" s="244"/>
      <c r="M59" s="75"/>
      <c r="N59" s="242" t="s">
        <v>72</v>
      </c>
      <c r="O59" s="243"/>
      <c r="P59" s="243"/>
      <c r="Q59" s="243"/>
      <c r="R59" s="244"/>
      <c r="S59" s="73"/>
      <c r="T59" s="242" t="s">
        <v>72</v>
      </c>
      <c r="U59" s="243"/>
      <c r="V59" s="243"/>
      <c r="W59" s="243"/>
      <c r="X59" s="244"/>
      <c r="Y59" s="13"/>
      <c r="Z59" s="74"/>
      <c r="AA59" s="74"/>
    </row>
    <row r="60" spans="2:27" x14ac:dyDescent="0.25">
      <c r="B60" s="245" t="s">
        <v>54</v>
      </c>
      <c r="C60" s="245"/>
      <c r="D60" s="245"/>
      <c r="E60" s="245"/>
      <c r="F60" s="245"/>
      <c r="G60" s="74"/>
      <c r="H60" s="246" t="s">
        <v>55</v>
      </c>
      <c r="I60" s="246"/>
      <c r="J60" s="246"/>
      <c r="K60" s="246"/>
      <c r="L60" s="246"/>
      <c r="M60" s="76"/>
      <c r="N60" s="245" t="s">
        <v>56</v>
      </c>
      <c r="O60" s="245"/>
      <c r="P60" s="245"/>
      <c r="Q60" s="245"/>
      <c r="R60" s="245"/>
      <c r="S60" s="73"/>
      <c r="T60" s="245" t="s">
        <v>57</v>
      </c>
      <c r="U60" s="245"/>
      <c r="V60" s="245"/>
      <c r="W60" s="245"/>
      <c r="X60" s="245"/>
      <c r="Y60" s="13"/>
      <c r="Z60" s="74"/>
      <c r="AA60" s="74"/>
    </row>
    <row r="61" spans="2:27" ht="15.75" thickBot="1" x14ac:dyDescent="0.3">
      <c r="B61" s="77"/>
      <c r="C61" s="77"/>
      <c r="D61" s="77"/>
      <c r="E61" s="77"/>
      <c r="F61" s="78"/>
      <c r="G61" s="74"/>
      <c r="H61" s="77"/>
      <c r="I61" s="77"/>
      <c r="J61" s="77"/>
      <c r="K61" s="78"/>
      <c r="L61" s="78"/>
      <c r="M61" s="79"/>
      <c r="N61" s="77"/>
      <c r="O61" s="77"/>
      <c r="P61" s="77"/>
      <c r="Q61" s="78"/>
      <c r="R61" s="78"/>
      <c r="S61" s="73"/>
      <c r="T61" s="77"/>
      <c r="U61" s="77"/>
      <c r="V61" s="77"/>
      <c r="W61" s="77"/>
      <c r="X61" s="78"/>
      <c r="Y61" s="13"/>
      <c r="Z61" s="74"/>
      <c r="AA61" s="74"/>
    </row>
    <row r="62" spans="2:27" x14ac:dyDescent="0.25">
      <c r="B62" s="255" t="s">
        <v>1</v>
      </c>
      <c r="C62" s="251" t="s">
        <v>2</v>
      </c>
      <c r="D62" s="251" t="s">
        <v>3</v>
      </c>
      <c r="E62" s="247" t="s">
        <v>14</v>
      </c>
      <c r="F62" s="253" t="s">
        <v>5</v>
      </c>
      <c r="G62" s="74"/>
      <c r="H62" s="257" t="s">
        <v>1</v>
      </c>
      <c r="I62" s="247" t="s">
        <v>2</v>
      </c>
      <c r="J62" s="247" t="s">
        <v>3</v>
      </c>
      <c r="K62" s="247" t="s">
        <v>14</v>
      </c>
      <c r="L62" s="249" t="s">
        <v>5</v>
      </c>
      <c r="M62" s="80"/>
      <c r="N62" s="255" t="s">
        <v>1</v>
      </c>
      <c r="O62" s="251" t="s">
        <v>2</v>
      </c>
      <c r="P62" s="251" t="s">
        <v>3</v>
      </c>
      <c r="Q62" s="247" t="s">
        <v>14</v>
      </c>
      <c r="R62" s="253" t="s">
        <v>5</v>
      </c>
      <c r="S62" s="73"/>
      <c r="T62" s="255" t="s">
        <v>1</v>
      </c>
      <c r="U62" s="251" t="s">
        <v>2</v>
      </c>
      <c r="V62" s="251" t="s">
        <v>3</v>
      </c>
      <c r="W62" s="251" t="s">
        <v>14</v>
      </c>
      <c r="X62" s="253" t="s">
        <v>5</v>
      </c>
      <c r="Y62" s="13"/>
      <c r="Z62" s="74"/>
      <c r="AA62" s="74"/>
    </row>
    <row r="63" spans="2:27" ht="15.75" thickBot="1" x14ac:dyDescent="0.3">
      <c r="B63" s="256"/>
      <c r="C63" s="252"/>
      <c r="D63" s="252"/>
      <c r="E63" s="248"/>
      <c r="F63" s="254"/>
      <c r="G63" s="74"/>
      <c r="H63" s="258"/>
      <c r="I63" s="248"/>
      <c r="J63" s="248"/>
      <c r="K63" s="248"/>
      <c r="L63" s="250"/>
      <c r="M63" s="80"/>
      <c r="N63" s="256"/>
      <c r="O63" s="252"/>
      <c r="P63" s="252"/>
      <c r="Q63" s="248"/>
      <c r="R63" s="254"/>
      <c r="S63" s="73"/>
      <c r="T63" s="256"/>
      <c r="U63" s="252"/>
      <c r="V63" s="252"/>
      <c r="W63" s="252"/>
      <c r="X63" s="254"/>
      <c r="Y63" s="13"/>
      <c r="Z63" s="74"/>
      <c r="AA63" s="74"/>
    </row>
    <row r="64" spans="2:27" ht="15.75" thickBot="1" x14ac:dyDescent="0.3">
      <c r="B64" s="81">
        <v>44562</v>
      </c>
      <c r="C64" s="20">
        <v>5</v>
      </c>
      <c r="D64" s="87">
        <v>533.5</v>
      </c>
      <c r="E64" s="87">
        <v>53</v>
      </c>
      <c r="F64" s="89">
        <f>+E64/C64</f>
        <v>10.6</v>
      </c>
      <c r="G64" s="74"/>
      <c r="H64" s="81">
        <v>44562</v>
      </c>
      <c r="I64" s="20">
        <v>4</v>
      </c>
      <c r="J64" s="87">
        <v>250.7</v>
      </c>
      <c r="K64" s="88">
        <v>65</v>
      </c>
      <c r="L64" s="89">
        <f t="shared" ref="L64:L66" si="20">+K64/I64</f>
        <v>16.25</v>
      </c>
      <c r="M64" s="85"/>
      <c r="N64" s="128">
        <v>44562</v>
      </c>
      <c r="O64" s="26">
        <v>3</v>
      </c>
      <c r="P64" s="93">
        <v>222.3</v>
      </c>
      <c r="Q64" s="91">
        <v>189</v>
      </c>
      <c r="R64" s="35">
        <f>Q64/O64</f>
        <v>63</v>
      </c>
      <c r="S64" s="73"/>
      <c r="T64" s="128">
        <v>44562</v>
      </c>
      <c r="U64" s="129"/>
      <c r="V64" s="87">
        <v>50</v>
      </c>
      <c r="W64" s="87"/>
      <c r="X64" s="89"/>
      <c r="Y64" s="13"/>
      <c r="Z64" s="74"/>
      <c r="AA64" s="74"/>
    </row>
    <row r="65" spans="2:27" ht="15.75" thickBot="1" x14ac:dyDescent="0.3">
      <c r="B65" s="81">
        <v>44593</v>
      </c>
      <c r="C65" s="90">
        <v>5</v>
      </c>
      <c r="D65" s="87">
        <v>496</v>
      </c>
      <c r="E65" s="87">
        <v>474</v>
      </c>
      <c r="F65" s="89">
        <f t="shared" ref="F65:F66" si="21">+E65/C65</f>
        <v>94.8</v>
      </c>
      <c r="G65" s="74"/>
      <c r="H65" s="81">
        <v>44593</v>
      </c>
      <c r="I65" s="90">
        <v>4</v>
      </c>
      <c r="J65" s="87">
        <v>251.9</v>
      </c>
      <c r="K65" s="88">
        <v>67</v>
      </c>
      <c r="L65" s="89">
        <f t="shared" si="20"/>
        <v>16.75</v>
      </c>
      <c r="M65" s="85"/>
      <c r="N65" s="81">
        <v>44593</v>
      </c>
      <c r="O65" s="92">
        <v>3</v>
      </c>
      <c r="P65" s="93">
        <v>206.8</v>
      </c>
      <c r="Q65" s="91">
        <v>180</v>
      </c>
      <c r="R65" s="35">
        <f t="shared" ref="R65:R66" si="22">Q65/O65</f>
        <v>60</v>
      </c>
      <c r="S65" s="73"/>
      <c r="T65" s="81">
        <v>44593</v>
      </c>
      <c r="U65" s="130"/>
      <c r="V65" s="91">
        <v>50</v>
      </c>
      <c r="W65" s="131"/>
      <c r="X65" s="89"/>
      <c r="Y65" s="13"/>
      <c r="Z65" s="74"/>
      <c r="AA65" s="74"/>
    </row>
    <row r="66" spans="2:27" ht="15.75" thickBot="1" x14ac:dyDescent="0.3">
      <c r="B66" s="81">
        <v>44621</v>
      </c>
      <c r="C66" s="90">
        <v>5</v>
      </c>
      <c r="D66" s="87">
        <v>62</v>
      </c>
      <c r="E66" s="87">
        <v>53</v>
      </c>
      <c r="F66" s="89">
        <f t="shared" si="21"/>
        <v>10.6</v>
      </c>
      <c r="G66" s="74"/>
      <c r="H66" s="81">
        <v>44621</v>
      </c>
      <c r="I66" s="90">
        <v>4</v>
      </c>
      <c r="J66" s="87">
        <v>273.60000000000002</v>
      </c>
      <c r="K66" s="88">
        <v>76</v>
      </c>
      <c r="L66" s="89">
        <f t="shared" si="20"/>
        <v>19</v>
      </c>
      <c r="M66" s="85"/>
      <c r="N66" s="81">
        <v>44621</v>
      </c>
      <c r="O66" s="92">
        <v>3</v>
      </c>
      <c r="P66" s="93">
        <v>227.5</v>
      </c>
      <c r="Q66" s="91">
        <v>209</v>
      </c>
      <c r="R66" s="35">
        <f t="shared" si="22"/>
        <v>69.666666666666671</v>
      </c>
      <c r="S66" s="73"/>
      <c r="T66" s="81">
        <v>44621</v>
      </c>
      <c r="U66" s="132"/>
      <c r="V66" s="91">
        <v>50</v>
      </c>
      <c r="W66" s="91"/>
      <c r="X66" s="89"/>
      <c r="Y66" s="13"/>
      <c r="Z66" s="74"/>
      <c r="AA66" s="74"/>
    </row>
    <row r="67" spans="2:27" ht="15.75" thickBot="1" x14ac:dyDescent="0.3">
      <c r="B67" s="102" t="s">
        <v>24</v>
      </c>
      <c r="C67" s="96">
        <f>AVERAGE(C64:C66)</f>
        <v>5</v>
      </c>
      <c r="D67" s="97">
        <f>AVERAGE(D64:D66)</f>
        <v>363.83333333333331</v>
      </c>
      <c r="E67" s="120">
        <f>AVERAGE(E64:E66)</f>
        <v>193.33333333333334</v>
      </c>
      <c r="F67" s="98">
        <f>AVERAGE(F64:F66)</f>
        <v>38.666666666666664</v>
      </c>
      <c r="G67" s="99"/>
      <c r="H67" s="95" t="s">
        <v>24</v>
      </c>
      <c r="I67" s="96">
        <f>AVERAGE(I64:I66)</f>
        <v>4</v>
      </c>
      <c r="J67" s="97">
        <f>AVERAGE(J64:J66)</f>
        <v>258.73333333333335</v>
      </c>
      <c r="K67" s="97">
        <f>AVERAGE(K64:K66)</f>
        <v>69.333333333333329</v>
      </c>
      <c r="L67" s="98">
        <f>AVERAGE(L64:L66)</f>
        <v>17.333333333333332</v>
      </c>
      <c r="M67" s="101"/>
      <c r="N67" s="95" t="s">
        <v>24</v>
      </c>
      <c r="O67" s="96">
        <f>AVERAGE(O64:O66)</f>
        <v>3</v>
      </c>
      <c r="P67" s="97">
        <f>AVERAGE(P64:P66)</f>
        <v>218.86666666666667</v>
      </c>
      <c r="Q67" s="97">
        <f>AVERAGE(Q64:Q66)</f>
        <v>192.66666666666666</v>
      </c>
      <c r="R67" s="98">
        <f>AVERAGE(R64:R66)</f>
        <v>64.222222222222229</v>
      </c>
      <c r="S67" s="73"/>
      <c r="T67" s="133" t="s">
        <v>24</v>
      </c>
      <c r="U67" s="96"/>
      <c r="V67" s="97">
        <f>AVERAGE(V62:V66)</f>
        <v>50</v>
      </c>
      <c r="W67" s="120">
        <v>0</v>
      </c>
      <c r="X67" s="102"/>
      <c r="Y67" s="13"/>
      <c r="Z67" s="99"/>
      <c r="AA67" s="74"/>
    </row>
    <row r="68" spans="2:27" x14ac:dyDescent="0.2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106"/>
      <c r="N68" s="74"/>
      <c r="O68" s="74"/>
      <c r="P68" s="74"/>
      <c r="Q68" s="74"/>
      <c r="R68" s="74"/>
      <c r="S68" s="106"/>
      <c r="T68" s="134" t="s">
        <v>58</v>
      </c>
      <c r="U68" s="135"/>
      <c r="V68" s="74"/>
      <c r="W68" s="135"/>
      <c r="X68" s="135"/>
      <c r="Y68" s="74"/>
      <c r="Z68" s="74"/>
      <c r="AA68" s="74"/>
    </row>
    <row r="69" spans="2:27" x14ac:dyDescent="0.25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106"/>
      <c r="N69" s="74"/>
      <c r="O69" s="74"/>
      <c r="P69" s="74"/>
      <c r="Q69" s="74"/>
      <c r="R69" s="74"/>
      <c r="S69" s="106"/>
      <c r="T69" s="74"/>
      <c r="U69" s="74"/>
      <c r="V69" s="74"/>
      <c r="W69" s="74"/>
      <c r="X69" s="74"/>
      <c r="Y69" s="74"/>
      <c r="Z69" s="74"/>
      <c r="AA69" s="13"/>
    </row>
    <row r="70" spans="2:27" x14ac:dyDescent="0.25">
      <c r="B70" s="13"/>
      <c r="C70" s="13"/>
      <c r="D70" s="13"/>
      <c r="E70" s="13"/>
      <c r="F70" s="13"/>
      <c r="G70" s="74"/>
      <c r="H70" s="74"/>
      <c r="I70" s="74"/>
      <c r="J70" s="74"/>
      <c r="K70" s="74"/>
      <c r="L70" s="74"/>
      <c r="M70" s="106"/>
      <c r="N70" s="74"/>
      <c r="O70" s="74"/>
      <c r="P70" s="74"/>
      <c r="Q70" s="74"/>
      <c r="R70" s="74"/>
      <c r="S70" s="106"/>
      <c r="T70" s="74"/>
      <c r="U70" s="74"/>
      <c r="V70" s="74"/>
      <c r="W70" s="74"/>
      <c r="X70" s="74"/>
      <c r="Y70" s="74"/>
      <c r="Z70" s="74"/>
      <c r="AA70" s="13"/>
    </row>
  </sheetData>
  <customSheetViews>
    <customSheetView guid="{7E5C9E2A-31B3-46E6-A8D2-002071D8F3A5}" scale="95" showGridLines="0" topLeftCell="A37">
      <selection activeCell="I64" sqref="I64"/>
      <pageMargins left="0.7" right="0.7" top="0.75" bottom="0.75" header="0.3" footer="0.3"/>
    </customSheetView>
    <customSheetView guid="{6348123E-E71C-4D46-BA3B-F837DFD80CFE}" scale="95" showGridLines="0" topLeftCell="A37">
      <selection activeCell="I64" sqref="I64"/>
      <pageMargins left="0.7" right="0.7" top="0.75" bottom="0.75" header="0.3" footer="0.3"/>
    </customSheetView>
  </customSheetViews>
  <mergeCells count="170">
    <mergeCell ref="B60:F60"/>
    <mergeCell ref="H60:L60"/>
    <mergeCell ref="N60:R60"/>
    <mergeCell ref="T60:X60"/>
    <mergeCell ref="B62:B63"/>
    <mergeCell ref="C62:C63"/>
    <mergeCell ref="D62:D63"/>
    <mergeCell ref="E62:E63"/>
    <mergeCell ref="F62:F63"/>
    <mergeCell ref="H62:H63"/>
    <mergeCell ref="W62:W63"/>
    <mergeCell ref="X62:X63"/>
    <mergeCell ref="P62:P63"/>
    <mergeCell ref="Q62:Q63"/>
    <mergeCell ref="R62:R63"/>
    <mergeCell ref="T62:T63"/>
    <mergeCell ref="U62:U63"/>
    <mergeCell ref="V62:V63"/>
    <mergeCell ref="I62:I63"/>
    <mergeCell ref="J62:J63"/>
    <mergeCell ref="K62:K63"/>
    <mergeCell ref="L62:L63"/>
    <mergeCell ref="N62:N63"/>
    <mergeCell ref="O62:O63"/>
    <mergeCell ref="B59:F59"/>
    <mergeCell ref="H59:L59"/>
    <mergeCell ref="N59:R59"/>
    <mergeCell ref="T59:X59"/>
    <mergeCell ref="P51:P52"/>
    <mergeCell ref="Q51:Q52"/>
    <mergeCell ref="R51:R52"/>
    <mergeCell ref="T51:T52"/>
    <mergeCell ref="U51:U52"/>
    <mergeCell ref="V51:V52"/>
    <mergeCell ref="I51:I52"/>
    <mergeCell ref="J51:J52"/>
    <mergeCell ref="K51:K52"/>
    <mergeCell ref="L51:L52"/>
    <mergeCell ref="N51:N52"/>
    <mergeCell ref="O51:O52"/>
    <mergeCell ref="B49:F49"/>
    <mergeCell ref="H49:L49"/>
    <mergeCell ref="N49:R49"/>
    <mergeCell ref="T49:X49"/>
    <mergeCell ref="B51:B52"/>
    <mergeCell ref="C51:C52"/>
    <mergeCell ref="D51:D52"/>
    <mergeCell ref="E51:E52"/>
    <mergeCell ref="F51:F52"/>
    <mergeCell ref="H51:H52"/>
    <mergeCell ref="W51:W52"/>
    <mergeCell ref="X51:X52"/>
    <mergeCell ref="B48:F48"/>
    <mergeCell ref="H48:L48"/>
    <mergeCell ref="N48:R48"/>
    <mergeCell ref="T48:X48"/>
    <mergeCell ref="P40:P41"/>
    <mergeCell ref="Q40:Q41"/>
    <mergeCell ref="R40:R41"/>
    <mergeCell ref="T40:T41"/>
    <mergeCell ref="U40:U41"/>
    <mergeCell ref="V40:V41"/>
    <mergeCell ref="I40:I41"/>
    <mergeCell ref="J40:J41"/>
    <mergeCell ref="K40:K41"/>
    <mergeCell ref="L40:L41"/>
    <mergeCell ref="N40:N41"/>
    <mergeCell ref="O40:O41"/>
    <mergeCell ref="B38:F38"/>
    <mergeCell ref="H38:L38"/>
    <mergeCell ref="N38:R38"/>
    <mergeCell ref="T38:X38"/>
    <mergeCell ref="B40:B41"/>
    <mergeCell ref="C40:C41"/>
    <mergeCell ref="D40:D41"/>
    <mergeCell ref="E40:E41"/>
    <mergeCell ref="F40:F41"/>
    <mergeCell ref="H40:H41"/>
    <mergeCell ref="W40:W41"/>
    <mergeCell ref="X40:X41"/>
    <mergeCell ref="B37:F37"/>
    <mergeCell ref="H37:L37"/>
    <mergeCell ref="N37:R37"/>
    <mergeCell ref="T37:X37"/>
    <mergeCell ref="P29:P30"/>
    <mergeCell ref="Q29:Q30"/>
    <mergeCell ref="R29:R30"/>
    <mergeCell ref="T29:T30"/>
    <mergeCell ref="U29:U30"/>
    <mergeCell ref="V29:V30"/>
    <mergeCell ref="I29:I30"/>
    <mergeCell ref="J29:J30"/>
    <mergeCell ref="K29:K30"/>
    <mergeCell ref="L29:L30"/>
    <mergeCell ref="N29:N30"/>
    <mergeCell ref="O29:O30"/>
    <mergeCell ref="B27:F27"/>
    <mergeCell ref="H27:L27"/>
    <mergeCell ref="N27:R27"/>
    <mergeCell ref="T27:X27"/>
    <mergeCell ref="B29:B30"/>
    <mergeCell ref="C29:C30"/>
    <mergeCell ref="D29:D30"/>
    <mergeCell ref="E29:E30"/>
    <mergeCell ref="F29:F30"/>
    <mergeCell ref="H29:H30"/>
    <mergeCell ref="W29:W30"/>
    <mergeCell ref="X29:X30"/>
    <mergeCell ref="V24:Y24"/>
    <mergeCell ref="X25:AA25"/>
    <mergeCell ref="B26:F26"/>
    <mergeCell ref="H26:L26"/>
    <mergeCell ref="N26:R26"/>
    <mergeCell ref="T26:X26"/>
    <mergeCell ref="P18:P19"/>
    <mergeCell ref="Q18:Q19"/>
    <mergeCell ref="R18:R19"/>
    <mergeCell ref="T18:T19"/>
    <mergeCell ref="U18:U19"/>
    <mergeCell ref="V18:V19"/>
    <mergeCell ref="I18:I19"/>
    <mergeCell ref="J18:J19"/>
    <mergeCell ref="K18:K19"/>
    <mergeCell ref="L18:L19"/>
    <mergeCell ref="N18:N19"/>
    <mergeCell ref="O18:O19"/>
    <mergeCell ref="B16:F16"/>
    <mergeCell ref="H16:L16"/>
    <mergeCell ref="N16:R16"/>
    <mergeCell ref="T16:X16"/>
    <mergeCell ref="B18:B19"/>
    <mergeCell ref="C18:C19"/>
    <mergeCell ref="D18:D19"/>
    <mergeCell ref="E18:E19"/>
    <mergeCell ref="F18:F19"/>
    <mergeCell ref="H18:H19"/>
    <mergeCell ref="W18:W19"/>
    <mergeCell ref="X18:X19"/>
    <mergeCell ref="B15:F15"/>
    <mergeCell ref="H15:L15"/>
    <mergeCell ref="N15:R15"/>
    <mergeCell ref="T15:X15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A68"/>
  <sheetViews>
    <sheetView showGridLines="0" topLeftCell="A28" zoomScale="77" zoomScaleNormal="77" zoomScaleSheetLayoutView="91" workbookViewId="0">
      <selection activeCell="S69" sqref="S69"/>
    </sheetView>
  </sheetViews>
  <sheetFormatPr baseColWidth="10" defaultRowHeight="15" x14ac:dyDescent="0.25"/>
  <sheetData>
    <row r="3" spans="2:27" ht="15.75" x14ac:dyDescent="0.25">
      <c r="B3" s="265" t="s">
        <v>73</v>
      </c>
      <c r="C3" s="266"/>
      <c r="D3" s="266"/>
      <c r="E3" s="266"/>
      <c r="F3" s="267"/>
      <c r="G3" s="74"/>
      <c r="H3" s="265" t="s">
        <v>73</v>
      </c>
      <c r="I3" s="266"/>
      <c r="J3" s="266"/>
      <c r="K3" s="266"/>
      <c r="L3" s="267"/>
      <c r="M3" s="75"/>
      <c r="N3" s="265" t="s">
        <v>73</v>
      </c>
      <c r="O3" s="266"/>
      <c r="P3" s="266"/>
      <c r="Q3" s="266"/>
      <c r="R3" s="267"/>
      <c r="S3" s="75"/>
      <c r="T3" s="265" t="s">
        <v>73</v>
      </c>
      <c r="U3" s="266"/>
      <c r="V3" s="266"/>
      <c r="W3" s="266"/>
      <c r="X3" s="267"/>
      <c r="Y3" s="13"/>
      <c r="Z3" s="74"/>
      <c r="AA3" s="13"/>
    </row>
    <row r="4" spans="2:27" x14ac:dyDescent="0.25">
      <c r="B4" s="245" t="s">
        <v>33</v>
      </c>
      <c r="C4" s="245"/>
      <c r="D4" s="245"/>
      <c r="E4" s="245"/>
      <c r="F4" s="245"/>
      <c r="G4" s="74"/>
      <c r="H4" s="245" t="s">
        <v>34</v>
      </c>
      <c r="I4" s="245"/>
      <c r="J4" s="245"/>
      <c r="K4" s="245"/>
      <c r="L4" s="245"/>
      <c r="M4" s="76"/>
      <c r="N4" s="245" t="s">
        <v>35</v>
      </c>
      <c r="O4" s="245"/>
      <c r="P4" s="245"/>
      <c r="Q4" s="245"/>
      <c r="R4" s="245"/>
      <c r="S4" s="76"/>
      <c r="T4" s="245" t="s">
        <v>36</v>
      </c>
      <c r="U4" s="245"/>
      <c r="V4" s="245"/>
      <c r="W4" s="245"/>
      <c r="X4" s="245"/>
      <c r="Y4" s="13"/>
      <c r="Z4" s="74"/>
      <c r="AA4" s="13"/>
    </row>
    <row r="5" spans="2:27" ht="15.75" thickBot="1" x14ac:dyDescent="0.3">
      <c r="B5" s="77"/>
      <c r="C5" s="77"/>
      <c r="D5" s="77"/>
      <c r="E5" s="77"/>
      <c r="F5" s="78"/>
      <c r="G5" s="74"/>
      <c r="H5" s="77"/>
      <c r="I5" s="77"/>
      <c r="J5" s="77"/>
      <c r="K5" s="77"/>
      <c r="L5" s="78"/>
      <c r="M5" s="79"/>
      <c r="N5" s="77"/>
      <c r="O5" s="77"/>
      <c r="P5" s="77"/>
      <c r="Q5" s="78"/>
      <c r="R5" s="78"/>
      <c r="S5" s="79"/>
      <c r="T5" s="77"/>
      <c r="U5" s="77"/>
      <c r="V5" s="77"/>
      <c r="W5" s="77"/>
      <c r="X5" s="78"/>
      <c r="Y5" s="13"/>
      <c r="Z5" s="74"/>
      <c r="AA5" s="13"/>
    </row>
    <row r="6" spans="2:27" x14ac:dyDescent="0.25">
      <c r="B6" s="272" t="s">
        <v>1</v>
      </c>
      <c r="C6" s="268" t="s">
        <v>2</v>
      </c>
      <c r="D6" s="268" t="s">
        <v>30</v>
      </c>
      <c r="E6" s="268" t="s">
        <v>21</v>
      </c>
      <c r="F6" s="270" t="s">
        <v>59</v>
      </c>
      <c r="G6" s="74"/>
      <c r="H6" s="272" t="s">
        <v>1</v>
      </c>
      <c r="I6" s="268" t="s">
        <v>2</v>
      </c>
      <c r="J6" s="268" t="s">
        <v>30</v>
      </c>
      <c r="K6" s="268" t="s">
        <v>21</v>
      </c>
      <c r="L6" s="270" t="s">
        <v>59</v>
      </c>
      <c r="M6" s="80"/>
      <c r="N6" s="272" t="s">
        <v>1</v>
      </c>
      <c r="O6" s="268" t="s">
        <v>2</v>
      </c>
      <c r="P6" s="268" t="s">
        <v>30</v>
      </c>
      <c r="Q6" s="268" t="s">
        <v>21</v>
      </c>
      <c r="R6" s="270" t="s">
        <v>59</v>
      </c>
      <c r="S6" s="80"/>
      <c r="T6" s="272" t="s">
        <v>1</v>
      </c>
      <c r="U6" s="268" t="s">
        <v>2</v>
      </c>
      <c r="V6" s="268" t="s">
        <v>30</v>
      </c>
      <c r="W6" s="268" t="s">
        <v>21</v>
      </c>
      <c r="X6" s="270" t="s">
        <v>59</v>
      </c>
      <c r="Y6" s="13"/>
      <c r="Z6" s="74"/>
      <c r="AA6" s="13"/>
    </row>
    <row r="7" spans="2:27" ht="15.75" thickBot="1" x14ac:dyDescent="0.3">
      <c r="B7" s="273"/>
      <c r="C7" s="269"/>
      <c r="D7" s="269"/>
      <c r="E7" s="269"/>
      <c r="F7" s="271"/>
      <c r="G7" s="74"/>
      <c r="H7" s="273"/>
      <c r="I7" s="269"/>
      <c r="J7" s="269"/>
      <c r="K7" s="269"/>
      <c r="L7" s="271"/>
      <c r="M7" s="80"/>
      <c r="N7" s="273"/>
      <c r="O7" s="269"/>
      <c r="P7" s="269"/>
      <c r="Q7" s="269"/>
      <c r="R7" s="271"/>
      <c r="S7" s="80"/>
      <c r="T7" s="273"/>
      <c r="U7" s="269"/>
      <c r="V7" s="269"/>
      <c r="W7" s="269"/>
      <c r="X7" s="271"/>
      <c r="Y7" s="13"/>
      <c r="Z7" s="74"/>
      <c r="AA7" s="13"/>
    </row>
    <row r="8" spans="2:27" ht="15.75" thickBot="1" x14ac:dyDescent="0.3">
      <c r="B8" s="81">
        <v>44562</v>
      </c>
      <c r="C8" s="15">
        <v>2</v>
      </c>
      <c r="D8" s="82">
        <v>10</v>
      </c>
      <c r="E8" s="82">
        <v>40</v>
      </c>
      <c r="F8" s="83">
        <f>D8/2</f>
        <v>5</v>
      </c>
      <c r="G8" s="74"/>
      <c r="H8" s="81">
        <v>44562</v>
      </c>
      <c r="I8" s="26">
        <v>3</v>
      </c>
      <c r="J8" s="84">
        <v>2</v>
      </c>
      <c r="K8" s="84">
        <v>11.7</v>
      </c>
      <c r="L8" s="35">
        <f>J8/I8</f>
        <v>0.66666666666666663</v>
      </c>
      <c r="M8" s="85"/>
      <c r="N8" s="128">
        <v>44562</v>
      </c>
      <c r="O8" s="26">
        <v>4</v>
      </c>
      <c r="P8" s="136">
        <v>2</v>
      </c>
      <c r="Q8" s="86">
        <v>28.1</v>
      </c>
      <c r="R8" s="35">
        <f>P8/O8</f>
        <v>0.5</v>
      </c>
      <c r="S8" s="85"/>
      <c r="T8" s="81">
        <v>44562</v>
      </c>
      <c r="U8" s="20">
        <v>6</v>
      </c>
      <c r="V8" s="87">
        <v>31</v>
      </c>
      <c r="W8" s="88">
        <v>237</v>
      </c>
      <c r="X8" s="89">
        <f>V8/U8</f>
        <v>5.166666666666667</v>
      </c>
      <c r="Y8" s="13"/>
      <c r="Z8" s="74"/>
      <c r="AA8" s="13"/>
    </row>
    <row r="9" spans="2:27" ht="15.75" thickBot="1" x14ac:dyDescent="0.3">
      <c r="B9" s="81">
        <v>44593</v>
      </c>
      <c r="C9" s="90">
        <v>2</v>
      </c>
      <c r="D9" s="91">
        <v>12</v>
      </c>
      <c r="E9" s="91">
        <v>47.5</v>
      </c>
      <c r="F9" s="83">
        <f t="shared" ref="F9:F10" si="0">D9/2</f>
        <v>6</v>
      </c>
      <c r="G9" s="74"/>
      <c r="H9" s="81">
        <v>44593</v>
      </c>
      <c r="I9" s="92">
        <v>3</v>
      </c>
      <c r="J9" s="84">
        <v>3</v>
      </c>
      <c r="K9" s="84">
        <v>16</v>
      </c>
      <c r="L9" s="35">
        <f t="shared" ref="L9:L10" si="1">J9/I9</f>
        <v>1</v>
      </c>
      <c r="M9" s="85"/>
      <c r="N9" s="81">
        <v>44593</v>
      </c>
      <c r="O9" s="92">
        <v>4</v>
      </c>
      <c r="P9" s="94">
        <v>2</v>
      </c>
      <c r="Q9" s="86">
        <v>13.9</v>
      </c>
      <c r="R9" s="35">
        <f t="shared" ref="R9:R10" si="2">P9/O9</f>
        <v>0.5</v>
      </c>
      <c r="S9" s="85"/>
      <c r="T9" s="81">
        <v>44593</v>
      </c>
      <c r="U9" s="90">
        <v>6</v>
      </c>
      <c r="V9" s="91">
        <v>16</v>
      </c>
      <c r="W9" s="91">
        <v>126.7</v>
      </c>
      <c r="X9" s="89">
        <f t="shared" ref="X9:X10" si="3">V9/U9</f>
        <v>2.6666666666666665</v>
      </c>
      <c r="Y9" s="13"/>
      <c r="Z9" s="74"/>
      <c r="AA9" s="13"/>
    </row>
    <row r="10" spans="2:27" ht="15.75" thickBot="1" x14ac:dyDescent="0.3">
      <c r="B10" s="81">
        <v>44621</v>
      </c>
      <c r="C10" s="38">
        <v>2</v>
      </c>
      <c r="D10" s="91">
        <v>10</v>
      </c>
      <c r="E10" s="91">
        <v>40</v>
      </c>
      <c r="F10" s="83">
        <f t="shared" si="0"/>
        <v>5</v>
      </c>
      <c r="G10" s="74"/>
      <c r="H10" s="81">
        <v>44621</v>
      </c>
      <c r="I10" s="92">
        <v>3</v>
      </c>
      <c r="J10" s="84">
        <v>2</v>
      </c>
      <c r="K10" s="84">
        <v>11.7</v>
      </c>
      <c r="L10" s="35">
        <f t="shared" si="1"/>
        <v>0.66666666666666663</v>
      </c>
      <c r="M10" s="85"/>
      <c r="N10" s="81">
        <v>44621</v>
      </c>
      <c r="O10" s="92">
        <v>4</v>
      </c>
      <c r="P10" s="94">
        <v>1</v>
      </c>
      <c r="Q10" s="86">
        <v>8.3000000000000007</v>
      </c>
      <c r="R10" s="35">
        <f t="shared" si="2"/>
        <v>0.25</v>
      </c>
      <c r="S10" s="85"/>
      <c r="T10" s="81">
        <v>44621</v>
      </c>
      <c r="U10" s="90">
        <v>6</v>
      </c>
      <c r="V10" s="91">
        <v>0</v>
      </c>
      <c r="W10" s="91">
        <v>0</v>
      </c>
      <c r="X10" s="89">
        <f t="shared" si="3"/>
        <v>0</v>
      </c>
      <c r="Y10" s="13"/>
      <c r="Z10" s="74"/>
      <c r="AA10" s="13"/>
    </row>
    <row r="11" spans="2:27" ht="15.75" thickBot="1" x14ac:dyDescent="0.3">
      <c r="B11" s="95" t="s">
        <v>24</v>
      </c>
      <c r="C11" s="96">
        <f>AVERAGE(C8:C10)</f>
        <v>2</v>
      </c>
      <c r="D11" s="97">
        <f>AVERAGE(D8:D10)</f>
        <v>10.666666666666666</v>
      </c>
      <c r="E11" s="97">
        <f>AVERAGE(E8:E10)</f>
        <v>42.5</v>
      </c>
      <c r="F11" s="98">
        <f>AVERAGE(F8:F10)</f>
        <v>5.333333333333333</v>
      </c>
      <c r="G11" s="99"/>
      <c r="H11" s="95" t="s">
        <v>24</v>
      </c>
      <c r="I11" s="96">
        <f>AVERAGE(I8:I10)</f>
        <v>3</v>
      </c>
      <c r="J11" s="96">
        <f>AVERAGE(J8:J10)</f>
        <v>2.3333333333333335</v>
      </c>
      <c r="K11" s="96">
        <f>AVERAGE(K8:K10)</f>
        <v>13.133333333333333</v>
      </c>
      <c r="L11" s="100">
        <f>AVERAGE(L8:L10)</f>
        <v>0.77777777777777768</v>
      </c>
      <c r="M11" s="101"/>
      <c r="N11" s="102" t="s">
        <v>24</v>
      </c>
      <c r="O11" s="96">
        <f>AVERAGE(O8:O10)</f>
        <v>4</v>
      </c>
      <c r="P11" s="97">
        <f>AVERAGE(P8:P10)</f>
        <v>1.6666666666666667</v>
      </c>
      <c r="Q11" s="97">
        <f>AVERAGE(Q8:Q10)</f>
        <v>16.766666666666666</v>
      </c>
      <c r="R11" s="98">
        <f>AVERAGE(R8:R10)</f>
        <v>0.41666666666666669</v>
      </c>
      <c r="S11" s="101"/>
      <c r="T11" s="102" t="s">
        <v>24</v>
      </c>
      <c r="U11" s="96">
        <f>AVERAGE(U8:U10)</f>
        <v>6</v>
      </c>
      <c r="V11" s="97">
        <f>AVERAGE(V8:V10)</f>
        <v>15.666666666666666</v>
      </c>
      <c r="W11" s="97">
        <f>AVERAGE(W8:W10)</f>
        <v>121.23333333333333</v>
      </c>
      <c r="X11" s="98">
        <f>AVERAGE(X8:X10)</f>
        <v>2.6111111111111112</v>
      </c>
      <c r="Y11" s="13"/>
      <c r="Z11" s="99"/>
      <c r="AA11" s="13"/>
    </row>
    <row r="12" spans="2:27" x14ac:dyDescent="0.25">
      <c r="B12" s="103"/>
      <c r="C12" s="103"/>
      <c r="D12" s="99"/>
      <c r="E12" s="99"/>
      <c r="F12" s="104"/>
      <c r="G12" s="74"/>
      <c r="H12" s="105"/>
      <c r="I12" s="74"/>
      <c r="J12" s="74"/>
      <c r="K12" s="74"/>
      <c r="L12" s="74"/>
      <c r="M12" s="106"/>
      <c r="N12" s="74"/>
      <c r="O12" s="74"/>
      <c r="P12" s="74"/>
      <c r="Q12" s="74"/>
      <c r="R12" s="74"/>
      <c r="S12" s="106"/>
      <c r="T12" s="74"/>
      <c r="U12" s="74"/>
      <c r="V12" s="103"/>
      <c r="W12" s="103"/>
      <c r="X12" s="99"/>
      <c r="Y12" s="99"/>
      <c r="Z12" s="74"/>
      <c r="AA12" s="74"/>
    </row>
    <row r="13" spans="2:27" x14ac:dyDescent="0.25">
      <c r="B13" s="103"/>
      <c r="C13" s="103"/>
      <c r="D13" s="99"/>
      <c r="E13" s="99"/>
      <c r="F13" s="104"/>
      <c r="G13" s="74"/>
      <c r="H13" s="105"/>
      <c r="I13" s="74"/>
      <c r="J13" s="74"/>
      <c r="K13" s="74"/>
      <c r="L13" s="74"/>
      <c r="M13" s="106"/>
      <c r="N13" s="74"/>
      <c r="O13" s="74"/>
      <c r="P13" s="74"/>
      <c r="Q13" s="74"/>
      <c r="R13" s="74"/>
      <c r="S13" s="106"/>
      <c r="T13" s="74"/>
      <c r="U13" s="74"/>
      <c r="V13" s="103"/>
      <c r="W13" s="103"/>
      <c r="X13" s="99"/>
      <c r="Y13" s="99"/>
      <c r="Z13" s="74"/>
      <c r="AA13" s="74"/>
    </row>
    <row r="14" spans="2:27" x14ac:dyDescent="0.25">
      <c r="B14" s="107"/>
      <c r="C14" s="107"/>
      <c r="D14" s="107"/>
      <c r="E14" s="107"/>
      <c r="F14" s="74"/>
      <c r="G14" s="74"/>
      <c r="H14" s="74"/>
      <c r="I14" s="74"/>
      <c r="J14" s="74"/>
      <c r="K14" s="74"/>
      <c r="L14" s="74"/>
      <c r="M14" s="106"/>
      <c r="N14" s="74"/>
      <c r="O14" s="74"/>
      <c r="P14" s="74"/>
      <c r="Q14" s="74"/>
      <c r="R14" s="74"/>
      <c r="S14" s="106"/>
      <c r="T14" s="74"/>
      <c r="U14" s="74"/>
      <c r="V14" s="107"/>
      <c r="W14" s="107"/>
      <c r="X14" s="107"/>
      <c r="Y14" s="107"/>
      <c r="Z14" s="74"/>
      <c r="AA14" s="74"/>
    </row>
    <row r="15" spans="2:27" ht="15.75" x14ac:dyDescent="0.25">
      <c r="B15" s="265" t="s">
        <v>25</v>
      </c>
      <c r="C15" s="266"/>
      <c r="D15" s="266"/>
      <c r="E15" s="266"/>
      <c r="F15" s="267"/>
      <c r="G15" s="74"/>
      <c r="H15" s="265" t="s">
        <v>25</v>
      </c>
      <c r="I15" s="266"/>
      <c r="J15" s="266"/>
      <c r="K15" s="266"/>
      <c r="L15" s="267"/>
      <c r="M15" s="75"/>
      <c r="N15" s="265" t="s">
        <v>25</v>
      </c>
      <c r="O15" s="266"/>
      <c r="P15" s="266"/>
      <c r="Q15" s="266"/>
      <c r="R15" s="267"/>
      <c r="S15" s="75"/>
      <c r="T15" s="265" t="s">
        <v>73</v>
      </c>
      <c r="U15" s="266"/>
      <c r="V15" s="266"/>
      <c r="W15" s="266"/>
      <c r="X15" s="267"/>
      <c r="Y15" s="13"/>
      <c r="Z15" s="74"/>
      <c r="AA15" s="13"/>
    </row>
    <row r="16" spans="2:27" x14ac:dyDescent="0.25">
      <c r="B16" s="245" t="s">
        <v>37</v>
      </c>
      <c r="C16" s="245"/>
      <c r="D16" s="245"/>
      <c r="E16" s="245"/>
      <c r="F16" s="245"/>
      <c r="G16" s="74"/>
      <c r="H16" s="245" t="s">
        <v>38</v>
      </c>
      <c r="I16" s="245"/>
      <c r="J16" s="245"/>
      <c r="K16" s="245"/>
      <c r="L16" s="245"/>
      <c r="M16" s="76"/>
      <c r="N16" s="259" t="s">
        <v>39</v>
      </c>
      <c r="O16" s="259"/>
      <c r="P16" s="259"/>
      <c r="Q16" s="259"/>
      <c r="R16" s="259"/>
      <c r="S16" s="76"/>
      <c r="T16" s="245" t="s">
        <v>40</v>
      </c>
      <c r="U16" s="245"/>
      <c r="V16" s="245"/>
      <c r="W16" s="245"/>
      <c r="X16" s="245"/>
      <c r="Y16" s="13"/>
      <c r="Z16" s="74"/>
      <c r="AA16" s="13"/>
    </row>
    <row r="17" spans="2:27" ht="15.75" thickBot="1" x14ac:dyDescent="0.3">
      <c r="B17" s="77"/>
      <c r="C17" s="77"/>
      <c r="D17" s="77"/>
      <c r="E17" s="78"/>
      <c r="F17" s="78"/>
      <c r="G17" s="74"/>
      <c r="H17" s="77"/>
      <c r="I17" s="77"/>
      <c r="J17" s="77"/>
      <c r="K17" s="77"/>
      <c r="L17" s="108"/>
      <c r="M17" s="79"/>
      <c r="N17" s="77"/>
      <c r="O17" s="77"/>
      <c r="P17" s="77"/>
      <c r="Q17" s="78"/>
      <c r="R17" s="78"/>
      <c r="S17" s="79"/>
      <c r="T17" s="77"/>
      <c r="U17" s="77"/>
      <c r="V17" s="77"/>
      <c r="W17" s="77"/>
      <c r="X17" s="78"/>
      <c r="Y17" s="13"/>
      <c r="Z17" s="74"/>
      <c r="AA17" s="13"/>
    </row>
    <row r="18" spans="2:27" x14ac:dyDescent="0.25">
      <c r="B18" s="272" t="s">
        <v>1</v>
      </c>
      <c r="C18" s="268" t="s">
        <v>2</v>
      </c>
      <c r="D18" s="268" t="s">
        <v>30</v>
      </c>
      <c r="E18" s="268" t="s">
        <v>21</v>
      </c>
      <c r="F18" s="270" t="s">
        <v>59</v>
      </c>
      <c r="G18" s="74"/>
      <c r="H18" s="272" t="s">
        <v>1</v>
      </c>
      <c r="I18" s="268" t="s">
        <v>2</v>
      </c>
      <c r="J18" s="268" t="s">
        <v>30</v>
      </c>
      <c r="K18" s="268" t="s">
        <v>21</v>
      </c>
      <c r="L18" s="270" t="s">
        <v>59</v>
      </c>
      <c r="M18" s="80"/>
      <c r="N18" s="272" t="s">
        <v>1</v>
      </c>
      <c r="O18" s="268" t="s">
        <v>2</v>
      </c>
      <c r="P18" s="268" t="s">
        <v>30</v>
      </c>
      <c r="Q18" s="268" t="s">
        <v>21</v>
      </c>
      <c r="R18" s="270" t="s">
        <v>59</v>
      </c>
      <c r="S18" s="80"/>
      <c r="T18" s="272" t="s">
        <v>1</v>
      </c>
      <c r="U18" s="268" t="s">
        <v>2</v>
      </c>
      <c r="V18" s="268" t="s">
        <v>30</v>
      </c>
      <c r="W18" s="268" t="s">
        <v>21</v>
      </c>
      <c r="X18" s="270" t="s">
        <v>59</v>
      </c>
      <c r="Y18" s="13"/>
      <c r="Z18" s="74"/>
      <c r="AA18" s="13"/>
    </row>
    <row r="19" spans="2:27" ht="15.75" thickBot="1" x14ac:dyDescent="0.3">
      <c r="B19" s="273"/>
      <c r="C19" s="269"/>
      <c r="D19" s="269"/>
      <c r="E19" s="269"/>
      <c r="F19" s="271"/>
      <c r="G19" s="74"/>
      <c r="H19" s="273"/>
      <c r="I19" s="269"/>
      <c r="J19" s="269"/>
      <c r="K19" s="269"/>
      <c r="L19" s="271"/>
      <c r="M19" s="80"/>
      <c r="N19" s="273"/>
      <c r="O19" s="269"/>
      <c r="P19" s="269"/>
      <c r="Q19" s="269"/>
      <c r="R19" s="271"/>
      <c r="S19" s="80"/>
      <c r="T19" s="273"/>
      <c r="U19" s="269"/>
      <c r="V19" s="269"/>
      <c r="W19" s="269"/>
      <c r="X19" s="271"/>
      <c r="Y19" s="13"/>
      <c r="Z19" s="74"/>
      <c r="AA19" s="13"/>
    </row>
    <row r="20" spans="2:27" ht="15.75" thickBot="1" x14ac:dyDescent="0.3">
      <c r="B20" s="81">
        <v>44562</v>
      </c>
      <c r="C20" s="20">
        <v>4</v>
      </c>
      <c r="D20" s="109">
        <v>9</v>
      </c>
      <c r="E20" s="88">
        <v>43.8</v>
      </c>
      <c r="F20" s="89">
        <f>D20/C20</f>
        <v>2.25</v>
      </c>
      <c r="G20" s="74"/>
      <c r="H20" s="81">
        <v>44562</v>
      </c>
      <c r="I20" s="110">
        <v>5</v>
      </c>
      <c r="J20" s="111">
        <v>39</v>
      </c>
      <c r="K20" s="112">
        <v>160</v>
      </c>
      <c r="L20" s="19">
        <f>J20/I20</f>
        <v>7.8</v>
      </c>
      <c r="M20" s="85"/>
      <c r="N20" s="81">
        <v>44562</v>
      </c>
      <c r="O20" s="26">
        <v>5</v>
      </c>
      <c r="P20" s="84">
        <v>10</v>
      </c>
      <c r="Q20" s="86">
        <v>82.9</v>
      </c>
      <c r="R20" s="35">
        <f>P20/O20</f>
        <v>2</v>
      </c>
      <c r="S20" s="85"/>
      <c r="T20" s="81">
        <v>44562</v>
      </c>
      <c r="U20" s="26">
        <v>6</v>
      </c>
      <c r="V20" s="84">
        <v>8</v>
      </c>
      <c r="W20" s="84">
        <v>58.5</v>
      </c>
      <c r="X20" s="35">
        <f>V20/U20</f>
        <v>1.3333333333333333</v>
      </c>
      <c r="Y20" s="13"/>
      <c r="Z20" s="74"/>
      <c r="AA20" s="13"/>
    </row>
    <row r="21" spans="2:27" ht="15.75" thickBot="1" x14ac:dyDescent="0.3">
      <c r="B21" s="81">
        <v>44593</v>
      </c>
      <c r="C21" s="90">
        <v>4</v>
      </c>
      <c r="D21" s="109">
        <v>77</v>
      </c>
      <c r="E21" s="88">
        <v>343.1</v>
      </c>
      <c r="F21" s="89">
        <f t="shared" ref="F21:F22" si="4">D21/C21</f>
        <v>19.25</v>
      </c>
      <c r="G21" s="74"/>
      <c r="H21" s="81">
        <v>44593</v>
      </c>
      <c r="I21" s="36">
        <v>5</v>
      </c>
      <c r="J21" s="113">
        <v>34</v>
      </c>
      <c r="K21" s="93">
        <v>139.6</v>
      </c>
      <c r="L21" s="19">
        <f t="shared" ref="L21:L22" si="5">J21/I21</f>
        <v>6.8</v>
      </c>
      <c r="M21" s="85"/>
      <c r="N21" s="81">
        <v>44593</v>
      </c>
      <c r="O21" s="92">
        <v>5</v>
      </c>
      <c r="P21" s="84">
        <v>10</v>
      </c>
      <c r="Q21" s="86">
        <v>84.6</v>
      </c>
      <c r="R21" s="35">
        <f t="shared" ref="R21:R22" si="6">P21/O21</f>
        <v>2</v>
      </c>
      <c r="S21" s="85"/>
      <c r="T21" s="81">
        <v>44593</v>
      </c>
      <c r="U21" s="92">
        <v>6</v>
      </c>
      <c r="V21" s="93">
        <v>8</v>
      </c>
      <c r="W21" s="93">
        <v>58.6</v>
      </c>
      <c r="X21" s="35">
        <f t="shared" ref="X21:X22" si="7">V21/U21</f>
        <v>1.3333333333333333</v>
      </c>
      <c r="Y21" s="13"/>
      <c r="Z21" s="74"/>
      <c r="AA21" s="13"/>
    </row>
    <row r="22" spans="2:27" ht="15.75" thickBot="1" x14ac:dyDescent="0.3">
      <c r="B22" s="81">
        <v>44621</v>
      </c>
      <c r="C22" s="90">
        <v>4</v>
      </c>
      <c r="D22" s="109">
        <v>10</v>
      </c>
      <c r="E22" s="88">
        <v>48.2</v>
      </c>
      <c r="F22" s="89">
        <f t="shared" si="4"/>
        <v>2.5</v>
      </c>
      <c r="G22" s="74"/>
      <c r="H22" s="81">
        <v>44621</v>
      </c>
      <c r="I22" s="36">
        <v>5</v>
      </c>
      <c r="J22" s="113">
        <v>12</v>
      </c>
      <c r="K22" s="93">
        <v>62.7</v>
      </c>
      <c r="L22" s="19">
        <f t="shared" si="5"/>
        <v>2.4</v>
      </c>
      <c r="M22" s="85"/>
      <c r="N22" s="81">
        <v>44621</v>
      </c>
      <c r="O22" s="92">
        <v>5</v>
      </c>
      <c r="P22" s="84">
        <v>10</v>
      </c>
      <c r="Q22" s="86">
        <v>82.9</v>
      </c>
      <c r="R22" s="35">
        <f t="shared" si="6"/>
        <v>2</v>
      </c>
      <c r="S22" s="85"/>
      <c r="T22" s="81">
        <v>44621</v>
      </c>
      <c r="U22" s="36">
        <v>6</v>
      </c>
      <c r="V22" s="44">
        <v>21</v>
      </c>
      <c r="W22" s="114">
        <v>143.69999999999999</v>
      </c>
      <c r="X22" s="35">
        <f t="shared" si="7"/>
        <v>3.5</v>
      </c>
      <c r="Y22" s="13"/>
      <c r="Z22" s="74"/>
      <c r="AA22" s="13"/>
    </row>
    <row r="23" spans="2:27" ht="15.75" thickBot="1" x14ac:dyDescent="0.3">
      <c r="B23" s="102" t="s">
        <v>24</v>
      </c>
      <c r="C23" s="96">
        <f>AVERAGE(C20:C22)</f>
        <v>4</v>
      </c>
      <c r="D23" s="97">
        <f>AVERAGE(D20:D22)</f>
        <v>32</v>
      </c>
      <c r="E23" s="97">
        <f>AVERAGE(E20:E22)</f>
        <v>145.03333333333333</v>
      </c>
      <c r="F23" s="98">
        <f>AVERAGE(F20:F22)</f>
        <v>8</v>
      </c>
      <c r="G23" s="115"/>
      <c r="H23" s="102" t="s">
        <v>24</v>
      </c>
      <c r="I23" s="116">
        <f>AVERAGE(I20:I22)</f>
        <v>5</v>
      </c>
      <c r="J23" s="117">
        <f>AVERAGE(J20:J22)</f>
        <v>28.333333333333332</v>
      </c>
      <c r="K23" s="118">
        <f>AVERAGE(K20:K22)</f>
        <v>120.76666666666667</v>
      </c>
      <c r="L23" s="119">
        <f>AVERAGE(L20:L22)</f>
        <v>5.666666666666667</v>
      </c>
      <c r="M23" s="101"/>
      <c r="N23" s="102" t="s">
        <v>24</v>
      </c>
      <c r="O23" s="96">
        <f>AVERAGE(O20:O22)</f>
        <v>5</v>
      </c>
      <c r="P23" s="97">
        <f>AVERAGE(P20:P22)</f>
        <v>10</v>
      </c>
      <c r="Q23" s="120">
        <f>AVERAGE(Q20:Q22)</f>
        <v>83.466666666666669</v>
      </c>
      <c r="R23" s="98">
        <f>AVERAGE(R20:R22)</f>
        <v>2</v>
      </c>
      <c r="S23" s="101"/>
      <c r="T23" s="102" t="s">
        <v>24</v>
      </c>
      <c r="U23" s="121">
        <f>AVERAGE(U20:U22)</f>
        <v>6</v>
      </c>
      <c r="V23" s="97">
        <f>AVERAGE(V20:V22)</f>
        <v>12.333333333333334</v>
      </c>
      <c r="W23" s="120">
        <f>AVERAGE(W20:W22)</f>
        <v>86.933333333333323</v>
      </c>
      <c r="X23" s="98">
        <f>AVERAGE(X20:X22)</f>
        <v>2.0555555555555554</v>
      </c>
      <c r="Y23" s="122"/>
      <c r="Z23" s="115"/>
      <c r="AA23" s="13"/>
    </row>
    <row r="24" spans="2:27" x14ac:dyDescent="0.25">
      <c r="B24" s="137" t="s">
        <v>60</v>
      </c>
      <c r="C24" s="123"/>
      <c r="D24" s="123"/>
      <c r="E24" s="123"/>
      <c r="F24" s="74"/>
      <c r="G24" s="74"/>
      <c r="H24" s="137" t="s">
        <v>61</v>
      </c>
      <c r="I24" s="74"/>
      <c r="J24" s="74"/>
      <c r="K24" s="74"/>
      <c r="L24" s="74"/>
      <c r="M24" s="106"/>
      <c r="N24" s="74"/>
      <c r="O24" s="74"/>
      <c r="P24" s="74"/>
      <c r="Q24" s="74"/>
      <c r="R24" s="74"/>
      <c r="S24" s="106"/>
      <c r="T24" s="74"/>
      <c r="U24" s="74"/>
      <c r="V24" s="260"/>
      <c r="W24" s="260"/>
      <c r="X24" s="260"/>
      <c r="Y24" s="261"/>
      <c r="Z24" s="74"/>
      <c r="AA24" s="74"/>
    </row>
    <row r="25" spans="2:27" ht="15.75" x14ac:dyDescent="0.25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106"/>
      <c r="N25" s="74"/>
      <c r="O25" s="74"/>
      <c r="P25" s="74"/>
      <c r="Q25" s="74"/>
      <c r="R25" s="74"/>
      <c r="S25" s="106"/>
      <c r="T25" s="74"/>
      <c r="U25" s="74"/>
      <c r="V25" s="74"/>
      <c r="W25" s="74"/>
      <c r="X25" s="262"/>
      <c r="Y25" s="262"/>
      <c r="Z25" s="262"/>
      <c r="AA25" s="262"/>
    </row>
    <row r="26" spans="2:27" ht="15.75" x14ac:dyDescent="0.25">
      <c r="B26" s="265" t="s">
        <v>25</v>
      </c>
      <c r="C26" s="266"/>
      <c r="D26" s="266"/>
      <c r="E26" s="266"/>
      <c r="F26" s="267"/>
      <c r="G26" s="74"/>
      <c r="H26" s="265" t="s">
        <v>25</v>
      </c>
      <c r="I26" s="266"/>
      <c r="J26" s="266"/>
      <c r="K26" s="266"/>
      <c r="L26" s="267"/>
      <c r="M26" s="75"/>
      <c r="N26" s="265" t="s">
        <v>25</v>
      </c>
      <c r="O26" s="266"/>
      <c r="P26" s="266"/>
      <c r="Q26" s="266"/>
      <c r="R26" s="267"/>
      <c r="S26" s="75"/>
      <c r="T26" s="265" t="s">
        <v>73</v>
      </c>
      <c r="U26" s="266"/>
      <c r="V26" s="266"/>
      <c r="W26" s="266"/>
      <c r="X26" s="267"/>
      <c r="Y26" s="13"/>
      <c r="Z26" s="74"/>
      <c r="AA26" s="13"/>
    </row>
    <row r="27" spans="2:27" x14ac:dyDescent="0.25">
      <c r="B27" s="245" t="s">
        <v>42</v>
      </c>
      <c r="C27" s="245"/>
      <c r="D27" s="245"/>
      <c r="E27" s="245"/>
      <c r="F27" s="245"/>
      <c r="G27" s="74"/>
      <c r="H27" s="245" t="s">
        <v>43</v>
      </c>
      <c r="I27" s="245"/>
      <c r="J27" s="245"/>
      <c r="K27" s="245"/>
      <c r="L27" s="245"/>
      <c r="M27" s="76"/>
      <c r="N27" s="245" t="s">
        <v>44</v>
      </c>
      <c r="O27" s="245"/>
      <c r="P27" s="245"/>
      <c r="Q27" s="245"/>
      <c r="R27" s="245"/>
      <c r="S27" s="76"/>
      <c r="T27" s="245" t="s">
        <v>45</v>
      </c>
      <c r="U27" s="245"/>
      <c r="V27" s="245"/>
      <c r="W27" s="245"/>
      <c r="X27" s="245"/>
      <c r="Y27" s="13"/>
      <c r="Z27" s="74"/>
      <c r="AA27" s="13"/>
    </row>
    <row r="28" spans="2:27" ht="15.75" thickBot="1" x14ac:dyDescent="0.3">
      <c r="B28" s="77"/>
      <c r="C28" s="77"/>
      <c r="D28" s="77"/>
      <c r="E28" s="78"/>
      <c r="F28" s="78"/>
      <c r="G28" s="74"/>
      <c r="H28" s="77"/>
      <c r="I28" s="77"/>
      <c r="J28" s="77"/>
      <c r="K28" s="78"/>
      <c r="L28" s="78"/>
      <c r="M28" s="79"/>
      <c r="N28" s="77"/>
      <c r="O28" s="77"/>
      <c r="P28" s="77"/>
      <c r="Q28" s="77"/>
      <c r="R28" s="78"/>
      <c r="S28" s="79"/>
      <c r="T28" s="77"/>
      <c r="U28" s="77"/>
      <c r="V28" s="77"/>
      <c r="W28" s="77"/>
      <c r="X28" s="78"/>
      <c r="Y28" s="13"/>
      <c r="Z28" s="74"/>
      <c r="AA28" s="13"/>
    </row>
    <row r="29" spans="2:27" x14ac:dyDescent="0.25">
      <c r="B29" s="272" t="s">
        <v>1</v>
      </c>
      <c r="C29" s="268" t="s">
        <v>2</v>
      </c>
      <c r="D29" s="268" t="s">
        <v>30</v>
      </c>
      <c r="E29" s="268" t="s">
        <v>21</v>
      </c>
      <c r="F29" s="270" t="s">
        <v>59</v>
      </c>
      <c r="G29" s="74"/>
      <c r="H29" s="272" t="s">
        <v>1</v>
      </c>
      <c r="I29" s="268" t="s">
        <v>2</v>
      </c>
      <c r="J29" s="268" t="s">
        <v>30</v>
      </c>
      <c r="K29" s="268" t="s">
        <v>21</v>
      </c>
      <c r="L29" s="270" t="s">
        <v>59</v>
      </c>
      <c r="M29" s="80"/>
      <c r="N29" s="272" t="s">
        <v>1</v>
      </c>
      <c r="O29" s="268" t="s">
        <v>2</v>
      </c>
      <c r="P29" s="268" t="s">
        <v>30</v>
      </c>
      <c r="Q29" s="268" t="s">
        <v>21</v>
      </c>
      <c r="R29" s="270" t="s">
        <v>59</v>
      </c>
      <c r="S29" s="80"/>
      <c r="T29" s="272" t="s">
        <v>1</v>
      </c>
      <c r="U29" s="268" t="s">
        <v>2</v>
      </c>
      <c r="V29" s="268" t="s">
        <v>30</v>
      </c>
      <c r="W29" s="268" t="s">
        <v>21</v>
      </c>
      <c r="X29" s="270" t="s">
        <v>59</v>
      </c>
      <c r="Y29" s="13"/>
      <c r="Z29" s="74"/>
      <c r="AA29" s="13"/>
    </row>
    <row r="30" spans="2:27" ht="15.75" thickBot="1" x14ac:dyDescent="0.3">
      <c r="B30" s="273"/>
      <c r="C30" s="269"/>
      <c r="D30" s="269"/>
      <c r="E30" s="269"/>
      <c r="F30" s="271"/>
      <c r="G30" s="74"/>
      <c r="H30" s="273"/>
      <c r="I30" s="269"/>
      <c r="J30" s="269"/>
      <c r="K30" s="269"/>
      <c r="L30" s="271"/>
      <c r="M30" s="80"/>
      <c r="N30" s="273"/>
      <c r="O30" s="269"/>
      <c r="P30" s="269"/>
      <c r="Q30" s="269"/>
      <c r="R30" s="271"/>
      <c r="S30" s="80"/>
      <c r="T30" s="273"/>
      <c r="U30" s="269"/>
      <c r="V30" s="269"/>
      <c r="W30" s="269"/>
      <c r="X30" s="271"/>
      <c r="Y30" s="13"/>
      <c r="Z30" s="74"/>
      <c r="AA30" s="13"/>
    </row>
    <row r="31" spans="2:27" ht="15.75" thickBot="1" x14ac:dyDescent="0.3">
      <c r="B31" s="81">
        <v>44562</v>
      </c>
      <c r="C31" s="20">
        <v>4</v>
      </c>
      <c r="D31" s="91"/>
      <c r="E31" s="88">
        <v>0</v>
      </c>
      <c r="F31" s="89">
        <f>D31/C31</f>
        <v>0</v>
      </c>
      <c r="G31" s="74"/>
      <c r="H31" s="81">
        <v>44562</v>
      </c>
      <c r="I31" s="26">
        <v>2</v>
      </c>
      <c r="J31" s="84">
        <v>2</v>
      </c>
      <c r="K31" s="86">
        <v>7.8</v>
      </c>
      <c r="L31" s="35">
        <f>J31/I31</f>
        <v>1</v>
      </c>
      <c r="M31" s="85"/>
      <c r="N31" s="81">
        <v>44562</v>
      </c>
      <c r="O31" s="26">
        <v>5</v>
      </c>
      <c r="P31" s="84">
        <v>30</v>
      </c>
      <c r="Q31" s="84">
        <v>119.48</v>
      </c>
      <c r="R31" s="35">
        <f>P31/O31</f>
        <v>6</v>
      </c>
      <c r="S31" s="85"/>
      <c r="T31" s="81">
        <v>44562</v>
      </c>
      <c r="U31" s="20">
        <v>3</v>
      </c>
      <c r="V31" s="13">
        <v>2</v>
      </c>
      <c r="W31" s="87">
        <v>7.8</v>
      </c>
      <c r="X31" s="89">
        <f>V31/U31</f>
        <v>0.66666666666666663</v>
      </c>
      <c r="Y31" s="13"/>
      <c r="Z31" s="74"/>
      <c r="AA31" s="13"/>
    </row>
    <row r="32" spans="2:27" ht="15.75" thickBot="1" x14ac:dyDescent="0.3">
      <c r="B32" s="81">
        <v>44593</v>
      </c>
      <c r="C32" s="90">
        <v>4</v>
      </c>
      <c r="D32" s="91"/>
      <c r="E32" s="88">
        <v>0</v>
      </c>
      <c r="F32" s="89">
        <f t="shared" ref="F32:F33" si="8">D32/C32</f>
        <v>0</v>
      </c>
      <c r="G32" s="74"/>
      <c r="H32" s="81">
        <v>44593</v>
      </c>
      <c r="I32" s="92">
        <v>2</v>
      </c>
      <c r="J32" s="93">
        <v>2</v>
      </c>
      <c r="K32" s="86">
        <v>8.6999999999999993</v>
      </c>
      <c r="L32" s="35">
        <f t="shared" ref="L32:L33" si="9">J32/I32</f>
        <v>1</v>
      </c>
      <c r="M32" s="85"/>
      <c r="N32" s="81">
        <v>44593</v>
      </c>
      <c r="O32" s="92">
        <v>5</v>
      </c>
      <c r="P32" s="84">
        <v>30</v>
      </c>
      <c r="Q32" s="84">
        <v>140.9</v>
      </c>
      <c r="R32" s="35">
        <f t="shared" ref="R32:R33" si="10">P32/O32</f>
        <v>6</v>
      </c>
      <c r="S32" s="85"/>
      <c r="T32" s="81">
        <v>44593</v>
      </c>
      <c r="U32" s="20">
        <v>3</v>
      </c>
      <c r="V32" s="94">
        <v>5</v>
      </c>
      <c r="W32" s="91">
        <v>25.4</v>
      </c>
      <c r="X32" s="89">
        <f t="shared" ref="X32:X33" si="11">V32/U32</f>
        <v>1.6666666666666667</v>
      </c>
      <c r="Y32" s="13"/>
      <c r="Z32" s="74"/>
      <c r="AA32" s="13"/>
    </row>
    <row r="33" spans="2:27" ht="15.75" thickBot="1" x14ac:dyDescent="0.3">
      <c r="B33" s="81">
        <v>44621</v>
      </c>
      <c r="C33" s="90">
        <v>4</v>
      </c>
      <c r="D33" s="91"/>
      <c r="E33" s="88">
        <v>0</v>
      </c>
      <c r="F33" s="89">
        <f t="shared" si="8"/>
        <v>0</v>
      </c>
      <c r="G33" s="74"/>
      <c r="H33" s="81">
        <v>44621</v>
      </c>
      <c r="I33" s="92">
        <v>2</v>
      </c>
      <c r="J33" s="93">
        <v>2</v>
      </c>
      <c r="K33" s="86">
        <v>7.7</v>
      </c>
      <c r="L33" s="35">
        <f t="shared" si="9"/>
        <v>1</v>
      </c>
      <c r="M33" s="85"/>
      <c r="N33" s="81">
        <v>44621</v>
      </c>
      <c r="O33" s="92">
        <v>5</v>
      </c>
      <c r="P33" s="84">
        <v>11</v>
      </c>
      <c r="Q33" s="84">
        <v>54.8</v>
      </c>
      <c r="R33" s="35">
        <f t="shared" si="10"/>
        <v>2.2000000000000002</v>
      </c>
      <c r="S33" s="85"/>
      <c r="T33" s="81">
        <v>44621</v>
      </c>
      <c r="U33" s="20">
        <v>3</v>
      </c>
      <c r="V33" s="94">
        <v>5</v>
      </c>
      <c r="W33" s="91">
        <v>21.3</v>
      </c>
      <c r="X33" s="89">
        <f t="shared" si="11"/>
        <v>1.6666666666666667</v>
      </c>
      <c r="Y33" s="13"/>
      <c r="Z33" s="74"/>
      <c r="AA33" s="13"/>
    </row>
    <row r="34" spans="2:27" ht="15.75" thickBot="1" x14ac:dyDescent="0.3">
      <c r="B34" s="102" t="s">
        <v>24</v>
      </c>
      <c r="C34" s="96">
        <f>AVERAGE(C31:C33)</f>
        <v>4</v>
      </c>
      <c r="D34" s="97" t="e">
        <f>AVERAGE(D31:D33)</f>
        <v>#DIV/0!</v>
      </c>
      <c r="E34" s="97">
        <f>AVERAGE(E31:E33)</f>
        <v>0</v>
      </c>
      <c r="F34" s="98">
        <f>AVERAGE(F31:F33)</f>
        <v>0</v>
      </c>
      <c r="G34" s="115"/>
      <c r="H34" s="102" t="s">
        <v>24</v>
      </c>
      <c r="I34" s="96">
        <f>AVERAGE(I31:I33)</f>
        <v>2</v>
      </c>
      <c r="J34" s="97">
        <f>AVERAGE(J31:J33)</f>
        <v>2</v>
      </c>
      <c r="K34" s="120">
        <f>AVERAGE(K31:K33)</f>
        <v>8.0666666666666664</v>
      </c>
      <c r="L34" s="102">
        <f>AVERAGE(L31:L33)</f>
        <v>1</v>
      </c>
      <c r="M34" s="101"/>
      <c r="N34" s="95" t="s">
        <v>24</v>
      </c>
      <c r="O34" s="96">
        <f>AVERAGE(O31:O33)</f>
        <v>5</v>
      </c>
      <c r="P34" s="97">
        <f>AVERAGE(P31:P33)</f>
        <v>23.666666666666668</v>
      </c>
      <c r="Q34" s="97">
        <f>AVERAGE(Q31:Q33)</f>
        <v>105.06</v>
      </c>
      <c r="R34" s="98">
        <f>AVERAGE(R31:R33)</f>
        <v>4.7333333333333334</v>
      </c>
      <c r="S34" s="101"/>
      <c r="T34" s="95" t="s">
        <v>24</v>
      </c>
      <c r="U34" s="96">
        <f>AVERAGE(U31:U33)</f>
        <v>3</v>
      </c>
      <c r="V34" s="97">
        <f>AVERAGE(V31:V33)</f>
        <v>4</v>
      </c>
      <c r="W34" s="97">
        <f>AVERAGE(W31:W33)</f>
        <v>18.166666666666668</v>
      </c>
      <c r="X34" s="98">
        <f>AVERAGE(X31:X33)</f>
        <v>1.3333333333333333</v>
      </c>
      <c r="Y34" s="13"/>
      <c r="Z34" s="115"/>
      <c r="AA34" s="13"/>
    </row>
    <row r="35" spans="2:27" x14ac:dyDescent="0.25">
      <c r="B35" s="74"/>
      <c r="C35" s="74"/>
      <c r="D35" s="74" t="s">
        <v>70</v>
      </c>
      <c r="E35" s="74"/>
      <c r="F35" s="74"/>
      <c r="G35" s="74"/>
      <c r="H35" s="74"/>
      <c r="I35" s="74"/>
      <c r="J35" s="74"/>
      <c r="K35" s="74"/>
      <c r="L35" s="74"/>
      <c r="M35" s="106"/>
      <c r="N35" s="74"/>
      <c r="O35" s="74"/>
      <c r="P35" s="74"/>
      <c r="Q35" s="74"/>
      <c r="R35" s="74"/>
      <c r="S35" s="106"/>
      <c r="T35" s="74"/>
      <c r="U35" s="74"/>
      <c r="V35" s="74"/>
      <c r="W35" s="74"/>
      <c r="X35" s="74"/>
      <c r="Y35" s="74"/>
      <c r="Z35" s="74"/>
      <c r="AA35" s="74"/>
    </row>
    <row r="36" spans="2:27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106"/>
      <c r="N36" s="74"/>
      <c r="O36" s="74"/>
      <c r="P36" s="74"/>
      <c r="Q36" s="74"/>
      <c r="R36" s="74"/>
      <c r="S36" s="106"/>
      <c r="T36" s="74"/>
      <c r="U36" s="74"/>
      <c r="V36" s="74"/>
      <c r="W36" s="74"/>
      <c r="X36" s="74"/>
      <c r="Y36" s="74"/>
      <c r="Z36" s="74"/>
      <c r="AA36" s="74"/>
    </row>
    <row r="37" spans="2:27" ht="15.75" x14ac:dyDescent="0.25">
      <c r="B37" s="265" t="s">
        <v>73</v>
      </c>
      <c r="C37" s="266"/>
      <c r="D37" s="266"/>
      <c r="E37" s="266"/>
      <c r="F37" s="267"/>
      <c r="G37" s="74"/>
      <c r="H37" s="265" t="s">
        <v>73</v>
      </c>
      <c r="I37" s="266"/>
      <c r="J37" s="266"/>
      <c r="K37" s="266"/>
      <c r="L37" s="267"/>
      <c r="M37" s="75"/>
      <c r="N37" s="265" t="s">
        <v>73</v>
      </c>
      <c r="O37" s="266"/>
      <c r="P37" s="266"/>
      <c r="Q37" s="266"/>
      <c r="R37" s="267"/>
      <c r="S37" s="75"/>
      <c r="T37" s="265" t="s">
        <v>73</v>
      </c>
      <c r="U37" s="266"/>
      <c r="V37" s="266"/>
      <c r="W37" s="266"/>
      <c r="X37" s="267"/>
      <c r="Y37" s="13"/>
      <c r="Z37" s="74"/>
      <c r="AA37" s="13"/>
    </row>
    <row r="38" spans="2:27" x14ac:dyDescent="0.25">
      <c r="B38" s="245" t="s">
        <v>46</v>
      </c>
      <c r="C38" s="245"/>
      <c r="D38" s="245"/>
      <c r="E38" s="245"/>
      <c r="F38" s="245"/>
      <c r="G38" s="74"/>
      <c r="H38" s="259" t="s">
        <v>47</v>
      </c>
      <c r="I38" s="259"/>
      <c r="J38" s="259"/>
      <c r="K38" s="259"/>
      <c r="L38" s="259"/>
      <c r="M38" s="76"/>
      <c r="N38" s="245" t="s">
        <v>48</v>
      </c>
      <c r="O38" s="245"/>
      <c r="P38" s="245"/>
      <c r="Q38" s="245"/>
      <c r="R38" s="245"/>
      <c r="S38" s="76"/>
      <c r="T38" s="245" t="s">
        <v>49</v>
      </c>
      <c r="U38" s="245"/>
      <c r="V38" s="245"/>
      <c r="W38" s="245"/>
      <c r="X38" s="245"/>
      <c r="Y38" s="13"/>
      <c r="Z38" s="74"/>
      <c r="AA38" s="13"/>
    </row>
    <row r="39" spans="2:27" ht="15.75" thickBot="1" x14ac:dyDescent="0.3">
      <c r="B39" s="77"/>
      <c r="C39" s="77"/>
      <c r="D39" s="77"/>
      <c r="E39" s="77"/>
      <c r="F39" s="78"/>
      <c r="G39" s="74"/>
      <c r="H39" s="77"/>
      <c r="I39" s="77"/>
      <c r="J39" s="77"/>
      <c r="K39" s="77"/>
      <c r="L39" s="78"/>
      <c r="M39" s="79"/>
      <c r="N39" s="77"/>
      <c r="O39" s="77"/>
      <c r="P39" s="77"/>
      <c r="Q39" s="77"/>
      <c r="R39" s="78"/>
      <c r="S39" s="79"/>
      <c r="T39" s="77"/>
      <c r="U39" s="77"/>
      <c r="V39" s="77"/>
      <c r="W39" s="78"/>
      <c r="X39" s="78"/>
      <c r="Y39" s="13"/>
      <c r="Z39" s="74"/>
      <c r="AA39" s="13"/>
    </row>
    <row r="40" spans="2:27" x14ac:dyDescent="0.25">
      <c r="B40" s="272" t="s">
        <v>1</v>
      </c>
      <c r="C40" s="268" t="s">
        <v>2</v>
      </c>
      <c r="D40" s="268" t="s">
        <v>30</v>
      </c>
      <c r="E40" s="268" t="s">
        <v>21</v>
      </c>
      <c r="F40" s="270" t="s">
        <v>59</v>
      </c>
      <c r="G40" s="74"/>
      <c r="H40" s="272" t="s">
        <v>1</v>
      </c>
      <c r="I40" s="268" t="s">
        <v>2</v>
      </c>
      <c r="J40" s="268" t="s">
        <v>30</v>
      </c>
      <c r="K40" s="268" t="s">
        <v>21</v>
      </c>
      <c r="L40" s="270" t="s">
        <v>59</v>
      </c>
      <c r="M40" s="80"/>
      <c r="N40" s="272" t="s">
        <v>1</v>
      </c>
      <c r="O40" s="268" t="s">
        <v>2</v>
      </c>
      <c r="P40" s="268" t="s">
        <v>30</v>
      </c>
      <c r="Q40" s="268" t="s">
        <v>21</v>
      </c>
      <c r="R40" s="270" t="s">
        <v>59</v>
      </c>
      <c r="S40" s="80"/>
      <c r="T40" s="272" t="s">
        <v>1</v>
      </c>
      <c r="U40" s="268" t="s">
        <v>2</v>
      </c>
      <c r="V40" s="268" t="s">
        <v>30</v>
      </c>
      <c r="W40" s="268" t="s">
        <v>21</v>
      </c>
      <c r="X40" s="270" t="s">
        <v>59</v>
      </c>
      <c r="Y40" s="13"/>
      <c r="Z40" s="74"/>
      <c r="AA40" s="13"/>
    </row>
    <row r="41" spans="2:27" ht="15.75" thickBot="1" x14ac:dyDescent="0.3">
      <c r="B41" s="273"/>
      <c r="C41" s="269"/>
      <c r="D41" s="269"/>
      <c r="E41" s="269"/>
      <c r="F41" s="271"/>
      <c r="G41" s="74"/>
      <c r="H41" s="273"/>
      <c r="I41" s="269"/>
      <c r="J41" s="269"/>
      <c r="K41" s="269"/>
      <c r="L41" s="271"/>
      <c r="M41" s="80"/>
      <c r="N41" s="273"/>
      <c r="O41" s="269"/>
      <c r="P41" s="269"/>
      <c r="Q41" s="269"/>
      <c r="R41" s="271"/>
      <c r="S41" s="80"/>
      <c r="T41" s="273"/>
      <c r="U41" s="269"/>
      <c r="V41" s="269"/>
      <c r="W41" s="269"/>
      <c r="X41" s="271"/>
      <c r="Y41" s="13"/>
      <c r="Z41" s="74"/>
      <c r="AA41" s="13"/>
    </row>
    <row r="42" spans="2:27" ht="15.75" thickBot="1" x14ac:dyDescent="0.3">
      <c r="B42" s="81">
        <v>44562</v>
      </c>
      <c r="C42" s="20">
        <v>6</v>
      </c>
      <c r="D42" s="87">
        <v>12</v>
      </c>
      <c r="E42" s="87">
        <v>109</v>
      </c>
      <c r="F42" s="89">
        <f>D42/C42</f>
        <v>2</v>
      </c>
      <c r="G42" s="74"/>
      <c r="H42" s="81">
        <v>44562</v>
      </c>
      <c r="I42" s="20">
        <v>5</v>
      </c>
      <c r="J42" s="93">
        <v>2</v>
      </c>
      <c r="K42" s="86">
        <v>16.8</v>
      </c>
      <c r="L42" s="89">
        <f>J42/I42</f>
        <v>0.4</v>
      </c>
      <c r="M42" s="85"/>
      <c r="N42" s="128">
        <v>44562</v>
      </c>
      <c r="O42" s="26">
        <v>6</v>
      </c>
      <c r="P42" s="157"/>
      <c r="Q42" s="158"/>
      <c r="R42" s="35">
        <f>P42/O42</f>
        <v>0</v>
      </c>
      <c r="S42" s="85"/>
      <c r="T42" s="81">
        <v>44562</v>
      </c>
      <c r="U42" s="20">
        <v>5</v>
      </c>
      <c r="V42" s="162"/>
      <c r="W42" s="163"/>
      <c r="X42" s="89">
        <f>V42/U42</f>
        <v>0</v>
      </c>
      <c r="Y42" s="13"/>
      <c r="Z42" s="74"/>
      <c r="AA42" s="13"/>
    </row>
    <row r="43" spans="2:27" ht="15.75" thickBot="1" x14ac:dyDescent="0.3">
      <c r="B43" s="81">
        <v>44593</v>
      </c>
      <c r="C43" s="90">
        <v>6</v>
      </c>
      <c r="D43" s="91">
        <v>12</v>
      </c>
      <c r="E43" s="91">
        <v>84.5</v>
      </c>
      <c r="F43" s="89">
        <f t="shared" ref="F43:F44" si="12">D43/C43</f>
        <v>2</v>
      </c>
      <c r="G43" s="74"/>
      <c r="H43" s="81">
        <v>44593</v>
      </c>
      <c r="I43" s="90">
        <v>5</v>
      </c>
      <c r="J43" s="93">
        <v>3</v>
      </c>
      <c r="K43" s="86">
        <v>17.3</v>
      </c>
      <c r="L43" s="89">
        <f t="shared" ref="L43:L44" si="13">J43/I43</f>
        <v>0.6</v>
      </c>
      <c r="M43" s="85"/>
      <c r="N43" s="81">
        <v>44593</v>
      </c>
      <c r="O43" s="92">
        <v>6</v>
      </c>
      <c r="P43" s="159"/>
      <c r="Q43" s="160"/>
      <c r="R43" s="35">
        <f t="shared" ref="R43:R44" si="14">P43/O43</f>
        <v>0</v>
      </c>
      <c r="S43" s="85"/>
      <c r="T43" s="81">
        <v>44593</v>
      </c>
      <c r="U43" s="90">
        <v>5</v>
      </c>
      <c r="V43" s="162"/>
      <c r="W43" s="163"/>
      <c r="X43" s="89">
        <f t="shared" ref="X43:X44" si="15">V43/U43</f>
        <v>0</v>
      </c>
      <c r="Y43" s="13"/>
      <c r="Z43" s="74"/>
      <c r="AA43" s="13"/>
    </row>
    <row r="44" spans="2:27" ht="15.75" thickBot="1" x14ac:dyDescent="0.3">
      <c r="B44" s="81">
        <v>44621</v>
      </c>
      <c r="C44" s="90">
        <v>6</v>
      </c>
      <c r="D44" s="91">
        <v>12</v>
      </c>
      <c r="E44" s="91">
        <v>90.3</v>
      </c>
      <c r="F44" s="89">
        <f t="shared" si="12"/>
        <v>2</v>
      </c>
      <c r="G44" s="74"/>
      <c r="H44" s="81">
        <v>44621</v>
      </c>
      <c r="I44" s="90">
        <v>5</v>
      </c>
      <c r="J44" s="91">
        <v>4</v>
      </c>
      <c r="K44" s="91">
        <v>21.9</v>
      </c>
      <c r="L44" s="89">
        <f t="shared" si="13"/>
        <v>0.8</v>
      </c>
      <c r="M44" s="85"/>
      <c r="N44" s="81">
        <v>44621</v>
      </c>
      <c r="O44" s="92">
        <v>6</v>
      </c>
      <c r="P44" s="161"/>
      <c r="Q44" s="161"/>
      <c r="R44" s="35">
        <f t="shared" si="14"/>
        <v>0</v>
      </c>
      <c r="S44" s="85"/>
      <c r="T44" s="81">
        <v>44621</v>
      </c>
      <c r="U44" s="90">
        <v>5</v>
      </c>
      <c r="V44" s="162"/>
      <c r="W44" s="163"/>
      <c r="X44" s="89">
        <f t="shared" si="15"/>
        <v>0</v>
      </c>
      <c r="Y44" s="13"/>
      <c r="Z44" s="74"/>
      <c r="AA44" s="13"/>
    </row>
    <row r="45" spans="2:27" ht="15.75" thickBot="1" x14ac:dyDescent="0.3">
      <c r="B45" s="102" t="s">
        <v>24</v>
      </c>
      <c r="C45" s="96">
        <f>AVERAGE(C42:C44)</f>
        <v>6</v>
      </c>
      <c r="D45" s="97">
        <f>AVERAGE(D42:D44)</f>
        <v>12</v>
      </c>
      <c r="E45" s="120">
        <f>AVERAGE(E42:E44)</f>
        <v>94.600000000000009</v>
      </c>
      <c r="F45" s="98">
        <f>AVERAGE(F42:F44)</f>
        <v>2</v>
      </c>
      <c r="G45" s="74"/>
      <c r="H45" s="102" t="s">
        <v>24</v>
      </c>
      <c r="I45" s="96">
        <f>AVERAGE(I42:I44)</f>
        <v>5</v>
      </c>
      <c r="J45" s="97">
        <f>AVERAGE(J42:J44)</f>
        <v>3</v>
      </c>
      <c r="K45" s="120">
        <f>AVERAGE(K42:K44)</f>
        <v>18.666666666666668</v>
      </c>
      <c r="L45" s="98">
        <f>AVERAGE(L42:L44)</f>
        <v>0.6</v>
      </c>
      <c r="M45" s="101"/>
      <c r="N45" s="102" t="s">
        <v>24</v>
      </c>
      <c r="O45" s="96">
        <f>AVERAGE(O42:O44)</f>
        <v>6</v>
      </c>
      <c r="P45" s="97" t="e">
        <f>AVERAGE(P42:P44)</f>
        <v>#DIV/0!</v>
      </c>
      <c r="Q45" s="97" t="e">
        <f>AVERAGE(Q42:Q44)</f>
        <v>#DIV/0!</v>
      </c>
      <c r="R45" s="98">
        <f>AVERAGE(R42:R44)</f>
        <v>0</v>
      </c>
      <c r="S45" s="101"/>
      <c r="T45" s="102" t="s">
        <v>24</v>
      </c>
      <c r="U45" s="96">
        <f>AVERAGE(U42:U44)</f>
        <v>5</v>
      </c>
      <c r="V45" s="96" t="e">
        <f>AVERAGE(V42:V44)</f>
        <v>#DIV/0!</v>
      </c>
      <c r="W45" s="96" t="e">
        <f>AVERAGE(W42:W44)</f>
        <v>#DIV/0!</v>
      </c>
      <c r="X45" s="100">
        <f>AVERAGE(X42:X44)</f>
        <v>0</v>
      </c>
      <c r="Y45" s="13"/>
      <c r="Z45" s="74"/>
      <c r="AA45" s="13"/>
    </row>
    <row r="46" spans="2:27" x14ac:dyDescent="0.25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106"/>
      <c r="N46" s="138" t="s">
        <v>62</v>
      </c>
      <c r="O46" s="74"/>
      <c r="P46" s="74"/>
      <c r="Q46" s="74"/>
      <c r="R46" s="74"/>
      <c r="S46" s="106"/>
      <c r="T46" s="139" t="s">
        <v>63</v>
      </c>
      <c r="U46" s="74"/>
      <c r="V46" s="13"/>
      <c r="W46" s="13"/>
      <c r="X46" s="13"/>
      <c r="Y46" s="13"/>
      <c r="Z46" s="74"/>
      <c r="AA46" s="74"/>
    </row>
    <row r="47" spans="2:27" x14ac:dyDescent="0.25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106"/>
      <c r="N47" s="74"/>
      <c r="O47" s="74"/>
      <c r="P47" s="74"/>
      <c r="Q47" s="74"/>
      <c r="R47" s="74"/>
      <c r="S47" s="106"/>
      <c r="T47" s="74"/>
      <c r="U47" s="74"/>
      <c r="V47" s="13"/>
      <c r="W47" s="13"/>
      <c r="X47" s="13"/>
      <c r="Y47" s="13"/>
      <c r="Z47" s="74"/>
      <c r="AA47" s="74"/>
    </row>
    <row r="48" spans="2:27" ht="15.75" x14ac:dyDescent="0.25">
      <c r="B48" s="265" t="s">
        <v>73</v>
      </c>
      <c r="C48" s="266"/>
      <c r="D48" s="266"/>
      <c r="E48" s="266"/>
      <c r="F48" s="267"/>
      <c r="G48" s="74"/>
      <c r="H48" s="265" t="s">
        <v>73</v>
      </c>
      <c r="I48" s="266"/>
      <c r="J48" s="266"/>
      <c r="K48" s="266"/>
      <c r="L48" s="267"/>
      <c r="M48" s="75"/>
      <c r="N48" s="265" t="s">
        <v>73</v>
      </c>
      <c r="O48" s="266"/>
      <c r="P48" s="266"/>
      <c r="Q48" s="266"/>
      <c r="R48" s="267"/>
      <c r="S48" s="75"/>
      <c r="T48" s="265" t="s">
        <v>73</v>
      </c>
      <c r="U48" s="266"/>
      <c r="V48" s="266"/>
      <c r="W48" s="266"/>
      <c r="X48" s="267"/>
      <c r="Y48" s="13"/>
      <c r="Z48" s="74"/>
      <c r="AA48" s="13"/>
    </row>
    <row r="49" spans="2:27" x14ac:dyDescent="0.25">
      <c r="B49" s="245" t="s">
        <v>50</v>
      </c>
      <c r="C49" s="245"/>
      <c r="D49" s="245"/>
      <c r="E49" s="245"/>
      <c r="F49" s="245"/>
      <c r="G49" s="74"/>
      <c r="H49" s="245" t="s">
        <v>51</v>
      </c>
      <c r="I49" s="245"/>
      <c r="J49" s="245"/>
      <c r="K49" s="245"/>
      <c r="L49" s="245"/>
      <c r="M49" s="76"/>
      <c r="N49" s="259" t="s">
        <v>52</v>
      </c>
      <c r="O49" s="259"/>
      <c r="P49" s="259"/>
      <c r="Q49" s="259"/>
      <c r="R49" s="259"/>
      <c r="S49" s="76"/>
      <c r="T49" s="245" t="s">
        <v>53</v>
      </c>
      <c r="U49" s="245"/>
      <c r="V49" s="245"/>
      <c r="W49" s="245"/>
      <c r="X49" s="245"/>
      <c r="Y49" s="13"/>
      <c r="Z49" s="74"/>
      <c r="AA49" s="13"/>
    </row>
    <row r="50" spans="2:27" ht="15.75" thickBot="1" x14ac:dyDescent="0.3">
      <c r="B50" s="77"/>
      <c r="C50" s="77"/>
      <c r="D50" s="77"/>
      <c r="E50" s="77"/>
      <c r="F50" s="78"/>
      <c r="G50" s="74"/>
      <c r="H50" s="77"/>
      <c r="I50" s="77"/>
      <c r="J50" s="77"/>
      <c r="K50" s="78"/>
      <c r="L50" s="78"/>
      <c r="M50" s="79"/>
      <c r="N50" s="77"/>
      <c r="O50" s="77"/>
      <c r="P50" s="77"/>
      <c r="Q50" s="78"/>
      <c r="R50" s="78"/>
      <c r="S50" s="79"/>
      <c r="T50" s="77"/>
      <c r="U50" s="77"/>
      <c r="V50" s="77"/>
      <c r="W50" s="77"/>
      <c r="X50" s="78"/>
      <c r="Y50" s="13"/>
      <c r="Z50" s="74"/>
      <c r="AA50" s="13"/>
    </row>
    <row r="51" spans="2:27" x14ac:dyDescent="0.25">
      <c r="B51" s="272" t="s">
        <v>1</v>
      </c>
      <c r="C51" s="268" t="s">
        <v>2</v>
      </c>
      <c r="D51" s="268" t="s">
        <v>30</v>
      </c>
      <c r="E51" s="268" t="s">
        <v>21</v>
      </c>
      <c r="F51" s="270" t="s">
        <v>59</v>
      </c>
      <c r="G51" s="74"/>
      <c r="H51" s="272" t="s">
        <v>1</v>
      </c>
      <c r="I51" s="268" t="s">
        <v>2</v>
      </c>
      <c r="J51" s="268" t="s">
        <v>30</v>
      </c>
      <c r="K51" s="268" t="s">
        <v>21</v>
      </c>
      <c r="L51" s="270" t="s">
        <v>59</v>
      </c>
      <c r="M51" s="80"/>
      <c r="N51" s="272" t="s">
        <v>1</v>
      </c>
      <c r="O51" s="268" t="s">
        <v>2</v>
      </c>
      <c r="P51" s="268" t="s">
        <v>30</v>
      </c>
      <c r="Q51" s="268" t="s">
        <v>21</v>
      </c>
      <c r="R51" s="270" t="s">
        <v>59</v>
      </c>
      <c r="S51" s="80"/>
      <c r="T51" s="272" t="s">
        <v>1</v>
      </c>
      <c r="U51" s="268" t="s">
        <v>2</v>
      </c>
      <c r="V51" s="268" t="s">
        <v>30</v>
      </c>
      <c r="W51" s="268" t="s">
        <v>21</v>
      </c>
      <c r="X51" s="270" t="s">
        <v>59</v>
      </c>
      <c r="Y51" s="13"/>
      <c r="Z51" s="74"/>
      <c r="AA51" s="13"/>
    </row>
    <row r="52" spans="2:27" ht="15.75" thickBot="1" x14ac:dyDescent="0.3">
      <c r="B52" s="273"/>
      <c r="C52" s="269"/>
      <c r="D52" s="269"/>
      <c r="E52" s="269"/>
      <c r="F52" s="271"/>
      <c r="G52" s="74"/>
      <c r="H52" s="273"/>
      <c r="I52" s="269"/>
      <c r="J52" s="269"/>
      <c r="K52" s="269"/>
      <c r="L52" s="271"/>
      <c r="M52" s="80"/>
      <c r="N52" s="273"/>
      <c r="O52" s="269"/>
      <c r="P52" s="269"/>
      <c r="Q52" s="269"/>
      <c r="R52" s="271"/>
      <c r="S52" s="80"/>
      <c r="T52" s="273"/>
      <c r="U52" s="269"/>
      <c r="V52" s="269"/>
      <c r="W52" s="269"/>
      <c r="X52" s="271"/>
      <c r="Y52" s="13"/>
      <c r="Z52" s="74"/>
      <c r="AA52" s="13"/>
    </row>
    <row r="53" spans="2:27" ht="15.75" thickBot="1" x14ac:dyDescent="0.3">
      <c r="B53" s="81">
        <v>44562</v>
      </c>
      <c r="C53" s="26">
        <v>4</v>
      </c>
      <c r="D53" s="84">
        <v>16</v>
      </c>
      <c r="E53" s="84">
        <v>89.3</v>
      </c>
      <c r="F53" s="35">
        <f t="shared" ref="F53:F55" si="16">+E53/C53</f>
        <v>22.324999999999999</v>
      </c>
      <c r="G53" s="74"/>
      <c r="H53" s="81">
        <v>44562</v>
      </c>
      <c r="I53" s="20">
        <v>4</v>
      </c>
      <c r="J53" s="87">
        <v>3</v>
      </c>
      <c r="K53" s="88">
        <v>18.600000000000001</v>
      </c>
      <c r="L53" s="89">
        <f>+K53/I53</f>
        <v>4.6500000000000004</v>
      </c>
      <c r="M53" s="85"/>
      <c r="N53" s="81">
        <v>44562</v>
      </c>
      <c r="O53" s="20">
        <v>5</v>
      </c>
      <c r="P53" s="91">
        <v>146</v>
      </c>
      <c r="Q53" s="125">
        <v>635</v>
      </c>
      <c r="R53" s="89">
        <f>Q53/O53</f>
        <v>127</v>
      </c>
      <c r="S53" s="85"/>
      <c r="T53" s="81">
        <v>44562</v>
      </c>
      <c r="U53" s="20">
        <v>5</v>
      </c>
      <c r="V53" s="87">
        <v>3</v>
      </c>
      <c r="W53" s="87">
        <v>14.2</v>
      </c>
      <c r="X53" s="89">
        <f>+W53/U53</f>
        <v>2.84</v>
      </c>
      <c r="Y53" s="13"/>
      <c r="Z53" s="74"/>
      <c r="AA53" s="13"/>
    </row>
    <row r="54" spans="2:27" ht="15.75" thickBot="1" x14ac:dyDescent="0.3">
      <c r="B54" s="81">
        <v>44593</v>
      </c>
      <c r="C54" s="92">
        <v>4</v>
      </c>
      <c r="D54" s="93">
        <v>30</v>
      </c>
      <c r="E54" s="93">
        <v>163.80000000000001</v>
      </c>
      <c r="F54" s="35">
        <f t="shared" si="16"/>
        <v>40.950000000000003</v>
      </c>
      <c r="G54" s="74"/>
      <c r="H54" s="81">
        <v>44593</v>
      </c>
      <c r="I54" s="90">
        <v>4</v>
      </c>
      <c r="J54" s="87">
        <v>12</v>
      </c>
      <c r="K54" s="88">
        <v>64.3</v>
      </c>
      <c r="L54" s="89">
        <f t="shared" ref="L54:L55" si="17">+K54/I54</f>
        <v>16.074999999999999</v>
      </c>
      <c r="M54" s="85"/>
      <c r="N54" s="81">
        <v>44593</v>
      </c>
      <c r="O54" s="90">
        <v>5</v>
      </c>
      <c r="P54" s="91">
        <v>101</v>
      </c>
      <c r="Q54" s="125">
        <v>399.66</v>
      </c>
      <c r="R54" s="89">
        <f t="shared" ref="R54:R55" si="18">Q54/O54</f>
        <v>79.932000000000002</v>
      </c>
      <c r="S54" s="85"/>
      <c r="T54" s="81">
        <v>44593</v>
      </c>
      <c r="U54" s="90">
        <v>5</v>
      </c>
      <c r="V54" s="91">
        <v>4</v>
      </c>
      <c r="W54" s="91">
        <v>18.100000000000001</v>
      </c>
      <c r="X54" s="89">
        <f t="shared" ref="X54:X55" si="19">+W54/U54</f>
        <v>3.62</v>
      </c>
      <c r="Y54" s="13"/>
      <c r="Z54" s="74"/>
      <c r="AA54" s="13"/>
    </row>
    <row r="55" spans="2:27" ht="15.75" thickBot="1" x14ac:dyDescent="0.3">
      <c r="B55" s="81">
        <v>44621</v>
      </c>
      <c r="C55" s="92">
        <v>4</v>
      </c>
      <c r="D55" s="93">
        <v>33</v>
      </c>
      <c r="E55" s="93">
        <v>179.7</v>
      </c>
      <c r="F55" s="35">
        <f t="shared" si="16"/>
        <v>44.924999999999997</v>
      </c>
      <c r="G55" s="74"/>
      <c r="H55" s="81">
        <v>44621</v>
      </c>
      <c r="I55" s="90">
        <v>4</v>
      </c>
      <c r="J55" s="87">
        <v>3</v>
      </c>
      <c r="K55" s="88">
        <v>18.600000000000001</v>
      </c>
      <c r="L55" s="89">
        <f t="shared" si="17"/>
        <v>4.6500000000000004</v>
      </c>
      <c r="M55" s="85"/>
      <c r="N55" s="81">
        <v>44621</v>
      </c>
      <c r="O55" s="90">
        <v>5</v>
      </c>
      <c r="P55" s="91">
        <v>105</v>
      </c>
      <c r="Q55" s="125">
        <v>411.9</v>
      </c>
      <c r="R55" s="89">
        <f t="shared" si="18"/>
        <v>82.38</v>
      </c>
      <c r="S55" s="85"/>
      <c r="T55" s="81">
        <v>44621</v>
      </c>
      <c r="U55" s="90">
        <v>5</v>
      </c>
      <c r="V55" s="91">
        <v>5</v>
      </c>
      <c r="W55" s="91">
        <v>21.7</v>
      </c>
      <c r="X55" s="89">
        <f t="shared" si="19"/>
        <v>4.34</v>
      </c>
      <c r="Y55" s="13"/>
      <c r="Z55" s="74"/>
      <c r="AA55" s="13"/>
    </row>
    <row r="56" spans="2:27" ht="15.75" thickBot="1" x14ac:dyDescent="0.3">
      <c r="B56" s="102" t="s">
        <v>24</v>
      </c>
      <c r="C56" s="96">
        <f>AVERAGE(C53:C55)</f>
        <v>4</v>
      </c>
      <c r="D56" s="97">
        <f>AVERAGE(D53:D55)</f>
        <v>26.333333333333332</v>
      </c>
      <c r="E56" s="120">
        <f>AVERAGE(E53:E55)</f>
        <v>144.26666666666668</v>
      </c>
      <c r="F56" s="102">
        <f>AVERAGE(F53:F55)</f>
        <v>36.06666666666667</v>
      </c>
      <c r="G56" s="99"/>
      <c r="H56" s="102" t="s">
        <v>24</v>
      </c>
      <c r="I56" s="96">
        <f>AVERAGE(I53:I55)</f>
        <v>4</v>
      </c>
      <c r="J56" s="97">
        <f>AVERAGE(J53:J55)</f>
        <v>6</v>
      </c>
      <c r="K56" s="120">
        <f>AVERAGE(K53:K55)</f>
        <v>33.833333333333336</v>
      </c>
      <c r="L56" s="102">
        <f>AVERAGE(L53:L55)</f>
        <v>8.4583333333333339</v>
      </c>
      <c r="M56" s="101"/>
      <c r="N56" s="95" t="s">
        <v>24</v>
      </c>
      <c r="O56" s="96">
        <f>AVERAGE(O53:O55)</f>
        <v>5</v>
      </c>
      <c r="P56" s="96">
        <f>AVERAGE(P53:P55)</f>
        <v>117.33333333333333</v>
      </c>
      <c r="Q56" s="96">
        <f>AVERAGE(Q53:Q55)</f>
        <v>482.18666666666667</v>
      </c>
      <c r="R56" s="100">
        <f>AVERAGE(R53:R55)</f>
        <v>96.437333333333342</v>
      </c>
      <c r="S56" s="101"/>
      <c r="T56" s="126" t="s">
        <v>24</v>
      </c>
      <c r="U56" s="96">
        <f>AVERAGE(U53:U55)</f>
        <v>5</v>
      </c>
      <c r="V56" s="97">
        <f>AVERAGE(V53:V55)</f>
        <v>4</v>
      </c>
      <c r="W56" s="97">
        <f>AVERAGE(W53:W55)</f>
        <v>18</v>
      </c>
      <c r="X56" s="98">
        <f>AVERAGE(X53:X55)</f>
        <v>3.6</v>
      </c>
      <c r="Y56" s="13"/>
      <c r="Z56" s="99"/>
      <c r="AA56" s="13"/>
    </row>
    <row r="57" spans="2:27" x14ac:dyDescent="0.25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106"/>
      <c r="N57" s="74"/>
      <c r="O57" s="74"/>
      <c r="P57" s="74"/>
      <c r="Q57" s="74"/>
      <c r="R57" s="74"/>
      <c r="S57" s="106"/>
      <c r="T57" s="74"/>
      <c r="U57" s="74"/>
      <c r="V57" s="74"/>
      <c r="W57" s="74"/>
      <c r="X57" s="74"/>
      <c r="Y57" s="74"/>
      <c r="Z57" s="74"/>
      <c r="AA57" s="127"/>
    </row>
    <row r="58" spans="2:27" x14ac:dyDescent="0.25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106"/>
      <c r="N58" s="74"/>
      <c r="O58" s="74"/>
      <c r="P58" s="74"/>
      <c r="Q58" s="74"/>
      <c r="R58" s="74"/>
      <c r="S58" s="106"/>
      <c r="T58" s="74"/>
      <c r="U58" s="74"/>
      <c r="V58" s="74"/>
      <c r="W58" s="74"/>
      <c r="X58" s="74"/>
      <c r="Y58" s="74"/>
      <c r="Z58" s="74"/>
      <c r="AA58" s="74"/>
    </row>
    <row r="59" spans="2:27" ht="15.75" x14ac:dyDescent="0.25">
      <c r="B59" s="265" t="s">
        <v>73</v>
      </c>
      <c r="C59" s="266"/>
      <c r="D59" s="266"/>
      <c r="E59" s="266"/>
      <c r="F59" s="267"/>
      <c r="G59" s="74"/>
      <c r="H59" s="274" t="s">
        <v>73</v>
      </c>
      <c r="I59" s="274"/>
      <c r="J59" s="274"/>
      <c r="K59" s="274"/>
      <c r="L59" s="274"/>
      <c r="M59" s="75"/>
      <c r="N59" s="265" t="s">
        <v>73</v>
      </c>
      <c r="O59" s="266"/>
      <c r="P59" s="266"/>
      <c r="Q59" s="266"/>
      <c r="R59" s="267"/>
      <c r="S59" s="73"/>
      <c r="T59" s="265" t="s">
        <v>73</v>
      </c>
      <c r="U59" s="266"/>
      <c r="V59" s="266"/>
      <c r="W59" s="266"/>
      <c r="X59" s="267"/>
      <c r="Y59" s="13"/>
      <c r="Z59" s="74"/>
      <c r="AA59" s="74"/>
    </row>
    <row r="60" spans="2:27" x14ac:dyDescent="0.25">
      <c r="B60" s="245" t="s">
        <v>54</v>
      </c>
      <c r="C60" s="245"/>
      <c r="D60" s="245"/>
      <c r="E60" s="245"/>
      <c r="F60" s="245"/>
      <c r="G60" s="74"/>
      <c r="H60" s="245" t="s">
        <v>55</v>
      </c>
      <c r="I60" s="245"/>
      <c r="J60" s="245"/>
      <c r="K60" s="245"/>
      <c r="L60" s="245"/>
      <c r="M60" s="76"/>
      <c r="N60" s="245" t="s">
        <v>56</v>
      </c>
      <c r="O60" s="245"/>
      <c r="P60" s="245"/>
      <c r="Q60" s="245"/>
      <c r="R60" s="245"/>
      <c r="S60" s="73"/>
      <c r="T60" s="245" t="s">
        <v>57</v>
      </c>
      <c r="U60" s="245"/>
      <c r="V60" s="245"/>
      <c r="W60" s="245"/>
      <c r="X60" s="245"/>
      <c r="Y60" s="13"/>
      <c r="Z60" s="74"/>
      <c r="AA60" s="74"/>
    </row>
    <row r="61" spans="2:27" ht="15.75" thickBot="1" x14ac:dyDescent="0.3">
      <c r="B61" s="77"/>
      <c r="C61" s="77"/>
      <c r="D61" s="77"/>
      <c r="E61" s="77"/>
      <c r="F61" s="78"/>
      <c r="G61" s="74"/>
      <c r="H61" s="77"/>
      <c r="I61" s="77"/>
      <c r="J61" s="77"/>
      <c r="K61" s="78"/>
      <c r="L61" s="78"/>
      <c r="M61" s="79"/>
      <c r="N61" s="77"/>
      <c r="O61" s="77"/>
      <c r="P61" s="77"/>
      <c r="Q61" s="78"/>
      <c r="R61" s="78"/>
      <c r="S61" s="73"/>
      <c r="T61" s="77"/>
      <c r="U61" s="77"/>
      <c r="V61" s="77"/>
      <c r="W61" s="77"/>
      <c r="X61" s="78"/>
      <c r="Y61" s="13"/>
      <c r="Z61" s="74"/>
      <c r="AA61" s="74"/>
    </row>
    <row r="62" spans="2:27" x14ac:dyDescent="0.25">
      <c r="B62" s="272" t="s">
        <v>1</v>
      </c>
      <c r="C62" s="268" t="s">
        <v>2</v>
      </c>
      <c r="D62" s="268" t="s">
        <v>30</v>
      </c>
      <c r="E62" s="268" t="s">
        <v>21</v>
      </c>
      <c r="F62" s="270" t="s">
        <v>59</v>
      </c>
      <c r="G62" s="74"/>
      <c r="H62" s="272" t="s">
        <v>1</v>
      </c>
      <c r="I62" s="268" t="s">
        <v>2</v>
      </c>
      <c r="J62" s="268" t="s">
        <v>30</v>
      </c>
      <c r="K62" s="268" t="s">
        <v>21</v>
      </c>
      <c r="L62" s="270" t="s">
        <v>59</v>
      </c>
      <c r="M62" s="80"/>
      <c r="N62" s="272" t="s">
        <v>1</v>
      </c>
      <c r="O62" s="268" t="s">
        <v>2</v>
      </c>
      <c r="P62" s="268" t="s">
        <v>30</v>
      </c>
      <c r="Q62" s="268" t="s">
        <v>21</v>
      </c>
      <c r="R62" s="270" t="s">
        <v>59</v>
      </c>
      <c r="S62" s="73"/>
      <c r="T62" s="272" t="s">
        <v>1</v>
      </c>
      <c r="U62" s="268" t="s">
        <v>2</v>
      </c>
      <c r="V62" s="268" t="s">
        <v>30</v>
      </c>
      <c r="W62" s="268" t="s">
        <v>21</v>
      </c>
      <c r="X62" s="270" t="s">
        <v>59</v>
      </c>
      <c r="Y62" s="13"/>
      <c r="Z62" s="74"/>
      <c r="AA62" s="74"/>
    </row>
    <row r="63" spans="2:27" ht="15.75" thickBot="1" x14ac:dyDescent="0.3">
      <c r="B63" s="273"/>
      <c r="C63" s="269"/>
      <c r="D63" s="269"/>
      <c r="E63" s="275"/>
      <c r="F63" s="271"/>
      <c r="G63" s="74"/>
      <c r="H63" s="273"/>
      <c r="I63" s="269"/>
      <c r="J63" s="269"/>
      <c r="K63" s="269"/>
      <c r="L63" s="271"/>
      <c r="M63" s="80"/>
      <c r="N63" s="273"/>
      <c r="O63" s="269"/>
      <c r="P63" s="269"/>
      <c r="Q63" s="269"/>
      <c r="R63" s="271"/>
      <c r="S63" s="73"/>
      <c r="T63" s="273"/>
      <c r="U63" s="269"/>
      <c r="V63" s="269"/>
      <c r="W63" s="269"/>
      <c r="X63" s="271"/>
      <c r="Y63" s="13"/>
      <c r="Z63" s="74"/>
      <c r="AA63" s="74"/>
    </row>
    <row r="64" spans="2:27" ht="15.75" thickBot="1" x14ac:dyDescent="0.3">
      <c r="B64" s="81">
        <v>44562</v>
      </c>
      <c r="C64" s="20">
        <v>5</v>
      </c>
      <c r="D64" s="87">
        <v>64</v>
      </c>
      <c r="E64" s="169">
        <v>321.2</v>
      </c>
      <c r="F64" s="89">
        <f>+'LUZ ORS'!J64/C64</f>
        <v>50.14</v>
      </c>
      <c r="G64" s="74"/>
      <c r="H64" s="81">
        <v>44562</v>
      </c>
      <c r="I64" s="20">
        <v>4</v>
      </c>
      <c r="J64" s="124">
        <v>16</v>
      </c>
      <c r="K64" s="88">
        <v>54.3</v>
      </c>
      <c r="L64" s="89">
        <f t="shared" ref="L64:L66" si="20">+K64/I64</f>
        <v>13.574999999999999</v>
      </c>
      <c r="M64" s="85"/>
      <c r="N64" s="128">
        <v>44562</v>
      </c>
      <c r="O64" s="26">
        <v>3</v>
      </c>
      <c r="P64" s="140">
        <v>12</v>
      </c>
      <c r="Q64" s="88">
        <v>37.630000000000003</v>
      </c>
      <c r="R64" s="35">
        <f>P64/O64</f>
        <v>4</v>
      </c>
      <c r="S64" s="73"/>
      <c r="T64" s="128">
        <v>44562</v>
      </c>
      <c r="U64" s="129">
        <v>2</v>
      </c>
      <c r="V64" s="87"/>
      <c r="W64" s="88">
        <v>15</v>
      </c>
      <c r="X64" s="89"/>
      <c r="Y64" s="13"/>
      <c r="Z64" s="74"/>
      <c r="AA64" s="74"/>
    </row>
    <row r="65" spans="2:27" ht="15.75" thickBot="1" x14ac:dyDescent="0.3">
      <c r="B65" s="81">
        <v>44593</v>
      </c>
      <c r="C65" s="90">
        <v>5</v>
      </c>
      <c r="D65" s="87">
        <v>76</v>
      </c>
      <c r="E65" s="169">
        <v>400.4</v>
      </c>
      <c r="F65" s="89">
        <f>+'LUZ ORS'!J65/C65</f>
        <v>50.38</v>
      </c>
      <c r="G65" s="74"/>
      <c r="H65" s="81">
        <v>44593</v>
      </c>
      <c r="I65" s="90">
        <v>4</v>
      </c>
      <c r="J65" s="124">
        <v>12</v>
      </c>
      <c r="K65" s="88">
        <v>42</v>
      </c>
      <c r="L65" s="89">
        <f t="shared" si="20"/>
        <v>10.5</v>
      </c>
      <c r="M65" s="85"/>
      <c r="N65" s="81">
        <v>44593</v>
      </c>
      <c r="O65" s="92">
        <v>3</v>
      </c>
      <c r="P65" s="140">
        <v>10</v>
      </c>
      <c r="Q65" s="88">
        <v>32.1</v>
      </c>
      <c r="R65" s="35">
        <f>P65/O65</f>
        <v>3.3333333333333335</v>
      </c>
      <c r="S65" s="73"/>
      <c r="T65" s="81">
        <v>44593</v>
      </c>
      <c r="U65" s="130">
        <v>2</v>
      </c>
      <c r="V65" s="87"/>
      <c r="W65" s="88">
        <v>15</v>
      </c>
      <c r="X65" s="89"/>
      <c r="Y65" s="13"/>
      <c r="Z65" s="74"/>
      <c r="AA65" s="74"/>
    </row>
    <row r="66" spans="2:27" ht="15.75" thickBot="1" x14ac:dyDescent="0.3">
      <c r="B66" s="81">
        <v>44621</v>
      </c>
      <c r="C66" s="90">
        <v>5</v>
      </c>
      <c r="D66" s="87">
        <v>54</v>
      </c>
      <c r="E66" s="169">
        <v>255.1</v>
      </c>
      <c r="F66" s="89">
        <f>+'LUZ ORS'!J66/C66</f>
        <v>54.720000000000006</v>
      </c>
      <c r="G66" s="74"/>
      <c r="H66" s="81">
        <v>44621</v>
      </c>
      <c r="I66" s="90">
        <v>4</v>
      </c>
      <c r="J66" s="124">
        <v>8</v>
      </c>
      <c r="K66" s="88">
        <v>29.6</v>
      </c>
      <c r="L66" s="89">
        <f t="shared" si="20"/>
        <v>7.4</v>
      </c>
      <c r="M66" s="85"/>
      <c r="N66" s="81">
        <v>44621</v>
      </c>
      <c r="O66" s="92">
        <v>3</v>
      </c>
      <c r="P66" s="140">
        <v>21</v>
      </c>
      <c r="Q66" s="88">
        <v>62.8</v>
      </c>
      <c r="R66" s="35">
        <f>P66/O66</f>
        <v>7</v>
      </c>
      <c r="S66" s="73"/>
      <c r="T66" s="81">
        <v>44621</v>
      </c>
      <c r="U66" s="129">
        <v>2</v>
      </c>
      <c r="V66" s="87"/>
      <c r="W66" s="88">
        <v>15</v>
      </c>
      <c r="X66" s="89"/>
      <c r="Y66" s="13"/>
      <c r="Z66" s="74"/>
      <c r="AA66" s="74"/>
    </row>
    <row r="67" spans="2:27" ht="15.75" thickBot="1" x14ac:dyDescent="0.3">
      <c r="B67" s="102" t="s">
        <v>24</v>
      </c>
      <c r="C67" s="96">
        <f>AVERAGE(C64:C66)</f>
        <v>5</v>
      </c>
      <c r="D67" s="97">
        <f>AVERAGE(D64:D66)</f>
        <v>64.666666666666671</v>
      </c>
      <c r="E67" s="118">
        <f>AVERAGE('LUZ ORS'!J64:J66)</f>
        <v>258.73333333333335</v>
      </c>
      <c r="F67" s="98">
        <f>AVERAGE(F64:F66)</f>
        <v>51.74666666666667</v>
      </c>
      <c r="G67" s="99"/>
      <c r="H67" s="95" t="s">
        <v>24</v>
      </c>
      <c r="I67" s="96">
        <f>AVERAGE(I64:I66)</f>
        <v>4</v>
      </c>
      <c r="J67" s="97">
        <f>AVERAGE(J64:J66)</f>
        <v>12</v>
      </c>
      <c r="K67" s="97">
        <f>AVERAGE(K64:K66)</f>
        <v>41.966666666666669</v>
      </c>
      <c r="L67" s="98">
        <f>AVERAGE(L64:L66)</f>
        <v>10.491666666666667</v>
      </c>
      <c r="M67" s="101"/>
      <c r="N67" s="95" t="s">
        <v>24</v>
      </c>
      <c r="O67" s="96">
        <f>AVERAGE(O64:O66)</f>
        <v>3</v>
      </c>
      <c r="P67" s="97">
        <f>AVERAGE(P64:P66)</f>
        <v>14.333333333333334</v>
      </c>
      <c r="Q67" s="97">
        <f>AVERAGE(Q64:Q66)</f>
        <v>44.176666666666669</v>
      </c>
      <c r="R67" s="98">
        <f>AVERAGE(R64:R66)</f>
        <v>4.7777777777777777</v>
      </c>
      <c r="S67" s="73"/>
      <c r="T67" s="133" t="s">
        <v>24</v>
      </c>
      <c r="U67" s="96">
        <v>2</v>
      </c>
      <c r="V67" s="97" t="e">
        <f>AVERAGE(V62:V66)</f>
        <v>#DIV/0!</v>
      </c>
      <c r="W67" s="120">
        <v>0</v>
      </c>
      <c r="X67" s="102"/>
      <c r="Y67" s="13"/>
      <c r="Z67" s="99"/>
      <c r="AA67" s="74"/>
    </row>
    <row r="68" spans="2:27" x14ac:dyDescent="0.2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106"/>
      <c r="N68" s="139" t="s">
        <v>64</v>
      </c>
      <c r="O68" s="74"/>
      <c r="P68" s="74"/>
      <c r="Q68" s="74"/>
      <c r="R68" s="74"/>
      <c r="S68" s="106"/>
      <c r="T68" s="134" t="s">
        <v>65</v>
      </c>
      <c r="U68" s="135"/>
      <c r="V68" s="74"/>
      <c r="W68" s="135"/>
      <c r="X68" s="135"/>
      <c r="Y68" s="74"/>
      <c r="Z68" s="74"/>
      <c r="AA68" s="74"/>
    </row>
  </sheetData>
  <customSheetViews>
    <customSheetView guid="{7E5C9E2A-31B3-46E6-A8D2-002071D8F3A5}" scale="77" showGridLines="0" topLeftCell="A28">
      <selection activeCell="S69" sqref="S69"/>
      <pageMargins left="0.7" right="0.7" top="0.75" bottom="0.75" header="0.3" footer="0.3"/>
      <pageSetup paperSize="9" orientation="portrait" verticalDpi="597" r:id="rId1"/>
    </customSheetView>
    <customSheetView guid="{6348123E-E71C-4D46-BA3B-F837DFD80CFE}" scale="77" showPageBreaks="1" showGridLines="0" topLeftCell="A28">
      <selection activeCell="S69" sqref="S69"/>
      <pageMargins left="0.7" right="0.7" top="0.75" bottom="0.75" header="0.3" footer="0.3"/>
      <pageSetup paperSize="9" orientation="portrait" verticalDpi="597" r:id="rId2"/>
    </customSheetView>
  </customSheetViews>
  <mergeCells count="170">
    <mergeCell ref="B60:F60"/>
    <mergeCell ref="H60:L60"/>
    <mergeCell ref="N60:R60"/>
    <mergeCell ref="T60:X60"/>
    <mergeCell ref="B62:B63"/>
    <mergeCell ref="C62:C63"/>
    <mergeCell ref="D62:D63"/>
    <mergeCell ref="E62:E63"/>
    <mergeCell ref="F62:F63"/>
    <mergeCell ref="H62:H63"/>
    <mergeCell ref="W62:W63"/>
    <mergeCell ref="X62:X63"/>
    <mergeCell ref="P62:P63"/>
    <mergeCell ref="Q62:Q63"/>
    <mergeCell ref="R62:R63"/>
    <mergeCell ref="T62:T63"/>
    <mergeCell ref="U62:U63"/>
    <mergeCell ref="V62:V63"/>
    <mergeCell ref="I62:I63"/>
    <mergeCell ref="J62:J63"/>
    <mergeCell ref="K62:K63"/>
    <mergeCell ref="L62:L63"/>
    <mergeCell ref="N62:N63"/>
    <mergeCell ref="O62:O63"/>
    <mergeCell ref="B59:F59"/>
    <mergeCell ref="H59:L59"/>
    <mergeCell ref="N59:R59"/>
    <mergeCell ref="T59:X59"/>
    <mergeCell ref="P51:P52"/>
    <mergeCell ref="Q51:Q52"/>
    <mergeCell ref="R51:R52"/>
    <mergeCell ref="T51:T52"/>
    <mergeCell ref="U51:U52"/>
    <mergeCell ref="V51:V52"/>
    <mergeCell ref="I51:I52"/>
    <mergeCell ref="J51:J52"/>
    <mergeCell ref="K51:K52"/>
    <mergeCell ref="L51:L52"/>
    <mergeCell ref="N51:N52"/>
    <mergeCell ref="O51:O52"/>
    <mergeCell ref="B49:F49"/>
    <mergeCell ref="H49:L49"/>
    <mergeCell ref="N49:R49"/>
    <mergeCell ref="T49:X49"/>
    <mergeCell ref="B51:B52"/>
    <mergeCell ref="C51:C52"/>
    <mergeCell ref="D51:D52"/>
    <mergeCell ref="E51:E52"/>
    <mergeCell ref="F51:F52"/>
    <mergeCell ref="H51:H52"/>
    <mergeCell ref="W51:W52"/>
    <mergeCell ref="X51:X52"/>
    <mergeCell ref="B48:F48"/>
    <mergeCell ref="H48:L48"/>
    <mergeCell ref="N48:R48"/>
    <mergeCell ref="T48:X48"/>
    <mergeCell ref="P40:P41"/>
    <mergeCell ref="Q40:Q41"/>
    <mergeCell ref="R40:R41"/>
    <mergeCell ref="T40:T41"/>
    <mergeCell ref="U40:U41"/>
    <mergeCell ref="V40:V41"/>
    <mergeCell ref="I40:I41"/>
    <mergeCell ref="J40:J41"/>
    <mergeCell ref="K40:K41"/>
    <mergeCell ref="L40:L41"/>
    <mergeCell ref="N40:N41"/>
    <mergeCell ref="O40:O41"/>
    <mergeCell ref="B38:F38"/>
    <mergeCell ref="H38:L38"/>
    <mergeCell ref="N38:R38"/>
    <mergeCell ref="T38:X38"/>
    <mergeCell ref="B40:B41"/>
    <mergeCell ref="C40:C41"/>
    <mergeCell ref="D40:D41"/>
    <mergeCell ref="E40:E41"/>
    <mergeCell ref="F40:F41"/>
    <mergeCell ref="H40:H41"/>
    <mergeCell ref="W40:W41"/>
    <mergeCell ref="X40:X41"/>
    <mergeCell ref="B37:F37"/>
    <mergeCell ref="H37:L37"/>
    <mergeCell ref="N37:R37"/>
    <mergeCell ref="T37:X37"/>
    <mergeCell ref="P29:P30"/>
    <mergeCell ref="Q29:Q30"/>
    <mergeCell ref="R29:R30"/>
    <mergeCell ref="T29:T30"/>
    <mergeCell ref="U29:U30"/>
    <mergeCell ref="V29:V30"/>
    <mergeCell ref="I29:I30"/>
    <mergeCell ref="J29:J30"/>
    <mergeCell ref="K29:K30"/>
    <mergeCell ref="L29:L30"/>
    <mergeCell ref="N29:N30"/>
    <mergeCell ref="O29:O30"/>
    <mergeCell ref="B27:F27"/>
    <mergeCell ref="H27:L27"/>
    <mergeCell ref="N27:R27"/>
    <mergeCell ref="T27:X27"/>
    <mergeCell ref="B29:B30"/>
    <mergeCell ref="C29:C30"/>
    <mergeCell ref="D29:D30"/>
    <mergeCell ref="E29:E30"/>
    <mergeCell ref="F29:F30"/>
    <mergeCell ref="H29:H30"/>
    <mergeCell ref="W29:W30"/>
    <mergeCell ref="X29:X30"/>
    <mergeCell ref="V24:Y24"/>
    <mergeCell ref="X25:AA25"/>
    <mergeCell ref="B26:F26"/>
    <mergeCell ref="H26:L26"/>
    <mergeCell ref="N26:R26"/>
    <mergeCell ref="T26:X26"/>
    <mergeCell ref="P18:P19"/>
    <mergeCell ref="Q18:Q19"/>
    <mergeCell ref="R18:R19"/>
    <mergeCell ref="T18:T19"/>
    <mergeCell ref="U18:U19"/>
    <mergeCell ref="V18:V19"/>
    <mergeCell ref="I18:I19"/>
    <mergeCell ref="J18:J19"/>
    <mergeCell ref="K18:K19"/>
    <mergeCell ref="L18:L19"/>
    <mergeCell ref="N18:N19"/>
    <mergeCell ref="O18:O19"/>
    <mergeCell ref="B16:F16"/>
    <mergeCell ref="H16:L16"/>
    <mergeCell ref="N16:R16"/>
    <mergeCell ref="T16:X16"/>
    <mergeCell ref="B18:B19"/>
    <mergeCell ref="C18:C19"/>
    <mergeCell ref="D18:D19"/>
    <mergeCell ref="E18:E19"/>
    <mergeCell ref="F18:F19"/>
    <mergeCell ref="H18:H19"/>
    <mergeCell ref="W18:W19"/>
    <mergeCell ref="X18:X19"/>
    <mergeCell ref="B15:F15"/>
    <mergeCell ref="H15:L15"/>
    <mergeCell ref="N15:R15"/>
    <mergeCell ref="T15:X15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</mergeCells>
  <pageMargins left="0.7" right="0.7" top="0.75" bottom="0.75" header="0.3" footer="0.3"/>
  <pageSetup paperSize="9" orientation="portrait" verticalDpi="597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6"/>
  <sheetViews>
    <sheetView showGridLines="0" tabSelected="1" workbookViewId="0">
      <selection activeCell="K17" sqref="K17"/>
    </sheetView>
  </sheetViews>
  <sheetFormatPr baseColWidth="10" defaultRowHeight="15" x14ac:dyDescent="0.25"/>
  <cols>
    <col min="8" max="8" width="16" customWidth="1"/>
  </cols>
  <sheetData>
    <row r="4" spans="2:14" ht="15.75" thickBot="1" x14ac:dyDescent="0.3"/>
    <row r="5" spans="2:14" ht="16.5" thickBot="1" x14ac:dyDescent="0.3">
      <c r="B5" s="276" t="s">
        <v>72</v>
      </c>
      <c r="C5" s="277"/>
      <c r="D5" s="277"/>
      <c r="E5" s="277"/>
      <c r="F5" s="277"/>
      <c r="G5" s="277"/>
      <c r="H5" s="278"/>
      <c r="J5" s="279" t="s">
        <v>73</v>
      </c>
      <c r="K5" s="280"/>
      <c r="L5" s="280"/>
      <c r="M5" s="280"/>
      <c r="N5" s="281"/>
    </row>
    <row r="6" spans="2:14" ht="15.75" thickBot="1" x14ac:dyDescent="0.3">
      <c r="B6" s="176" t="s">
        <v>66</v>
      </c>
      <c r="C6" s="177"/>
      <c r="D6" s="177"/>
      <c r="E6" s="177"/>
      <c r="F6" s="177"/>
      <c r="G6" s="177"/>
      <c r="H6" s="178"/>
      <c r="J6" s="234" t="s">
        <v>67</v>
      </c>
      <c r="K6" s="235"/>
      <c r="L6" s="235"/>
      <c r="M6" s="235"/>
      <c r="N6" s="236"/>
    </row>
    <row r="7" spans="2:14" x14ac:dyDescent="0.25">
      <c r="B7" s="179" t="s">
        <v>1</v>
      </c>
      <c r="C7" s="182" t="s">
        <v>2</v>
      </c>
      <c r="D7" s="203" t="s">
        <v>3</v>
      </c>
      <c r="E7" s="188" t="s">
        <v>14</v>
      </c>
      <c r="F7" s="189"/>
      <c r="G7" s="190"/>
      <c r="H7" s="185" t="s">
        <v>5</v>
      </c>
      <c r="J7" s="228" t="s">
        <v>1</v>
      </c>
      <c r="K7" s="230" t="s">
        <v>2</v>
      </c>
      <c r="L7" s="230" t="s">
        <v>20</v>
      </c>
      <c r="M7" s="230" t="s">
        <v>21</v>
      </c>
      <c r="N7" s="232" t="s">
        <v>22</v>
      </c>
    </row>
    <row r="8" spans="2:14" ht="15.75" thickBot="1" x14ac:dyDescent="0.3">
      <c r="B8" s="180"/>
      <c r="C8" s="183"/>
      <c r="D8" s="204"/>
      <c r="E8" s="191"/>
      <c r="F8" s="192"/>
      <c r="G8" s="193"/>
      <c r="H8" s="186"/>
      <c r="J8" s="229"/>
      <c r="K8" s="231"/>
      <c r="L8" s="231"/>
      <c r="M8" s="231"/>
      <c r="N8" s="233"/>
    </row>
    <row r="9" spans="2:14" x14ac:dyDescent="0.25">
      <c r="B9" s="180"/>
      <c r="C9" s="183"/>
      <c r="D9" s="204"/>
      <c r="E9" s="209" t="s">
        <v>7</v>
      </c>
      <c r="F9" s="211" t="s">
        <v>69</v>
      </c>
      <c r="G9" s="211" t="s">
        <v>17</v>
      </c>
      <c r="H9" s="186"/>
      <c r="J9" s="33">
        <v>44562</v>
      </c>
      <c r="K9" s="20">
        <v>15</v>
      </c>
      <c r="L9" s="34"/>
      <c r="M9" s="141">
        <v>400</v>
      </c>
      <c r="N9" s="35">
        <f>+L9/K9</f>
        <v>0</v>
      </c>
    </row>
    <row r="10" spans="2:14" ht="15.75" thickBot="1" x14ac:dyDescent="0.3">
      <c r="B10" s="181"/>
      <c r="C10" s="184"/>
      <c r="D10" s="205"/>
      <c r="E10" s="210"/>
      <c r="F10" s="210"/>
      <c r="G10" s="210"/>
      <c r="H10" s="187"/>
      <c r="J10" s="33">
        <v>44593</v>
      </c>
      <c r="K10" s="20">
        <v>15</v>
      </c>
      <c r="L10" s="36"/>
      <c r="M10" s="141">
        <v>400</v>
      </c>
      <c r="N10" s="35">
        <f>+L10/K10</f>
        <v>0</v>
      </c>
    </row>
    <row r="11" spans="2:14" x14ac:dyDescent="0.25">
      <c r="B11" s="33">
        <v>44562</v>
      </c>
      <c r="C11" s="26">
        <v>15</v>
      </c>
      <c r="D11" s="142">
        <v>2996.8</v>
      </c>
      <c r="E11" s="22">
        <v>66213.5</v>
      </c>
      <c r="F11" s="22">
        <v>68037</v>
      </c>
      <c r="G11" s="113">
        <v>1823.5</v>
      </c>
      <c r="H11" s="156">
        <f>G11/C11</f>
        <v>121.56666666666666</v>
      </c>
      <c r="J11" s="33">
        <v>44621</v>
      </c>
      <c r="K11" s="20">
        <v>15</v>
      </c>
      <c r="L11" s="32"/>
      <c r="M11" s="141">
        <v>400</v>
      </c>
      <c r="N11" s="35">
        <f>+L11/K11</f>
        <v>0</v>
      </c>
    </row>
    <row r="12" spans="2:14" x14ac:dyDescent="0.25">
      <c r="B12" s="33">
        <v>44593</v>
      </c>
      <c r="C12" s="26">
        <v>15</v>
      </c>
      <c r="D12" s="143">
        <v>2431.5</v>
      </c>
      <c r="E12" s="22">
        <v>68037</v>
      </c>
      <c r="F12" s="22">
        <v>70784.2</v>
      </c>
      <c r="G12" s="113">
        <v>2747.2</v>
      </c>
      <c r="H12" s="156">
        <f t="shared" ref="H12:H13" si="0">G12/C12</f>
        <v>183.14666666666665</v>
      </c>
      <c r="J12" s="33"/>
      <c r="K12" s="20"/>
      <c r="L12" s="37"/>
      <c r="M12" s="144"/>
      <c r="N12" s="35"/>
    </row>
    <row r="13" spans="2:14" ht="15.75" thickBot="1" x14ac:dyDescent="0.3">
      <c r="B13" s="33">
        <v>44621</v>
      </c>
      <c r="C13" s="26">
        <v>15</v>
      </c>
      <c r="D13" s="145">
        <v>2601.1999999999998</v>
      </c>
      <c r="E13" s="22">
        <v>70784.2</v>
      </c>
      <c r="F13" s="22">
        <v>73795.100000000006</v>
      </c>
      <c r="G13" s="113">
        <v>3010.9</v>
      </c>
      <c r="H13" s="156">
        <f t="shared" si="0"/>
        <v>200.72666666666666</v>
      </c>
      <c r="J13" s="33"/>
      <c r="K13" s="20"/>
      <c r="L13" s="36"/>
      <c r="M13" s="144"/>
      <c r="N13" s="35"/>
    </row>
    <row r="14" spans="2:14" ht="15.75" thickBot="1" x14ac:dyDescent="0.3">
      <c r="B14" s="33"/>
      <c r="C14" s="20"/>
      <c r="D14" s="146"/>
      <c r="E14" s="147"/>
      <c r="F14" s="147"/>
      <c r="G14" s="113"/>
      <c r="H14" s="28"/>
      <c r="J14" s="46" t="s">
        <v>24</v>
      </c>
      <c r="K14" s="148">
        <f>AVERAGE(K9:K13)</f>
        <v>15</v>
      </c>
      <c r="L14" s="148" t="e">
        <f>AVERAGE(L9:L13)</f>
        <v>#DIV/0!</v>
      </c>
      <c r="M14" s="149">
        <f>AVERAGE(M9:M13)</f>
        <v>400</v>
      </c>
      <c r="N14" s="47" t="e">
        <f>+L14/K14</f>
        <v>#DIV/0!</v>
      </c>
    </row>
    <row r="15" spans="2:14" ht="15.75" thickBot="1" x14ac:dyDescent="0.3">
      <c r="B15" s="33"/>
      <c r="C15" s="20"/>
      <c r="D15" s="146"/>
      <c r="E15" s="147"/>
      <c r="F15" s="147"/>
      <c r="G15" s="113"/>
      <c r="H15" s="28"/>
    </row>
    <row r="16" spans="2:14" ht="15.75" thickBot="1" x14ac:dyDescent="0.3">
      <c r="B16" s="150" t="s">
        <v>24</v>
      </c>
      <c r="C16" s="151">
        <f>AVERAGE(C11:C15)</f>
        <v>15</v>
      </c>
      <c r="D16" s="152">
        <f>AVERAGE(D11:D15)</f>
        <v>2676.5</v>
      </c>
      <c r="E16" s="152">
        <f>AVERAGE(E11:E15)</f>
        <v>68344.900000000009</v>
      </c>
      <c r="F16" s="152">
        <f>AVERAGE(F11:F15)</f>
        <v>70872.100000000006</v>
      </c>
      <c r="G16" s="152">
        <f>AVERAGE(G11:G15)</f>
        <v>2527.2000000000003</v>
      </c>
      <c r="H16" s="153">
        <f t="shared" ref="H16" si="1">AVERAGE(H11:H15)</f>
        <v>168.48</v>
      </c>
      <c r="J16" s="134" t="s">
        <v>68</v>
      </c>
    </row>
  </sheetData>
  <customSheetViews>
    <customSheetView guid="{7E5C9E2A-31B3-46E6-A8D2-002071D8F3A5}" showGridLines="0">
      <selection activeCell="K17" sqref="K17"/>
      <pageMargins left="0.7" right="0.7" top="0.75" bottom="0.75" header="0.3" footer="0.3"/>
    </customSheetView>
    <customSheetView guid="{6348123E-E71C-4D46-BA3B-F837DFD80CFE}" showGridLines="0">
      <selection activeCell="K17" sqref="K17"/>
      <pageMargins left="0.7" right="0.7" top="0.75" bottom="0.75" header="0.3" footer="0.3"/>
    </customSheetView>
  </customSheetViews>
  <mergeCells count="17">
    <mergeCell ref="M7:M8"/>
    <mergeCell ref="N7:N8"/>
    <mergeCell ref="E9:E10"/>
    <mergeCell ref="F9:F10"/>
    <mergeCell ref="G9:G10"/>
    <mergeCell ref="B5:H5"/>
    <mergeCell ref="J5:N5"/>
    <mergeCell ref="B6:H6"/>
    <mergeCell ref="J6:N6"/>
    <mergeCell ref="B7:B10"/>
    <mergeCell ref="C7:C10"/>
    <mergeCell ref="D7:D10"/>
    <mergeCell ref="E7:G8"/>
    <mergeCell ref="H7:H10"/>
    <mergeCell ref="J7:J8"/>
    <mergeCell ref="K7:K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LUZ LIMA Y CO</vt:lpstr>
      <vt:lpstr>AGUA LIMA Y CO</vt:lpstr>
      <vt:lpstr>LUZ ORS</vt:lpstr>
      <vt:lpstr>AGUA ORS</vt:lpstr>
      <vt:lpstr>RENTESEG AGUA Y LUZ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Poma Apaza</dc:creator>
  <cp:lastModifiedBy>Magaly Paredes Perez</cp:lastModifiedBy>
  <dcterms:created xsi:type="dcterms:W3CDTF">2023-04-14T17:12:26Z</dcterms:created>
  <dcterms:modified xsi:type="dcterms:W3CDTF">2023-04-25T13:58:26Z</dcterms:modified>
</cp:coreProperties>
</file>