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65416" windowWidth="9660" windowHeight="11985" tabRatio="643" activeTab="7"/>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<sst xmlns="http://schemas.openxmlformats.org/spreadsheetml/2006/main" count="219" uniqueCount="83">
  <si>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</si>
  <si>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</si>
  <si>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</si>
  <si>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</si>
  <si>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</si>
  <si>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</si>
  <si>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</si>
  <si>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</si>
  <si>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</si>
  <si>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</si>
  <si>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</si>
  <si>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</si>
  <si>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</si>
  <si>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</si>
  <si>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</si>
  <si>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</si>
  <si>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</si>
  <si>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</si>
  <si>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</si>
  <si>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</si>
  <si>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</si>
  <si>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</si>
  <si>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</si>
  <si>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</si>
  <si>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</si>
  <si>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</si>
  <si>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</si>
  <si>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</si>
  <si>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</si>
  <si>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</si>
  <si>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</si>
  <si>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</si>
  <si>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</si>
  <si>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</si>
  <si>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</si>
  <si>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</si>
  <si>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</si>
  <si>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</si>
  <si>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</si>
  <si>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</si>
  <si>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</si>
  <si>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</si>
  <si>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</si>
  <si>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</si>
  <si>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</si>
  <si>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</si>
  <si>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DIA/MES/AÑO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</si>
  <si>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</si>
  <si>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</si>
  <si>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</si>
  <si>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</si>
  <si>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</si>
  <si>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</si>
  <si>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</si>
  <si>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</si>
  <si>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</si>
  <si>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</si>
  <si>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</si>
  <si>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</si>
  <si>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</si>
  <si>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</si>
  <si>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</si>
  <si>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</si>
  <si>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</si>
  <si>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</si>
  <si>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</si>
  <si>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</si>
  <si>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</si>
  <si>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</si>
  <si>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</si>
  <si>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</si>
  <si>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</si>
  <si>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</si>
  <si>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</si>
  <si>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</si>
  <si>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</si>
  <si>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</si>
  <si>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</si>
  <si>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ANEXO Nº 03:
HOJA DE CÁLCULO DE ESTIMACIÓN DE CARGOS DIFERENCIADOS 2012
(Resolución Nº 038-2010-CD/OSIPTEL)</t>
  </si>
  <si>
    <t>IDT</t>
  </si>
  <si>
    <t>Tráfico a/desde operadores rurales
(minutos) a/</t>
  </si>
  <si>
    <t>Tráfico operadores urbanos
(minutos) b/</t>
  </si>
  <si>
    <t>Tráfico Total
(minutos)</t>
  </si>
</sst>
</file>

<file path=xl/styles.xml><?xml version="1.0" encoding="utf-8"?>
<styleSheet xmlns="http://schemas.openxmlformats.org/spreadsheetml/2006/main">
  <numFmts count="3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0_ ;_ * \-#,##0.000_ ;_ * &quot;-&quot;??_ ;_ @_ "/>
    <numFmt numFmtId="173" formatCode="_ * #,##0.0000_ ;_ * \-#,##0.0000_ ;_ * &quot;-&quot;??_ ;_ @_ "/>
    <numFmt numFmtId="174" formatCode="_ * #,##0.00000_ ;_ * \-#,##0.00000_ ;_ * &quot;-&quot;??_ ;_ @_ "/>
    <numFmt numFmtId="175" formatCode="_-* #,##0.00000\ _€_-;\-* #,##0.00000\ _€_-;_-* &quot;-&quot;?????\ _€_-;_-@_-"/>
    <numFmt numFmtId="176" formatCode="0.000"/>
    <numFmt numFmtId="177" formatCode="0.0"/>
    <numFmt numFmtId="178" formatCode="0.0000"/>
    <numFmt numFmtId="179" formatCode="0.00000"/>
    <numFmt numFmtId="180" formatCode="[$-C0A]dddd\,\ dd&quot; de &quot;mmmm&quot; de &quot;yyyy"/>
    <numFmt numFmtId="181" formatCode="[$-C0A]d\-mmm\-yy;@"/>
    <numFmt numFmtId="182" formatCode="dd\-mm\-yy;@"/>
    <numFmt numFmtId="183" formatCode="_ * #,##0.0_ ;_ * \-#,##0.0_ ;_ * &quot;-&quot;??_ ;_ @_ "/>
    <numFmt numFmtId="184" formatCode="_ * #,##0_ ;_ * \-#,##0_ ;_ * &quot;-&quot;??_ ;_ @_ "/>
    <numFmt numFmtId="185" formatCode="_ * #,##0.000_ ;_ * \-#,##0.000_ ;_ * &quot;-&quot;???_ ;_ @_ "/>
    <numFmt numFmtId="186" formatCode="#,##0.000"/>
    <numFmt numFmtId="187" formatCode="_ * #,##0.0000_ ;_ * \-#,##0.0000_ ;_ * &quot;-&quot;????_ ;_ @_ "/>
    <numFmt numFmtId="188" formatCode="_-* #,##0.000\ _€_-;\-* #,##0.000\ _€_-;_-* &quot;-&quot;???\ _€_-;_-@_-"/>
    <numFmt numFmtId="189" formatCode="0.0000000"/>
    <numFmt numFmtId="190" formatCode="0.000000"/>
    <numFmt numFmtId="191" formatCode="_ * #,##0.000000_ ;_ * \-#,##0.000000_ ;_ * &quot;-&quot;??_ ;_ @_ "/>
    <numFmt numFmtId="192" formatCode="mmmm\ /\ yyyy"/>
    <numFmt numFmtId="193" formatCode="#,##0.0000"/>
    <numFmt numFmtId="194" formatCode="#,##0.0"/>
  </numFmts>
  <fonts count="79">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sz val="9"/>
      <color indexed="10"/>
      <name val="Arial"/>
      <family val="2"/>
    </font>
    <font>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
      <left>
        <color indexed="63"/>
      </left>
      <right style="thick">
        <color theme="5" tint="-0.24993999302387238"/>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Fill="0" applyBorder="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13">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3" fillId="33" borderId="0" xfId="0" applyFont="1" applyFill="1" applyAlignment="1">
      <alignment/>
    </xf>
    <xf numFmtId="0" fontId="6" fillId="33" borderId="0" xfId="0" applyFont="1" applyFill="1" applyAlignment="1">
      <alignment horizontal="center" vertical="center" wrapText="1"/>
    </xf>
    <xf numFmtId="0" fontId="63" fillId="0" borderId="0" xfId="0" applyFont="1" applyFill="1" applyBorder="1" applyAlignment="1">
      <alignment/>
    </xf>
    <xf numFmtId="2" fontId="5" fillId="33" borderId="0" xfId="0" applyNumberFormat="1" applyFont="1" applyFill="1" applyAlignment="1">
      <alignment horizontal="left" vertical="center" wrapText="1"/>
    </xf>
    <xf numFmtId="0" fontId="57" fillId="33" borderId="0" xfId="0" applyFont="1" applyFill="1" applyAlignment="1">
      <alignment/>
    </xf>
    <xf numFmtId="2" fontId="0" fillId="0" borderId="0" xfId="0" applyNumberFormat="1" applyAlignment="1">
      <alignment/>
    </xf>
    <xf numFmtId="2" fontId="64" fillId="0" borderId="0" xfId="0" applyNumberFormat="1" applyFont="1" applyAlignment="1">
      <alignment/>
    </xf>
    <xf numFmtId="0" fontId="65" fillId="0" borderId="0" xfId="0" applyFont="1" applyAlignment="1">
      <alignment/>
    </xf>
    <xf numFmtId="0" fontId="65" fillId="0" borderId="10" xfId="0" applyFont="1" applyBorder="1" applyAlignment="1">
      <alignment/>
    </xf>
    <xf numFmtId="0" fontId="0" fillId="0" borderId="10" xfId="0" applyBorder="1" applyAlignment="1">
      <alignment/>
    </xf>
    <xf numFmtId="2" fontId="65" fillId="0" borderId="10" xfId="0" applyNumberFormat="1" applyFont="1" applyBorder="1" applyAlignment="1">
      <alignment/>
    </xf>
    <xf numFmtId="0" fontId="66" fillId="0" borderId="10" xfId="0" applyFont="1" applyBorder="1" applyAlignment="1">
      <alignment horizontal="left"/>
    </xf>
    <xf numFmtId="0" fontId="66"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2" fillId="0" borderId="15" xfId="0" applyFont="1" applyBorder="1" applyAlignment="1">
      <alignment horizontal="center" vertical="center" wrapText="1"/>
    </xf>
    <xf numFmtId="0" fontId="62" fillId="0" borderId="15" xfId="0" applyFont="1" applyBorder="1" applyAlignment="1">
      <alignment horizontal="center"/>
    </xf>
    <xf numFmtId="0" fontId="66"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4" fillId="34" borderId="10" xfId="0" applyFont="1" applyFill="1" applyBorder="1" applyAlignment="1">
      <alignment/>
    </xf>
    <xf numFmtId="0" fontId="0" fillId="34" borderId="10" xfId="0" applyFill="1" applyBorder="1" applyAlignment="1">
      <alignment/>
    </xf>
    <xf numFmtId="0" fontId="62" fillId="34" borderId="10" xfId="0" applyFont="1" applyFill="1" applyBorder="1" applyAlignment="1">
      <alignment/>
    </xf>
    <xf numFmtId="0" fontId="62"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2"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9" applyFont="1" applyBorder="1" applyAlignment="1">
      <alignment horizontal="center" vertical="center"/>
    </xf>
    <xf numFmtId="0" fontId="62" fillId="35" borderId="15" xfId="0" applyFont="1" applyFill="1" applyBorder="1" applyAlignment="1">
      <alignment horizontal="center" vertical="center" wrapText="1"/>
    </xf>
    <xf numFmtId="2" fontId="62" fillId="35" borderId="15" xfId="0" applyNumberFormat="1" applyFont="1" applyFill="1" applyBorder="1" applyAlignment="1">
      <alignment vertical="center"/>
    </xf>
    <xf numFmtId="2" fontId="67" fillId="36" borderId="15" xfId="0" applyNumberFormat="1" applyFont="1" applyFill="1" applyBorder="1" applyAlignment="1">
      <alignment horizontal="center" vertical="center" wrapText="1"/>
    </xf>
    <xf numFmtId="2" fontId="68" fillId="0" borderId="10" xfId="0" applyNumberFormat="1" applyFont="1" applyBorder="1" applyAlignment="1">
      <alignment/>
    </xf>
    <xf numFmtId="171" fontId="0" fillId="34" borderId="12" xfId="0" applyNumberFormat="1" applyFill="1" applyBorder="1" applyAlignment="1">
      <alignment/>
    </xf>
    <xf numFmtId="171" fontId="69" fillId="34" borderId="12" xfId="0" applyNumberFormat="1" applyFont="1" applyFill="1" applyBorder="1" applyAlignment="1">
      <alignment/>
    </xf>
    <xf numFmtId="178" fontId="67" fillId="36" borderId="15" xfId="0" applyNumberFormat="1" applyFont="1" applyFill="1" applyBorder="1" applyAlignment="1">
      <alignment horizontal="center" vertical="center" wrapText="1"/>
    </xf>
    <xf numFmtId="173" fontId="0" fillId="15" borderId="15" xfId="49" applyNumberFormat="1" applyFont="1" applyFill="1" applyBorder="1" applyAlignment="1">
      <alignment horizontal="center" vertical="center"/>
    </xf>
    <xf numFmtId="173" fontId="0" fillId="34" borderId="14" xfId="0" applyNumberFormat="1" applyFill="1" applyBorder="1" applyAlignment="1">
      <alignment/>
    </xf>
    <xf numFmtId="173" fontId="62" fillId="34" borderId="10" xfId="0" applyNumberFormat="1" applyFont="1" applyFill="1" applyBorder="1" applyAlignment="1">
      <alignment/>
    </xf>
    <xf numFmtId="173" fontId="0" fillId="34" borderId="10" xfId="0" applyNumberFormat="1" applyFill="1" applyBorder="1" applyAlignment="1">
      <alignment/>
    </xf>
    <xf numFmtId="178" fontId="5" fillId="34" borderId="15" xfId="49" applyNumberFormat="1" applyFont="1" applyFill="1" applyBorder="1" applyAlignment="1">
      <alignment horizontal="center" vertical="center" wrapText="1"/>
    </xf>
    <xf numFmtId="0" fontId="0" fillId="34" borderId="14" xfId="0" applyFill="1" applyBorder="1" applyAlignment="1">
      <alignment/>
    </xf>
    <xf numFmtId="0" fontId="62" fillId="34" borderId="10" xfId="0" applyFont="1" applyFill="1" applyBorder="1" applyAlignment="1">
      <alignment/>
    </xf>
    <xf numFmtId="0" fontId="0" fillId="34" borderId="10" xfId="0" applyFill="1" applyBorder="1" applyAlignment="1">
      <alignment/>
    </xf>
    <xf numFmtId="173" fontId="0" fillId="15" borderId="15" xfId="49"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0"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2" fontId="70" fillId="36" borderId="0" xfId="0" applyNumberFormat="1" applyFont="1" applyFill="1" applyAlignment="1">
      <alignment horizontal="center" vertical="center" wrapText="1"/>
    </xf>
    <xf numFmtId="1" fontId="0" fillId="0" borderId="10" xfId="0" applyNumberFormat="1" applyBorder="1" applyAlignment="1">
      <alignment/>
    </xf>
    <xf numFmtId="184" fontId="5" fillId="34" borderId="15" xfId="49" applyNumberFormat="1" applyFont="1" applyFill="1" applyBorder="1" applyAlignment="1">
      <alignment horizontal="center" vertical="center" wrapText="1"/>
    </xf>
    <xf numFmtId="178" fontId="5" fillId="34" borderId="15" xfId="0" applyNumberFormat="1" applyFont="1" applyFill="1" applyBorder="1" applyAlignment="1">
      <alignment horizontal="center" vertical="center" wrapText="1"/>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173" fontId="0" fillId="0" borderId="15" xfId="49" applyNumberFormat="1" applyFont="1" applyBorder="1" applyAlignment="1">
      <alignment horizontal="center" vertical="center"/>
    </xf>
    <xf numFmtId="179" fontId="67" fillId="36" borderId="15" xfId="0" applyNumberFormat="1" applyFont="1" applyFill="1" applyBorder="1" applyAlignment="1">
      <alignment horizontal="center" vertical="center" wrapText="1"/>
    </xf>
    <xf numFmtId="186" fontId="11" fillId="36" borderId="15" xfId="0" applyNumberFormat="1" applyFont="1" applyFill="1" applyBorder="1" applyAlignment="1">
      <alignment horizontal="center" vertical="center" wrapText="1"/>
    </xf>
    <xf numFmtId="186" fontId="11" fillId="34" borderId="15" xfId="0" applyNumberFormat="1" applyFont="1" applyFill="1" applyBorder="1" applyAlignment="1">
      <alignment horizontal="center" vertical="center" wrapText="1"/>
    </xf>
    <xf numFmtId="186" fontId="5" fillId="34" borderId="15" xfId="0" applyNumberFormat="1" applyFont="1" applyFill="1" applyBorder="1" applyAlignment="1">
      <alignment horizontal="center" vertical="center" wrapText="1"/>
    </xf>
    <xf numFmtId="2" fontId="76" fillId="0" borderId="10" xfId="0" applyNumberFormat="1" applyFont="1" applyBorder="1" applyAlignment="1">
      <alignment/>
    </xf>
    <xf numFmtId="179" fontId="0" fillId="0" borderId="24" xfId="0" applyNumberFormat="1" applyBorder="1" applyAlignment="1">
      <alignment/>
    </xf>
    <xf numFmtId="179" fontId="0" fillId="0" borderId="19" xfId="0" applyNumberFormat="1" applyBorder="1" applyAlignment="1">
      <alignment/>
    </xf>
    <xf numFmtId="2" fontId="10" fillId="34" borderId="0" xfId="0" applyNumberFormat="1" applyFont="1" applyFill="1" applyAlignment="1">
      <alignment horizontal="left" vertical="center" wrapText="1"/>
    </xf>
    <xf numFmtId="174" fontId="0" fillId="0" borderId="15" xfId="49" applyNumberFormat="1" applyFont="1" applyBorder="1" applyAlignment="1">
      <alignment horizontal="center" vertical="center"/>
    </xf>
    <xf numFmtId="2" fontId="65" fillId="34" borderId="10" xfId="0" applyNumberFormat="1" applyFont="1" applyFill="1" applyBorder="1" applyAlignment="1">
      <alignment/>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79" fontId="5" fillId="34" borderId="15" xfId="49" applyNumberFormat="1" applyFont="1" applyFill="1" applyBorder="1" applyAlignment="1">
      <alignment horizontal="center" vertical="center" wrapText="1"/>
    </xf>
    <xf numFmtId="0" fontId="63" fillId="0" borderId="0" xfId="0" applyFont="1" applyAlignment="1">
      <alignment/>
    </xf>
    <xf numFmtId="0" fontId="66" fillId="0" borderId="11" xfId="0" applyFont="1" applyBorder="1" applyAlignment="1">
      <alignment horizontal="left" vertical="center" wrapText="1"/>
    </xf>
    <xf numFmtId="186" fontId="77" fillId="36"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78" fillId="33" borderId="0" xfId="0" applyFont="1" applyFill="1" applyAlignment="1">
      <alignment horizontal="left" vertical="center" wrapText="1"/>
    </xf>
    <xf numFmtId="0" fontId="66" fillId="0" borderId="11" xfId="0" applyFont="1" applyBorder="1" applyAlignment="1">
      <alignment horizontal="justify" vertical="center" wrapText="1"/>
    </xf>
    <xf numFmtId="0" fontId="66" fillId="0" borderId="28" xfId="0" applyFont="1" applyBorder="1" applyAlignment="1">
      <alignment horizontal="justify" vertical="center" wrapText="1"/>
    </xf>
    <xf numFmtId="0" fontId="66" fillId="0" borderId="12" xfId="0" applyFont="1" applyBorder="1" applyAlignment="1">
      <alignment horizontal="justify" vertical="center" wrapText="1"/>
    </xf>
    <xf numFmtId="0" fontId="66" fillId="0" borderId="11" xfId="0" applyFont="1" applyBorder="1" applyAlignment="1">
      <alignment horizontal="left" vertical="center" wrapText="1"/>
    </xf>
    <xf numFmtId="0" fontId="66" fillId="0" borderId="28" xfId="0" applyFont="1" applyBorder="1" applyAlignment="1">
      <alignment horizontal="left" vertical="center" wrapText="1"/>
    </xf>
    <xf numFmtId="0" fontId="66" fillId="0" borderId="12" xfId="0" applyFont="1" applyBorder="1" applyAlignment="1">
      <alignment horizontal="left" vertical="center" wrapText="1"/>
    </xf>
    <xf numFmtId="0" fontId="64" fillId="34" borderId="24"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192" fontId="5" fillId="0" borderId="15" xfId="15" applyNumberFormat="1" applyFont="1" applyFill="1" applyBorder="1" applyAlignment="1">
      <alignment horizontal="center"/>
      <protection/>
    </xf>
    <xf numFmtId="3" fontId="5" fillId="34" borderId="15" xfId="0" applyNumberFormat="1" applyFont="1" applyFill="1" applyBorder="1" applyAlignment="1">
      <alignment horizontal="center" vertical="center" wrapText="1"/>
    </xf>
  </cellXfs>
  <cellStyles count="50">
    <cellStyle name="Normal" xfId="0"/>
    <cellStyle name="(4) STM-1 (LECT)&#13;&#10;PL-4579-M-039-99&#13;&#10;FALTA APE_Info 2011 Reporte Res 038-2010-CD-OSIPTEL Trafico Urbano Rural Vfinal 2"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G6" sqref="G6"/>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0" t="s">
        <v>78</v>
      </c>
      <c r="C2" s="100"/>
      <c r="D2" s="100"/>
      <c r="E2" s="2"/>
    </row>
    <row r="3" spans="2:5" ht="34.5" customHeight="1">
      <c r="B3" s="69" t="s">
        <v>29</v>
      </c>
      <c r="C3" s="70" t="s">
        <v>5</v>
      </c>
      <c r="D3" s="71" t="s">
        <v>79</v>
      </c>
      <c r="E3" s="2"/>
    </row>
    <row r="4" spans="2:5" ht="15" customHeight="1">
      <c r="B4" s="7"/>
      <c r="C4" s="3"/>
      <c r="D4" s="3" t="s">
        <v>45</v>
      </c>
      <c r="E4" s="2"/>
    </row>
    <row r="5" spans="2:5" ht="15" customHeight="1">
      <c r="B5" s="66" t="s">
        <v>6</v>
      </c>
      <c r="C5" s="67"/>
      <c r="D5" s="67"/>
      <c r="E5" s="2"/>
    </row>
    <row r="6" spans="2:5" s="4" customFormat="1" ht="15">
      <c r="B6" s="90" t="s">
        <v>0</v>
      </c>
      <c r="C6" s="67" t="s">
        <v>5</v>
      </c>
      <c r="D6" s="68" t="s">
        <v>69</v>
      </c>
      <c r="E6" s="3"/>
    </row>
    <row r="7" spans="2:5" s="4" customFormat="1" ht="15">
      <c r="B7" s="90" t="s">
        <v>1</v>
      </c>
      <c r="C7" s="67" t="s">
        <v>5</v>
      </c>
      <c r="D7" s="68" t="s">
        <v>69</v>
      </c>
      <c r="E7" s="3"/>
    </row>
    <row r="8" spans="2:5" s="4" customFormat="1" ht="15">
      <c r="B8" s="90" t="s">
        <v>2</v>
      </c>
      <c r="C8" s="67" t="s">
        <v>5</v>
      </c>
      <c r="D8" s="68" t="s">
        <v>69</v>
      </c>
      <c r="E8" s="5"/>
    </row>
    <row r="9" spans="2:5" s="4" customFormat="1" ht="15">
      <c r="B9" s="90" t="s">
        <v>3</v>
      </c>
      <c r="C9" s="67" t="s">
        <v>5</v>
      </c>
      <c r="D9" s="68" t="s">
        <v>69</v>
      </c>
      <c r="E9" s="6"/>
    </row>
    <row r="10" spans="2:4" s="4" customFormat="1" ht="15">
      <c r="B10" s="72" t="s">
        <v>4</v>
      </c>
      <c r="C10" s="67" t="s">
        <v>5</v>
      </c>
      <c r="D10" s="68" t="s">
        <v>69</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t="s">
        <v>46</v>
      </c>
    </row>
    <row r="15" ht="15"/>
    <row r="16" spans="2:4" ht="15" customHeight="1">
      <c r="B16" s="78" t="s">
        <v>27</v>
      </c>
      <c r="C16" s="79"/>
      <c r="D16" s="79"/>
    </row>
    <row r="17" spans="2:4" ht="28.5" customHeight="1">
      <c r="B17" s="101" t="s">
        <v>30</v>
      </c>
      <c r="C17" s="101"/>
      <c r="D17" s="101"/>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IDT</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MONEDA</v>
      </c>
      <c r="D7" s="49" t="str">
        <f>+'Cargo Fija'!K7</f>
        <v>TASACIÓN</v>
      </c>
      <c r="E7" s="91" t="str">
        <f>+'Cargo Fija'!K8</f>
        <v>VALOR</v>
      </c>
      <c r="F7" s="91" t="e">
        <f>+'Cargo Fija'!L8</f>
        <v>#VALUE!</v>
      </c>
      <c r="G7" s="91" t="e">
        <f>+'Cargo Fija'!M8</f>
        <v>#VALUE!</v>
      </c>
    </row>
    <row r="8" spans="2:7" ht="18.75" customHeight="1">
      <c r="B8" s="51" t="str">
        <f>+Portada!B7</f>
        <v>Cargo por Originación y/o Terminación en Red de Servicios Móviles</v>
      </c>
      <c r="C8" s="49" t="str">
        <f>+'Cargo Móvil'!K6</f>
        <v>MONEDA</v>
      </c>
      <c r="D8" s="49" t="str">
        <f>+'Cargo Móvil'!K7</f>
        <v>TASACIÓN</v>
      </c>
      <c r="E8" s="91" t="str">
        <f>+'Cargo Móvil'!K8</f>
        <v>VALOR</v>
      </c>
      <c r="F8" s="91" t="e">
        <f>+'Cargo Móvil'!L8</f>
        <v>#VALUE!</v>
      </c>
      <c r="G8" s="91" t="e">
        <f>+'Cargo Móvil'!M8</f>
        <v>#VALUE!</v>
      </c>
    </row>
    <row r="9" spans="2:7" ht="18.75" customHeight="1">
      <c r="B9" s="51" t="str">
        <f>+Portada!B8</f>
        <v>Cargo por Transporte Conmutado Local</v>
      </c>
      <c r="C9" s="49" t="str">
        <f>+'Cargo TCLocal'!K6</f>
        <v>MONEDA</v>
      </c>
      <c r="D9" s="49" t="str">
        <f>+'Cargo TCLocal'!K7</f>
        <v>TASACIÓN</v>
      </c>
      <c r="E9" s="91" t="str">
        <f>+'Cargo TCLocal'!K8</f>
        <v>VALOR</v>
      </c>
      <c r="F9" s="91" t="e">
        <f>+'Cargo TCLocal'!L8</f>
        <v>#VALUE!</v>
      </c>
      <c r="G9" s="91" t="e">
        <f>+'Cargo TCLocal'!M8</f>
        <v>#VALUE!</v>
      </c>
    </row>
    <row r="10" spans="2:7" ht="18.75" customHeight="1">
      <c r="B10" s="51" t="s">
        <v>3</v>
      </c>
      <c r="C10" s="49" t="str">
        <f>+'Cargo TCLDN'!K6</f>
        <v>MONEDA</v>
      </c>
      <c r="D10" s="49" t="str">
        <f>+'Cargo TCLDN'!K7</f>
        <v>TASACIÓN</v>
      </c>
      <c r="E10" s="91" t="str">
        <f>+'Cargo TCLDN'!K8</f>
        <v>VALOR</v>
      </c>
      <c r="F10" s="91" t="e">
        <f>+'Cargo TCLDN'!L8</f>
        <v>#VALUE!</v>
      </c>
      <c r="G10" s="91" t="e">
        <f>+'Cargo TCLDN'!M8</f>
        <v>#VALUE!</v>
      </c>
    </row>
    <row r="11" spans="2:7" ht="18.75" customHeight="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Dólares</v>
      </c>
      <c r="D12" s="49" t="str">
        <f>+'Cargo Plataforma'!K7</f>
        <v>Por minuto</v>
      </c>
      <c r="E12" s="91">
        <f>+'Cargo Plataforma'!K8</f>
        <v>0.0027</v>
      </c>
      <c r="F12" s="91">
        <f>+'Cargo Plataforma'!L8</f>
        <v>0.0008649556512257261</v>
      </c>
      <c r="G12" s="91">
        <f>+'Cargo Plataforma'!M8</f>
        <v>0.00272649702822563</v>
      </c>
    </row>
    <row r="13" spans="2:3" ht="15">
      <c r="B13" s="9"/>
      <c r="C13" s="9"/>
    </row>
    <row r="14" ht="15">
      <c r="B14" s="97"/>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E5" sqref="E5"/>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NO SE BRINDA ESTA FACILIDAD</v>
      </c>
      <c r="O1" s="20"/>
      <c r="P1" s="20"/>
      <c r="Q1" s="20"/>
      <c r="R1" s="20"/>
      <c r="S1" s="20"/>
    </row>
    <row r="2" spans="1:20" ht="23.25" customHeight="1" thickTop="1">
      <c r="A2" s="92" t="str">
        <f>+Portada!B6</f>
        <v>Cargo por Originación y/o Terminación en Red de Servicio de Telefonía Fija</v>
      </c>
      <c r="B2" s="28"/>
      <c r="C2" s="28"/>
      <c r="D2" s="28"/>
      <c r="E2" s="28"/>
      <c r="F2" s="28"/>
      <c r="G2" s="28"/>
      <c r="H2" s="28"/>
      <c r="N2" s="18"/>
      <c r="O2" s="32"/>
      <c r="P2" s="33"/>
      <c r="Q2" s="33"/>
      <c r="R2" s="33"/>
      <c r="S2" s="34"/>
      <c r="T2" s="19"/>
    </row>
    <row r="3" spans="1:20" ht="18.75">
      <c r="A3" s="87" t="str">
        <f>Portada!D3</f>
        <v>IDT</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47</v>
      </c>
      <c r="H5" s="23" t="s">
        <v>48</v>
      </c>
      <c r="I5" s="23" t="s">
        <v>35</v>
      </c>
      <c r="K5" s="30" t="s">
        <v>39</v>
      </c>
      <c r="L5" s="93" t="s">
        <v>76</v>
      </c>
      <c r="M5" s="93" t="s">
        <v>77</v>
      </c>
      <c r="N5" s="18"/>
      <c r="O5" s="35"/>
      <c r="P5" s="29" t="s">
        <v>18</v>
      </c>
      <c r="Q5" s="28"/>
      <c r="R5" s="28"/>
      <c r="S5" s="37"/>
      <c r="T5" s="19"/>
    </row>
    <row r="6" spans="1:20" ht="15">
      <c r="A6" s="18"/>
      <c r="B6" s="52" t="s">
        <v>50</v>
      </c>
      <c r="C6" s="84"/>
      <c r="D6" s="84"/>
      <c r="E6" s="85"/>
      <c r="F6" s="19"/>
      <c r="G6" s="76">
        <v>6601869</v>
      </c>
      <c r="H6" s="76">
        <v>20810288</v>
      </c>
      <c r="I6" s="77">
        <f>+H6/G6</f>
        <v>3.1521812989624607</v>
      </c>
      <c r="J6" s="18"/>
      <c r="K6" s="52" t="s">
        <v>24</v>
      </c>
      <c r="L6" s="94"/>
      <c r="M6" s="94"/>
      <c r="N6" s="18"/>
      <c r="O6" s="35"/>
      <c r="P6" s="43"/>
      <c r="Q6" s="43"/>
      <c r="R6" s="28"/>
      <c r="S6" s="37"/>
      <c r="T6" s="19"/>
    </row>
    <row r="7" spans="1:20" ht="15.75">
      <c r="A7" s="18"/>
      <c r="B7" s="52" t="s">
        <v>51</v>
      </c>
      <c r="C7" s="84"/>
      <c r="D7" s="84"/>
      <c r="E7" s="85"/>
      <c r="F7" s="19"/>
      <c r="G7" s="19"/>
      <c r="H7" s="19"/>
      <c r="K7" s="52" t="s">
        <v>25</v>
      </c>
      <c r="L7" s="95"/>
      <c r="M7" s="95"/>
      <c r="N7" s="18"/>
      <c r="O7" s="42"/>
      <c r="P7" s="57" t="str">
        <f>+K8</f>
        <v>VALOR</v>
      </c>
      <c r="Q7" s="57" t="e">
        <f>+L8*C18/(C18+D18)+M8*D18/(C18+D18)</f>
        <v>#VALUE!</v>
      </c>
      <c r="R7" s="55" t="e">
        <f>+IF(P7=Q7,"VERIFICADO","NO CUMPLE")</f>
        <v>#VALUE!</v>
      </c>
      <c r="S7" s="37"/>
      <c r="T7" s="19"/>
    </row>
    <row r="8" spans="1:20" ht="15">
      <c r="A8" s="18"/>
      <c r="B8" s="52" t="s">
        <v>52</v>
      </c>
      <c r="C8" s="84"/>
      <c r="D8" s="84"/>
      <c r="E8" s="85"/>
      <c r="F8" s="19"/>
      <c r="G8" s="19"/>
      <c r="H8" s="19"/>
      <c r="K8" s="83" t="s">
        <v>32</v>
      </c>
      <c r="L8" s="96" t="e">
        <f>+(K8*(C18+D18)*G6)/(C18*G6+D18*H6)</f>
        <v>#VALUE!</v>
      </c>
      <c r="M8" s="96" t="e">
        <f>+(K8*(C18+D18)*H6)/(C18*G6+D18*H6)</f>
        <v>#VALUE!</v>
      </c>
      <c r="N8" s="18"/>
      <c r="O8" s="35"/>
      <c r="P8" s="62"/>
      <c r="Q8" s="62"/>
      <c r="R8" s="54"/>
      <c r="S8" s="37"/>
      <c r="T8" s="19"/>
    </row>
    <row r="9" spans="1:20" ht="15" customHeight="1">
      <c r="A9" s="18"/>
      <c r="B9" s="52" t="s">
        <v>53</v>
      </c>
      <c r="C9" s="84"/>
      <c r="D9" s="84"/>
      <c r="E9" s="85"/>
      <c r="F9" s="19"/>
      <c r="G9" s="25" t="s">
        <v>14</v>
      </c>
      <c r="N9" s="18"/>
      <c r="O9" s="35"/>
      <c r="P9" s="63" t="s">
        <v>19</v>
      </c>
      <c r="Q9" s="64"/>
      <c r="R9" s="54"/>
      <c r="S9" s="37"/>
      <c r="T9" s="19"/>
    </row>
    <row r="10" spans="1:20" ht="15">
      <c r="A10" s="18"/>
      <c r="B10" s="52" t="s">
        <v>54</v>
      </c>
      <c r="C10" s="84"/>
      <c r="D10" s="84"/>
      <c r="E10" s="85"/>
      <c r="F10" s="19"/>
      <c r="G10" s="16" t="s">
        <v>72</v>
      </c>
      <c r="H10" s="19"/>
      <c r="N10" s="18"/>
      <c r="O10" s="35"/>
      <c r="P10" s="64"/>
      <c r="Q10" s="64"/>
      <c r="R10" s="54"/>
      <c r="S10" s="37"/>
      <c r="T10" s="19"/>
    </row>
    <row r="11" spans="1:20" ht="15.75">
      <c r="A11" s="18"/>
      <c r="B11" s="52" t="s">
        <v>55</v>
      </c>
      <c r="C11" s="84"/>
      <c r="D11" s="84"/>
      <c r="E11" s="85"/>
      <c r="F11" s="19"/>
      <c r="G11" s="16" t="s">
        <v>73</v>
      </c>
      <c r="H11" s="19"/>
      <c r="N11" s="18"/>
      <c r="O11" s="35"/>
      <c r="P11" s="57">
        <f>+H6/G6</f>
        <v>3.1521812989624607</v>
      </c>
      <c r="Q11" s="57" t="e">
        <f>+M8/L8</f>
        <v>#VALUE!</v>
      </c>
      <c r="R11" s="55" t="e">
        <f>+IF(P11=Q11,"VERIFICADO","NO CUMPLE")</f>
        <v>#VALUE!</v>
      </c>
      <c r="S11" s="37"/>
      <c r="T11" s="19"/>
    </row>
    <row r="12" spans="1:20" ht="15">
      <c r="A12" s="18"/>
      <c r="B12" s="52" t="s">
        <v>56</v>
      </c>
      <c r="C12" s="84"/>
      <c r="D12" s="84"/>
      <c r="E12" s="85"/>
      <c r="F12" s="19"/>
      <c r="G12" s="16" t="s">
        <v>74</v>
      </c>
      <c r="H12" s="19"/>
      <c r="N12" s="18"/>
      <c r="O12" s="35"/>
      <c r="R12" s="28"/>
      <c r="S12" s="37"/>
      <c r="T12" s="19"/>
    </row>
    <row r="13" spans="1:20" ht="15.75" thickBot="1">
      <c r="A13" s="18"/>
      <c r="B13" s="52" t="s">
        <v>57</v>
      </c>
      <c r="C13" s="84"/>
      <c r="D13" s="84"/>
      <c r="E13" s="85"/>
      <c r="F13" s="19"/>
      <c r="G13" s="16" t="s">
        <v>75</v>
      </c>
      <c r="H13" s="19"/>
      <c r="N13" s="18"/>
      <c r="O13" s="38"/>
      <c r="P13" s="39"/>
      <c r="Q13" s="39"/>
      <c r="R13" s="40"/>
      <c r="S13" s="41"/>
      <c r="T13" s="19"/>
    </row>
    <row r="14" spans="1:19" ht="15.75" thickTop="1">
      <c r="A14" s="18"/>
      <c r="B14" s="52" t="s">
        <v>58</v>
      </c>
      <c r="C14" s="84"/>
      <c r="D14" s="84"/>
      <c r="E14" s="85"/>
      <c r="F14" s="19"/>
      <c r="G14" s="16" t="s">
        <v>37</v>
      </c>
      <c r="H14" s="19"/>
      <c r="N14" s="18"/>
      <c r="O14" s="22"/>
      <c r="P14" s="31"/>
      <c r="Q14" s="31"/>
      <c r="R14" s="31"/>
      <c r="S14" s="31"/>
    </row>
    <row r="15" spans="1:14" ht="15">
      <c r="A15" s="18"/>
      <c r="B15" s="52" t="s">
        <v>59</v>
      </c>
      <c r="C15" s="84"/>
      <c r="D15" s="84"/>
      <c r="E15" s="85"/>
      <c r="F15" s="19"/>
      <c r="G15" s="16" t="s">
        <v>38</v>
      </c>
      <c r="H15" s="19"/>
      <c r="N15" s="18"/>
    </row>
    <row r="16" spans="1:14" ht="15">
      <c r="A16" s="18"/>
      <c r="B16" s="52" t="s">
        <v>60</v>
      </c>
      <c r="C16" s="84"/>
      <c r="D16" s="84"/>
      <c r="E16" s="85"/>
      <c r="F16" s="19"/>
      <c r="G16" s="19"/>
      <c r="H16" s="19"/>
      <c r="N16" s="18"/>
    </row>
    <row r="17" spans="1:8" ht="15">
      <c r="A17" s="18"/>
      <c r="B17" s="52" t="s">
        <v>61</v>
      </c>
      <c r="C17" s="84"/>
      <c r="D17" s="84"/>
      <c r="E17" s="85"/>
      <c r="F17" s="19"/>
      <c r="G17" s="19"/>
      <c r="H17" s="19"/>
    </row>
    <row r="18" spans="1:8" ht="15">
      <c r="A18" s="18"/>
      <c r="B18" s="24" t="s">
        <v>10</v>
      </c>
      <c r="C18" s="86">
        <v>0</v>
      </c>
      <c r="D18" s="86">
        <v>0</v>
      </c>
      <c r="E18" s="86">
        <f>SUM(C18:D18)</f>
        <v>0</v>
      </c>
      <c r="F18" s="19"/>
      <c r="G18" s="19"/>
      <c r="H18" s="19"/>
    </row>
    <row r="19" spans="2:5" ht="15">
      <c r="B19" s="21"/>
      <c r="C19" s="22"/>
      <c r="D19" s="22"/>
      <c r="E19" s="22"/>
    </row>
    <row r="20" ht="15">
      <c r="B20" s="15" t="s">
        <v>12</v>
      </c>
    </row>
    <row r="21" spans="2:5" s="17" customFormat="1" ht="77.25" customHeight="1">
      <c r="B21" s="102" t="s">
        <v>34</v>
      </c>
      <c r="C21" s="103"/>
      <c r="D21" s="103"/>
      <c r="E21" s="104"/>
    </row>
    <row r="22" spans="2:5" s="17" customFormat="1" ht="76.5" customHeight="1">
      <c r="B22" s="102" t="s">
        <v>67</v>
      </c>
      <c r="C22" s="103"/>
      <c r="D22" s="103"/>
      <c r="E22" s="104"/>
    </row>
    <row r="23" spans="2:5" s="17" customFormat="1" ht="28.5" customHeight="1">
      <c r="B23" s="105"/>
      <c r="C23" s="106"/>
      <c r="D23" s="106"/>
      <c r="E23" s="107"/>
    </row>
  </sheetData>
  <sheetProtection/>
  <mergeCells count="3">
    <mergeCell ref="B21:E21"/>
    <mergeCell ref="B22:E22"/>
    <mergeCell ref="B23:E23"/>
  </mergeCells>
  <printOptions/>
  <pageMargins left="0.27" right="0.22" top="0.44" bottom="0.29"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14" t="str">
        <f>+Portada!B7</f>
        <v>Cargo por Originación y/o Terminación en Red de Servicios Móviles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51</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53</v>
      </c>
      <c r="C9" s="52"/>
      <c r="D9" s="52"/>
      <c r="E9" s="26">
        <f t="shared" si="0"/>
        <v>0</v>
      </c>
      <c r="F9" s="19"/>
      <c r="G9" s="25" t="s">
        <v>14</v>
      </c>
      <c r="N9" s="18"/>
      <c r="O9" s="35"/>
      <c r="P9" s="59" t="s">
        <v>19</v>
      </c>
      <c r="Q9" s="60"/>
      <c r="R9" s="54"/>
      <c r="S9" s="37"/>
      <c r="T9" s="19"/>
    </row>
    <row r="10" spans="1:20" ht="15">
      <c r="A10" s="18"/>
      <c r="B10" s="52" t="s">
        <v>54</v>
      </c>
      <c r="C10" s="52"/>
      <c r="D10" s="52"/>
      <c r="E10" s="26">
        <f t="shared" si="0"/>
        <v>0</v>
      </c>
      <c r="F10" s="19"/>
      <c r="G10" s="16" t="s">
        <v>49</v>
      </c>
      <c r="H10" s="19"/>
      <c r="N10" s="18"/>
      <c r="O10" s="35"/>
      <c r="P10" s="60"/>
      <c r="Q10" s="60"/>
      <c r="R10" s="54"/>
      <c r="S10" s="37"/>
      <c r="T10" s="19"/>
    </row>
    <row r="11" spans="1:20" ht="15.75">
      <c r="A11" s="18"/>
      <c r="B11" s="52" t="s">
        <v>55</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56</v>
      </c>
      <c r="C12" s="52"/>
      <c r="D12" s="52"/>
      <c r="E12" s="26">
        <f t="shared" si="0"/>
        <v>0</v>
      </c>
      <c r="F12" s="19"/>
      <c r="G12" s="16" t="s">
        <v>37</v>
      </c>
      <c r="H12" s="19"/>
      <c r="N12" s="18"/>
      <c r="O12" s="35"/>
      <c r="R12" s="28"/>
      <c r="S12" s="37"/>
      <c r="T12" s="19"/>
    </row>
    <row r="13" spans="1:20" ht="15.75" thickBot="1">
      <c r="A13" s="18"/>
      <c r="B13" s="52" t="s">
        <v>57</v>
      </c>
      <c r="C13" s="52"/>
      <c r="D13" s="52"/>
      <c r="E13" s="26">
        <f t="shared" si="0"/>
        <v>0</v>
      </c>
      <c r="F13" s="19"/>
      <c r="G13" s="16" t="s">
        <v>38</v>
      </c>
      <c r="H13" s="19"/>
      <c r="N13" s="18"/>
      <c r="O13" s="38"/>
      <c r="P13" s="39"/>
      <c r="Q13" s="39"/>
      <c r="R13" s="40"/>
      <c r="S13" s="41"/>
      <c r="T13" s="19"/>
    </row>
    <row r="14" spans="1:19" ht="15.75" thickTop="1">
      <c r="A14" s="18"/>
      <c r="B14" s="52" t="s">
        <v>58</v>
      </c>
      <c r="C14" s="52"/>
      <c r="D14" s="52"/>
      <c r="E14" s="26">
        <f t="shared" si="0"/>
        <v>0</v>
      </c>
      <c r="F14" s="19"/>
      <c r="G14" s="19"/>
      <c r="H14" s="19"/>
      <c r="O14" s="22"/>
      <c r="P14" s="31"/>
      <c r="Q14" s="31"/>
      <c r="R14" s="31"/>
      <c r="S14" s="31"/>
    </row>
    <row r="15" spans="1:8" ht="15">
      <c r="A15" s="18"/>
      <c r="B15" s="52" t="s">
        <v>59</v>
      </c>
      <c r="C15" s="52"/>
      <c r="D15" s="52"/>
      <c r="E15" s="26">
        <f t="shared" si="0"/>
        <v>0</v>
      </c>
      <c r="F15" s="19"/>
      <c r="G15" s="19"/>
      <c r="H15" s="19"/>
    </row>
    <row r="16" spans="1:8" ht="15">
      <c r="A16" s="18"/>
      <c r="B16" s="52" t="s">
        <v>60</v>
      </c>
      <c r="C16" s="52"/>
      <c r="D16" s="52"/>
      <c r="E16" s="26">
        <f t="shared" si="0"/>
        <v>0</v>
      </c>
      <c r="F16" s="19"/>
      <c r="G16" s="19"/>
      <c r="H16" s="19"/>
    </row>
    <row r="17" spans="1:8" ht="15">
      <c r="A17" s="18"/>
      <c r="B17" s="52" t="s">
        <v>61</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4.25" customHeight="1">
      <c r="B21" s="102" t="s">
        <v>40</v>
      </c>
      <c r="C21" s="103"/>
      <c r="D21" s="103"/>
      <c r="E21" s="104"/>
    </row>
    <row r="22" spans="2:5" s="17" customFormat="1" ht="79.5" customHeight="1">
      <c r="B22" s="102" t="s">
        <v>62</v>
      </c>
      <c r="C22" s="103"/>
      <c r="D22" s="103"/>
      <c r="E22" s="104"/>
    </row>
    <row r="23" spans="2:5" s="17" customFormat="1" ht="28.5" customHeight="1">
      <c r="B23" s="105"/>
      <c r="C23" s="106"/>
      <c r="D23" s="106"/>
      <c r="E23" s="107"/>
    </row>
  </sheetData>
  <sheetProtection/>
  <mergeCells count="3">
    <mergeCell ref="B21:E21"/>
    <mergeCell ref="B22:E22"/>
    <mergeCell ref="B23:E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E2" sqref="E2"/>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NO SE BRINDA ESTA FACILIDAD</v>
      </c>
      <c r="O1" s="20"/>
      <c r="P1" s="20"/>
      <c r="Q1" s="20"/>
      <c r="R1" s="20"/>
      <c r="S1" s="20"/>
    </row>
    <row r="2" spans="1:20" ht="23.25" customHeight="1" thickTop="1">
      <c r="A2" s="92" t="str">
        <f>+Portada!B8</f>
        <v>Cargo por Transporte Conmutado Local</v>
      </c>
      <c r="B2" s="28"/>
      <c r="C2" s="28"/>
      <c r="D2" s="28"/>
      <c r="N2" s="18"/>
      <c r="O2" s="32"/>
      <c r="P2" s="33"/>
      <c r="Q2" s="33"/>
      <c r="R2" s="33"/>
      <c r="S2" s="34"/>
      <c r="T2" s="19"/>
    </row>
    <row r="3" spans="1:20" ht="18.75">
      <c r="A3" s="87" t="str">
        <f>Portada!D3</f>
        <v>IDT</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84"/>
      <c r="D6" s="84"/>
      <c r="E6" s="85"/>
      <c r="F6" s="19"/>
      <c r="G6" s="76">
        <v>6601869</v>
      </c>
      <c r="H6" s="76">
        <v>20810288</v>
      </c>
      <c r="I6" s="77">
        <f>+H6/G6</f>
        <v>3.1521812989624607</v>
      </c>
      <c r="J6" s="18"/>
      <c r="K6" s="52" t="s">
        <v>24</v>
      </c>
      <c r="L6" s="47"/>
      <c r="M6" s="47"/>
      <c r="N6" s="18"/>
      <c r="O6" s="35"/>
      <c r="P6" s="43"/>
      <c r="Q6" s="43"/>
      <c r="R6" s="28"/>
      <c r="S6" s="37"/>
      <c r="T6" s="19"/>
    </row>
    <row r="7" spans="1:20" ht="15.75">
      <c r="A7" s="18"/>
      <c r="B7" s="52" t="s">
        <v>51</v>
      </c>
      <c r="C7" s="84"/>
      <c r="D7" s="84"/>
      <c r="E7" s="85"/>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84"/>
      <c r="D8" s="84"/>
      <c r="E8" s="85"/>
      <c r="F8" s="19"/>
      <c r="G8" s="19"/>
      <c r="H8" s="19"/>
      <c r="K8" s="83" t="s">
        <v>32</v>
      </c>
      <c r="L8" s="96" t="e">
        <f>+(K8*(C18+D18)*G6)/(C18*G6+D18*H6)</f>
        <v>#VALUE!</v>
      </c>
      <c r="M8" s="96" t="e">
        <f>+(K8*(C18+D18)*H6)/(C18*G6+D18*H6)</f>
        <v>#VALUE!</v>
      </c>
      <c r="N8" s="18"/>
      <c r="O8" s="35"/>
      <c r="P8" s="58"/>
      <c r="Q8" s="58"/>
      <c r="R8" s="54"/>
      <c r="S8" s="37"/>
      <c r="T8" s="19"/>
    </row>
    <row r="9" spans="1:20" ht="15" customHeight="1">
      <c r="A9" s="18"/>
      <c r="B9" s="52" t="s">
        <v>53</v>
      </c>
      <c r="C9" s="84"/>
      <c r="D9" s="84"/>
      <c r="E9" s="85"/>
      <c r="F9" s="19"/>
      <c r="G9" s="25" t="s">
        <v>14</v>
      </c>
      <c r="N9" s="18"/>
      <c r="O9" s="35"/>
      <c r="P9" s="59" t="s">
        <v>19</v>
      </c>
      <c r="Q9" s="60"/>
      <c r="R9" s="54"/>
      <c r="S9" s="37"/>
      <c r="T9" s="19"/>
    </row>
    <row r="10" spans="1:20" ht="15">
      <c r="A10" s="18"/>
      <c r="B10" s="52" t="s">
        <v>54</v>
      </c>
      <c r="C10" s="84"/>
      <c r="D10" s="84"/>
      <c r="E10" s="85"/>
      <c r="F10" s="19"/>
      <c r="G10" s="16" t="s">
        <v>72</v>
      </c>
      <c r="H10" s="19"/>
      <c r="N10" s="18"/>
      <c r="O10" s="35"/>
      <c r="P10" s="60"/>
      <c r="Q10" s="60"/>
      <c r="R10" s="54"/>
      <c r="S10" s="37"/>
      <c r="T10" s="19"/>
    </row>
    <row r="11" spans="1:20" ht="15.75">
      <c r="A11" s="18"/>
      <c r="B11" s="52" t="s">
        <v>55</v>
      </c>
      <c r="C11" s="84"/>
      <c r="D11" s="84"/>
      <c r="E11" s="85"/>
      <c r="F11" s="19"/>
      <c r="G11" s="16" t="s">
        <v>73</v>
      </c>
      <c r="H11" s="19"/>
      <c r="N11" s="18"/>
      <c r="O11" s="35"/>
      <c r="P11" s="65">
        <f>+H6/G6</f>
        <v>3.1521812989624607</v>
      </c>
      <c r="Q11" s="65" t="e">
        <f>+M8/L8</f>
        <v>#VALUE!</v>
      </c>
      <c r="R11" s="55" t="e">
        <f>+IF(P11=Q11,"VERIFICADO","NO CUMPLE")</f>
        <v>#VALUE!</v>
      </c>
      <c r="S11" s="37"/>
      <c r="T11" s="19"/>
    </row>
    <row r="12" spans="1:20" ht="15">
      <c r="A12" s="18"/>
      <c r="B12" s="52" t="s">
        <v>56</v>
      </c>
      <c r="C12" s="84"/>
      <c r="D12" s="84"/>
      <c r="E12" s="85"/>
      <c r="F12" s="19"/>
      <c r="G12" s="16" t="s">
        <v>74</v>
      </c>
      <c r="H12" s="19"/>
      <c r="N12" s="18"/>
      <c r="O12" s="35"/>
      <c r="R12" s="28"/>
      <c r="S12" s="37"/>
      <c r="T12" s="19"/>
    </row>
    <row r="13" spans="1:20" ht="15.75" thickBot="1">
      <c r="A13" s="18"/>
      <c r="B13" s="52" t="s">
        <v>57</v>
      </c>
      <c r="C13" s="84"/>
      <c r="D13" s="84"/>
      <c r="E13" s="85"/>
      <c r="F13" s="19"/>
      <c r="G13" s="16" t="s">
        <v>75</v>
      </c>
      <c r="H13" s="19"/>
      <c r="N13" s="18"/>
      <c r="O13" s="38"/>
      <c r="P13" s="39"/>
      <c r="Q13" s="39"/>
      <c r="R13" s="40"/>
      <c r="S13" s="41"/>
      <c r="T13" s="19"/>
    </row>
    <row r="14" spans="1:19" ht="15.75" thickTop="1">
      <c r="A14" s="18"/>
      <c r="B14" s="52" t="s">
        <v>58</v>
      </c>
      <c r="C14" s="84"/>
      <c r="D14" s="84"/>
      <c r="E14" s="85"/>
      <c r="F14" s="19"/>
      <c r="G14" s="16" t="s">
        <v>37</v>
      </c>
      <c r="H14" s="19"/>
      <c r="N14" s="18"/>
      <c r="O14" s="22"/>
      <c r="P14" s="31"/>
      <c r="Q14" s="31"/>
      <c r="R14" s="31"/>
      <c r="S14" s="31"/>
    </row>
    <row r="15" spans="1:14" ht="15">
      <c r="A15" s="18"/>
      <c r="B15" s="52" t="s">
        <v>59</v>
      </c>
      <c r="C15" s="84"/>
      <c r="D15" s="84"/>
      <c r="E15" s="85"/>
      <c r="F15" s="19"/>
      <c r="G15" s="16" t="s">
        <v>38</v>
      </c>
      <c r="H15" s="19"/>
      <c r="N15" s="18"/>
    </row>
    <row r="16" spans="1:14" ht="15">
      <c r="A16" s="18"/>
      <c r="B16" s="52" t="s">
        <v>60</v>
      </c>
      <c r="C16" s="84"/>
      <c r="D16" s="84"/>
      <c r="E16" s="85"/>
      <c r="F16" s="19"/>
      <c r="G16" s="19"/>
      <c r="H16" s="19"/>
      <c r="N16" s="18"/>
    </row>
    <row r="17" spans="1:14" ht="15">
      <c r="A17" s="18"/>
      <c r="B17" s="52" t="s">
        <v>61</v>
      </c>
      <c r="C17" s="84"/>
      <c r="D17" s="84"/>
      <c r="E17" s="85"/>
      <c r="F17" s="19"/>
      <c r="G17" s="19"/>
      <c r="H17" s="19"/>
      <c r="N17" s="18"/>
    </row>
    <row r="18" spans="1:14" ht="15">
      <c r="A18" s="18"/>
      <c r="B18" s="24" t="s">
        <v>10</v>
      </c>
      <c r="C18" s="86">
        <v>0</v>
      </c>
      <c r="D18" s="86">
        <v>0</v>
      </c>
      <c r="E18" s="86">
        <f>SUM(C18:D18)</f>
        <v>0</v>
      </c>
      <c r="F18" s="19"/>
      <c r="G18" s="19"/>
      <c r="H18" s="19"/>
      <c r="N18" s="18"/>
    </row>
    <row r="19" spans="2:5" ht="15">
      <c r="B19" s="21"/>
      <c r="C19" s="22"/>
      <c r="D19" s="22"/>
      <c r="E19" s="22"/>
    </row>
    <row r="20" ht="15">
      <c r="B20" s="15" t="s">
        <v>12</v>
      </c>
    </row>
    <row r="21" spans="2:5" s="17" customFormat="1" ht="75" customHeight="1">
      <c r="B21" s="102" t="s">
        <v>41</v>
      </c>
      <c r="C21" s="103"/>
      <c r="D21" s="103"/>
      <c r="E21" s="104"/>
    </row>
    <row r="22" spans="2:5" s="17" customFormat="1" ht="79.5" customHeight="1">
      <c r="B22" s="102" t="s">
        <v>63</v>
      </c>
      <c r="C22" s="103"/>
      <c r="D22" s="103"/>
      <c r="E22" s="104"/>
    </row>
    <row r="23" spans="2:5" s="17" customFormat="1" ht="15">
      <c r="B23" s="105"/>
      <c r="C23" s="106"/>
      <c r="D23" s="106"/>
      <c r="E23" s="107"/>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23"/>
  <sheetViews>
    <sheetView zoomScale="90" zoomScaleNormal="90" zoomScalePageLayoutView="0" workbookViewId="0" topLeftCell="A1">
      <selection activeCell="E1" sqref="E1"/>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8.140625" style="13" customWidth="1"/>
    <col min="7" max="7" width="12.421875" style="13" customWidth="1"/>
    <col min="8" max="8" width="12.7109375" style="13" customWidth="1"/>
    <col min="9" max="9" width="13.421875" style="13" customWidth="1"/>
    <col min="10" max="10" width="19.7109375" style="13" customWidth="1"/>
    <col min="11" max="11" width="14.140625" style="13" customWidth="1"/>
    <col min="12" max="12" width="12.00390625" style="13" customWidth="1"/>
    <col min="13" max="13" width="13.00390625" style="13" customWidth="1"/>
    <col min="14" max="14" width="11.421875" style="13" customWidth="1"/>
    <col min="15" max="15" width="7.421875" style="13" customWidth="1"/>
    <col min="16" max="16" width="10.140625" style="13" customWidth="1"/>
    <col min="17" max="17" width="11.140625" style="13" customWidth="1"/>
    <col min="18" max="18" width="11.421875" style="13" customWidth="1"/>
    <col min="19" max="19" width="5.57421875" style="13" customWidth="1"/>
    <col min="20" max="20" width="10.28125" style="13" customWidth="1"/>
    <col min="21" max="21" width="10.00390625" style="13" customWidth="1"/>
    <col min="22" max="22" width="12.57421875" style="13" customWidth="1"/>
    <col min="23" max="16384" width="11.421875" style="13" customWidth="1"/>
  </cols>
  <sheetData>
    <row r="1" spans="1:19" ht="33" customHeight="1" thickBot="1">
      <c r="A1" s="12" t="s">
        <v>8</v>
      </c>
      <c r="E1" s="53" t="str">
        <f>+IF(Portada!D9="NO","NO SE BRINDA ESTA FACILIDAD"," ")</f>
        <v>NO SE BRINDA ESTA FACILIDAD</v>
      </c>
      <c r="O1" s="20"/>
      <c r="P1" s="20"/>
      <c r="Q1" s="20"/>
      <c r="R1" s="20"/>
      <c r="S1" s="20"/>
    </row>
    <row r="2" spans="1:20" ht="23.25" customHeight="1" thickTop="1">
      <c r="A2" s="92" t="str">
        <f>+Portada!B9</f>
        <v>Cargo por Transporte Conmutado de Larga Distancia Nacional</v>
      </c>
      <c r="B2" s="28"/>
      <c r="C2" s="28"/>
      <c r="D2" s="28"/>
      <c r="E2" s="28"/>
      <c r="F2" s="28"/>
      <c r="N2" s="18"/>
      <c r="O2" s="32"/>
      <c r="P2" s="33"/>
      <c r="Q2" s="33"/>
      <c r="R2" s="33"/>
      <c r="S2" s="34"/>
      <c r="T2" s="19"/>
    </row>
    <row r="3" spans="1:20" ht="18.75">
      <c r="A3" s="87" t="str">
        <f>Portada!D3</f>
        <v>IDT</v>
      </c>
      <c r="N3" s="18"/>
      <c r="O3" s="35"/>
      <c r="S3" s="36"/>
      <c r="T3" s="19"/>
    </row>
    <row r="4" spans="2:20" ht="21">
      <c r="B4" s="20"/>
      <c r="C4" s="20"/>
      <c r="D4" s="20"/>
      <c r="E4" s="20"/>
      <c r="N4" s="18"/>
      <c r="O4" s="108" t="s">
        <v>20</v>
      </c>
      <c r="P4" s="109"/>
      <c r="Q4" s="109"/>
      <c r="R4" s="109"/>
      <c r="S4" s="110"/>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84"/>
      <c r="D6" s="84"/>
      <c r="E6" s="85"/>
      <c r="F6" s="19"/>
      <c r="G6" s="76">
        <v>6601869</v>
      </c>
      <c r="H6" s="76">
        <v>20810288</v>
      </c>
      <c r="I6" s="77">
        <f>+H6/G6</f>
        <v>3.1521812989624607</v>
      </c>
      <c r="J6" s="18"/>
      <c r="K6" s="52" t="s">
        <v>24</v>
      </c>
      <c r="L6" s="47"/>
      <c r="M6" s="47"/>
      <c r="N6" s="18"/>
      <c r="O6" s="35"/>
      <c r="P6" s="43"/>
      <c r="Q6" s="43"/>
      <c r="R6" s="28"/>
      <c r="S6" s="37"/>
      <c r="T6" s="19"/>
    </row>
    <row r="7" spans="1:20" ht="15.75">
      <c r="A7" s="18"/>
      <c r="B7" s="52" t="s">
        <v>51</v>
      </c>
      <c r="C7" s="84"/>
      <c r="D7" s="84"/>
      <c r="E7" s="85"/>
      <c r="F7" s="19"/>
      <c r="G7" s="19"/>
      <c r="H7" s="19"/>
      <c r="J7" s="18"/>
      <c r="K7" s="52" t="s">
        <v>25</v>
      </c>
      <c r="L7" s="46"/>
      <c r="M7" s="46"/>
      <c r="N7" s="18"/>
      <c r="O7" s="88"/>
      <c r="P7" s="65" t="str">
        <f>+K8</f>
        <v>VALOR</v>
      </c>
      <c r="Q7" s="65" t="e">
        <f>+L8*C18/(C18+D18)+M8*D18/(C18+D18)</f>
        <v>#VALUE!</v>
      </c>
      <c r="R7" s="55" t="e">
        <f>+IF(P7=Q7,"VERIFICADO","NO CUMPLE")</f>
        <v>#VALUE!</v>
      </c>
      <c r="S7" s="37"/>
      <c r="T7" s="19"/>
    </row>
    <row r="8" spans="1:20" ht="15">
      <c r="A8" s="18"/>
      <c r="B8" s="52" t="s">
        <v>52</v>
      </c>
      <c r="C8" s="84"/>
      <c r="D8" s="84"/>
      <c r="E8" s="85"/>
      <c r="F8" s="19"/>
      <c r="G8" s="19"/>
      <c r="H8" s="19"/>
      <c r="I8" s="18"/>
      <c r="J8" s="18"/>
      <c r="K8" s="83" t="s">
        <v>32</v>
      </c>
      <c r="L8" s="96" t="e">
        <f>+(K8*($C$18+$D$18)*$G$6)/($C$18*$G$6+$D$18*$H$6)</f>
        <v>#VALUE!</v>
      </c>
      <c r="M8" s="96" t="e">
        <f>+(K8*($C$18+$D$18)*$H$6)/($C$18*$G$6+$D$18*$H$6)</f>
        <v>#VALUE!</v>
      </c>
      <c r="N8" s="18"/>
      <c r="O8" s="35"/>
      <c r="P8" s="58"/>
      <c r="Q8" s="58"/>
      <c r="R8" s="54"/>
      <c r="S8" s="37"/>
      <c r="T8" s="19"/>
    </row>
    <row r="9" spans="1:20" ht="15" customHeight="1">
      <c r="A9" s="18"/>
      <c r="B9" s="52" t="s">
        <v>53</v>
      </c>
      <c r="C9" s="84"/>
      <c r="D9" s="84"/>
      <c r="E9" s="85"/>
      <c r="F9" s="19"/>
      <c r="G9" s="25" t="s">
        <v>14</v>
      </c>
      <c r="I9" s="18"/>
      <c r="J9" s="18"/>
      <c r="K9" s="18"/>
      <c r="L9" s="18"/>
      <c r="M9" s="18"/>
      <c r="N9" s="18"/>
      <c r="O9" s="35"/>
      <c r="P9" s="59" t="s">
        <v>19</v>
      </c>
      <c r="Q9" s="60"/>
      <c r="R9" s="54"/>
      <c r="S9" s="37"/>
      <c r="T9" s="19"/>
    </row>
    <row r="10" spans="1:20" ht="15">
      <c r="A10" s="18"/>
      <c r="B10" s="52" t="s">
        <v>54</v>
      </c>
      <c r="C10" s="84"/>
      <c r="D10" s="84"/>
      <c r="E10" s="85"/>
      <c r="F10" s="19"/>
      <c r="G10" s="16" t="s">
        <v>72</v>
      </c>
      <c r="H10" s="19"/>
      <c r="I10" s="18"/>
      <c r="J10" s="18"/>
      <c r="K10" s="18"/>
      <c r="L10" s="18"/>
      <c r="M10" s="18"/>
      <c r="N10" s="18"/>
      <c r="O10" s="35"/>
      <c r="P10" s="60"/>
      <c r="Q10" s="60"/>
      <c r="R10" s="54"/>
      <c r="S10" s="37"/>
      <c r="T10" s="19"/>
    </row>
    <row r="11" spans="1:20" ht="15.75">
      <c r="A11" s="18"/>
      <c r="B11" s="52" t="s">
        <v>55</v>
      </c>
      <c r="C11" s="84"/>
      <c r="D11" s="84"/>
      <c r="E11" s="85"/>
      <c r="F11" s="19"/>
      <c r="G11" s="16" t="s">
        <v>73</v>
      </c>
      <c r="H11" s="19"/>
      <c r="I11" s="18"/>
      <c r="J11" s="18"/>
      <c r="K11" s="18"/>
      <c r="L11" s="18"/>
      <c r="M11" s="18"/>
      <c r="N11" s="18"/>
      <c r="O11" s="89"/>
      <c r="P11" s="65">
        <f>+H6/G6</f>
        <v>3.1521812989624607</v>
      </c>
      <c r="Q11" s="65" t="e">
        <f>+M8/L8</f>
        <v>#VALUE!</v>
      </c>
      <c r="R11" s="55" t="e">
        <f>+IF(P11=Q11,"VERIFICADO","NO CUMPLE")</f>
        <v>#VALUE!</v>
      </c>
      <c r="S11" s="37"/>
      <c r="T11" s="19"/>
    </row>
    <row r="12" spans="1:20" ht="15">
      <c r="A12" s="18"/>
      <c r="B12" s="52" t="s">
        <v>56</v>
      </c>
      <c r="C12" s="84"/>
      <c r="D12" s="84"/>
      <c r="E12" s="85"/>
      <c r="F12" s="19"/>
      <c r="G12" s="16" t="s">
        <v>74</v>
      </c>
      <c r="H12" s="19"/>
      <c r="I12" s="18"/>
      <c r="J12" s="18"/>
      <c r="K12" s="18"/>
      <c r="L12" s="18"/>
      <c r="M12" s="18"/>
      <c r="N12" s="18"/>
      <c r="O12" s="35"/>
      <c r="R12" s="28"/>
      <c r="S12" s="37"/>
      <c r="T12" s="19"/>
    </row>
    <row r="13" spans="1:20" ht="15.75" thickBot="1">
      <c r="A13" s="18"/>
      <c r="B13" s="52" t="s">
        <v>57</v>
      </c>
      <c r="C13" s="84"/>
      <c r="D13" s="84"/>
      <c r="E13" s="85"/>
      <c r="F13" s="19"/>
      <c r="G13" s="16" t="s">
        <v>75</v>
      </c>
      <c r="H13" s="19"/>
      <c r="J13" s="18"/>
      <c r="K13" s="17"/>
      <c r="L13" s="17"/>
      <c r="M13" s="17"/>
      <c r="N13" s="18"/>
      <c r="O13" s="38"/>
      <c r="P13" s="39"/>
      <c r="Q13" s="39"/>
      <c r="R13" s="40"/>
      <c r="S13" s="41"/>
      <c r="T13" s="19"/>
    </row>
    <row r="14" spans="1:23" ht="15.75" thickTop="1">
      <c r="A14" s="18"/>
      <c r="B14" s="52" t="s">
        <v>58</v>
      </c>
      <c r="C14" s="84"/>
      <c r="D14" s="84"/>
      <c r="E14" s="85"/>
      <c r="F14" s="19"/>
      <c r="G14" s="16" t="s">
        <v>37</v>
      </c>
      <c r="H14" s="19"/>
      <c r="J14" s="17"/>
      <c r="K14" s="17"/>
      <c r="L14" s="17"/>
      <c r="M14" s="17"/>
      <c r="N14" s="17"/>
      <c r="O14" s="17"/>
      <c r="P14" s="17"/>
      <c r="Q14" s="17"/>
      <c r="R14" s="17"/>
      <c r="S14" s="17"/>
      <c r="T14" s="17"/>
      <c r="U14" s="17"/>
      <c r="V14" s="17"/>
      <c r="W14" s="17"/>
    </row>
    <row r="15" spans="1:23" ht="15">
      <c r="A15" s="18"/>
      <c r="B15" s="52" t="s">
        <v>59</v>
      </c>
      <c r="C15" s="84"/>
      <c r="D15" s="84"/>
      <c r="E15" s="85"/>
      <c r="F15" s="19"/>
      <c r="G15" s="16" t="s">
        <v>38</v>
      </c>
      <c r="H15" s="19"/>
      <c r="J15" s="17"/>
      <c r="K15" s="17"/>
      <c r="L15" s="17"/>
      <c r="M15" s="17"/>
      <c r="N15" s="17"/>
      <c r="O15" s="17"/>
      <c r="P15" s="17"/>
      <c r="Q15" s="17"/>
      <c r="R15" s="17"/>
      <c r="S15" s="17"/>
      <c r="T15" s="17"/>
      <c r="U15" s="17"/>
      <c r="V15" s="17"/>
      <c r="W15" s="17"/>
    </row>
    <row r="16" spans="1:23" ht="15">
      <c r="A16" s="18"/>
      <c r="B16" s="52" t="s">
        <v>60</v>
      </c>
      <c r="C16" s="84"/>
      <c r="D16" s="84"/>
      <c r="E16" s="85"/>
      <c r="F16" s="19"/>
      <c r="G16" s="19"/>
      <c r="H16" s="19"/>
      <c r="J16" s="17"/>
      <c r="K16" s="17"/>
      <c r="L16" s="17"/>
      <c r="M16" s="17"/>
      <c r="N16" s="17"/>
      <c r="O16" s="17"/>
      <c r="P16" s="17"/>
      <c r="Q16" s="17"/>
      <c r="R16" s="17"/>
      <c r="S16" s="17"/>
      <c r="T16" s="17"/>
      <c r="U16" s="17"/>
      <c r="V16" s="17"/>
      <c r="W16" s="17"/>
    </row>
    <row r="17" spans="1:23" ht="15">
      <c r="A17" s="18"/>
      <c r="B17" s="52" t="s">
        <v>61</v>
      </c>
      <c r="C17" s="84"/>
      <c r="D17" s="84"/>
      <c r="E17" s="85"/>
      <c r="F17" s="19"/>
      <c r="G17" s="19"/>
      <c r="H17" s="19"/>
      <c r="J17" s="17"/>
      <c r="K17" s="17"/>
      <c r="L17" s="17"/>
      <c r="M17" s="17"/>
      <c r="N17" s="17"/>
      <c r="O17" s="17"/>
      <c r="P17" s="17"/>
      <c r="Q17" s="17"/>
      <c r="R17" s="17"/>
      <c r="S17" s="17"/>
      <c r="T17" s="17"/>
      <c r="U17" s="17"/>
      <c r="V17" s="17"/>
      <c r="W17" s="17"/>
    </row>
    <row r="18" spans="1:23" ht="15">
      <c r="A18" s="18"/>
      <c r="B18" s="24" t="s">
        <v>10</v>
      </c>
      <c r="C18" s="86">
        <v>0</v>
      </c>
      <c r="D18" s="86">
        <v>0</v>
      </c>
      <c r="E18" s="86">
        <f>SUM(C18:D18)</f>
        <v>0</v>
      </c>
      <c r="F18" s="19"/>
      <c r="G18" s="19"/>
      <c r="H18" s="19"/>
      <c r="J18" s="17"/>
      <c r="K18" s="17"/>
      <c r="L18" s="17"/>
      <c r="M18" s="17"/>
      <c r="N18" s="17"/>
      <c r="O18" s="17"/>
      <c r="P18" s="17"/>
      <c r="Q18" s="17"/>
      <c r="R18" s="17"/>
      <c r="S18" s="17"/>
      <c r="T18" s="17"/>
      <c r="U18" s="17"/>
      <c r="V18" s="17"/>
      <c r="W18" s="17"/>
    </row>
    <row r="19" spans="2:23" ht="15">
      <c r="B19" s="21"/>
      <c r="C19" s="22"/>
      <c r="D19" s="22"/>
      <c r="E19" s="22"/>
      <c r="J19" s="17"/>
      <c r="K19" s="17"/>
      <c r="L19" s="17"/>
      <c r="M19" s="17"/>
      <c r="N19" s="17"/>
      <c r="O19" s="17"/>
      <c r="P19" s="17"/>
      <c r="Q19" s="17"/>
      <c r="R19" s="17"/>
      <c r="S19" s="17"/>
      <c r="T19" s="17"/>
      <c r="U19" s="17"/>
      <c r="V19" s="17"/>
      <c r="W19" s="17"/>
    </row>
    <row r="20" spans="2:23" ht="15">
      <c r="B20" s="15" t="s">
        <v>12</v>
      </c>
      <c r="J20" s="17"/>
      <c r="K20" s="17"/>
      <c r="L20" s="17"/>
      <c r="M20" s="17"/>
      <c r="N20" s="17"/>
      <c r="O20" s="17"/>
      <c r="P20" s="17"/>
      <c r="Q20" s="17"/>
      <c r="R20" s="17"/>
      <c r="S20" s="17"/>
      <c r="T20" s="17"/>
      <c r="U20" s="17"/>
      <c r="V20" s="17"/>
      <c r="W20" s="17"/>
    </row>
    <row r="21" spans="2:5" s="17" customFormat="1" ht="75" customHeight="1">
      <c r="B21" s="102" t="s">
        <v>42</v>
      </c>
      <c r="C21" s="103"/>
      <c r="D21" s="103"/>
      <c r="E21" s="104"/>
    </row>
    <row r="22" spans="2:5" s="17" customFormat="1" ht="85.5" customHeight="1">
      <c r="B22" s="102" t="s">
        <v>64</v>
      </c>
      <c r="C22" s="103"/>
      <c r="D22" s="103"/>
      <c r="E22" s="104"/>
    </row>
    <row r="23" spans="2:5" s="17" customFormat="1" ht="15">
      <c r="B23" s="105"/>
      <c r="C23" s="106"/>
      <c r="D23" s="106"/>
      <c r="E23" s="107"/>
    </row>
  </sheetData>
  <sheetProtection/>
  <mergeCells count="4">
    <mergeCell ref="B21:E21"/>
    <mergeCell ref="B22:E22"/>
    <mergeCell ref="B23:E23"/>
    <mergeCell ref="O4:S4"/>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E1" sqref="E1"/>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51</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53</v>
      </c>
      <c r="C9" s="52"/>
      <c r="D9" s="52"/>
      <c r="E9" s="26">
        <f t="shared" si="0"/>
        <v>0</v>
      </c>
      <c r="F9" s="19"/>
      <c r="G9" s="25" t="s">
        <v>14</v>
      </c>
      <c r="N9" s="18"/>
      <c r="O9" s="35"/>
      <c r="P9" s="59" t="s">
        <v>19</v>
      </c>
      <c r="Q9" s="60"/>
      <c r="R9" s="54"/>
      <c r="S9" s="37"/>
      <c r="T9" s="19"/>
    </row>
    <row r="10" spans="1:20" ht="15">
      <c r="A10" s="18"/>
      <c r="B10" s="52" t="s">
        <v>54</v>
      </c>
      <c r="C10" s="52"/>
      <c r="D10" s="52"/>
      <c r="E10" s="26">
        <f t="shared" si="0"/>
        <v>0</v>
      </c>
      <c r="F10" s="19"/>
      <c r="G10" s="16" t="s">
        <v>49</v>
      </c>
      <c r="H10" s="19"/>
      <c r="N10" s="18"/>
      <c r="O10" s="35"/>
      <c r="P10" s="60"/>
      <c r="Q10" s="60"/>
      <c r="R10" s="54"/>
      <c r="S10" s="37"/>
      <c r="T10" s="19"/>
    </row>
    <row r="11" spans="1:20" ht="15.75">
      <c r="A11" s="18"/>
      <c r="B11" s="52" t="s">
        <v>55</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56</v>
      </c>
      <c r="C12" s="52"/>
      <c r="D12" s="52"/>
      <c r="E12" s="26">
        <f t="shared" si="0"/>
        <v>0</v>
      </c>
      <c r="F12" s="19"/>
      <c r="G12" s="16" t="s">
        <v>37</v>
      </c>
      <c r="H12" s="19"/>
      <c r="N12" s="18"/>
      <c r="O12" s="35"/>
      <c r="R12" s="28"/>
      <c r="S12" s="37"/>
      <c r="T12" s="19"/>
    </row>
    <row r="13" spans="1:20" ht="15.75" thickBot="1">
      <c r="A13" s="18"/>
      <c r="B13" s="52" t="s">
        <v>57</v>
      </c>
      <c r="C13" s="52"/>
      <c r="D13" s="52"/>
      <c r="E13" s="26">
        <f t="shared" si="0"/>
        <v>0</v>
      </c>
      <c r="F13" s="19"/>
      <c r="G13" s="16" t="s">
        <v>38</v>
      </c>
      <c r="H13" s="19"/>
      <c r="N13" s="18"/>
      <c r="O13" s="38"/>
      <c r="P13" s="39"/>
      <c r="Q13" s="39"/>
      <c r="R13" s="40"/>
      <c r="S13" s="41"/>
      <c r="T13" s="19"/>
    </row>
    <row r="14" spans="1:19" ht="15.75" thickTop="1">
      <c r="A14" s="18"/>
      <c r="B14" s="52" t="s">
        <v>58</v>
      </c>
      <c r="C14" s="52"/>
      <c r="D14" s="52"/>
      <c r="E14" s="26">
        <f t="shared" si="0"/>
        <v>0</v>
      </c>
      <c r="F14" s="19"/>
      <c r="G14" s="19"/>
      <c r="H14" s="19"/>
      <c r="O14" s="22"/>
      <c r="P14" s="31"/>
      <c r="Q14" s="31"/>
      <c r="R14" s="31"/>
      <c r="S14" s="31"/>
    </row>
    <row r="15" spans="1:8" ht="15">
      <c r="A15" s="18"/>
      <c r="B15" s="52" t="s">
        <v>59</v>
      </c>
      <c r="C15" s="52"/>
      <c r="D15" s="52"/>
      <c r="E15" s="26">
        <f t="shared" si="0"/>
        <v>0</v>
      </c>
      <c r="F15" s="19"/>
      <c r="G15" s="19"/>
      <c r="H15" s="19"/>
    </row>
    <row r="16" spans="1:8" ht="15">
      <c r="A16" s="18"/>
      <c r="B16" s="52" t="s">
        <v>60</v>
      </c>
      <c r="C16" s="52"/>
      <c r="D16" s="52"/>
      <c r="E16" s="26">
        <f t="shared" si="0"/>
        <v>0</v>
      </c>
      <c r="F16" s="19"/>
      <c r="G16" s="19"/>
      <c r="H16" s="19"/>
    </row>
    <row r="17" spans="1:8" ht="15">
      <c r="A17" s="18"/>
      <c r="B17" s="52" t="s">
        <v>61</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2" t="s">
        <v>43</v>
      </c>
      <c r="C21" s="103"/>
      <c r="D21" s="103"/>
      <c r="E21" s="104"/>
    </row>
    <row r="22" spans="2:5" s="17" customFormat="1" ht="86.25" customHeight="1">
      <c r="B22" s="102" t="s">
        <v>65</v>
      </c>
      <c r="C22" s="103"/>
      <c r="D22" s="103"/>
      <c r="E22" s="104"/>
    </row>
    <row r="23" spans="2:5" s="17" customFormat="1" ht="15">
      <c r="B23" s="105"/>
      <c r="C23" s="106"/>
      <c r="D23" s="106"/>
      <c r="E23" s="107"/>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3.140625" style="13" customWidth="1"/>
    <col min="2" max="2" width="19.00390625" style="13" customWidth="1"/>
    <col min="3" max="3" width="24.8515625" style="13" customWidth="1"/>
    <col min="4" max="4" width="24.00390625" style="13" customWidth="1"/>
    <col min="5" max="5" width="21.421875" style="13" customWidth="1"/>
    <col min="6" max="6" width="4.8515625" style="13" customWidth="1"/>
    <col min="7" max="7" width="12.421875" style="13" customWidth="1"/>
    <col min="8" max="8" width="12.7109375" style="13" customWidth="1"/>
    <col min="9" max="9" width="14.00390625" style="13" customWidth="1"/>
    <col min="10" max="10" width="5.421875" style="13" customWidth="1"/>
    <col min="11" max="11" width="14.140625" style="13" customWidth="1"/>
    <col min="12" max="12" width="12.140625" style="13" customWidth="1"/>
    <col min="13" max="13" width="13.7109375" style="13" customWidth="1"/>
    <col min="14" max="14" width="6.140625" style="13" customWidth="1"/>
    <col min="15" max="15" width="9.57421875" style="13" customWidth="1"/>
    <col min="16" max="16" width="12.421875" style="13" customWidth="1"/>
    <col min="17" max="17" width="13.8515625" style="13" customWidth="1"/>
    <col min="18" max="18" width="11.421875" style="13" customWidth="1"/>
    <col min="19" max="19" width="6.28125" style="13" customWidth="1"/>
    <col min="20" max="16384" width="11.421875" style="13" customWidth="1"/>
  </cols>
  <sheetData>
    <row r="1" spans="1:19" ht="33" customHeight="1" thickBot="1">
      <c r="A1" s="12" t="s">
        <v>8</v>
      </c>
      <c r="E1" s="53" t="str">
        <f>+IF(Portada!D11="NO","NO SE BRINDA ESTA FACILIDAD"," ")</f>
        <v> </v>
      </c>
      <c r="O1" s="20"/>
      <c r="P1" s="20"/>
      <c r="Q1" s="20"/>
      <c r="R1" s="20"/>
      <c r="S1" s="20"/>
    </row>
    <row r="2" spans="1:20" ht="23.25" customHeight="1" thickTop="1">
      <c r="A2" s="14" t="str">
        <f>+Portada!B11</f>
        <v>Cargo por Acceso a Plataforma de Pago</v>
      </c>
      <c r="N2" s="18"/>
      <c r="O2" s="32"/>
      <c r="P2" s="33"/>
      <c r="Q2" s="33"/>
      <c r="R2" s="33"/>
      <c r="S2" s="34"/>
      <c r="T2" s="19"/>
    </row>
    <row r="3" spans="1:20" ht="18.75">
      <c r="A3" s="87" t="str">
        <f>Portada!D3</f>
        <v>IDT</v>
      </c>
      <c r="N3" s="18"/>
      <c r="O3" s="35"/>
      <c r="S3" s="36"/>
      <c r="T3" s="19"/>
    </row>
    <row r="4" spans="2:20" ht="21">
      <c r="B4" s="20"/>
      <c r="C4" s="20"/>
      <c r="D4" s="20"/>
      <c r="E4" s="20"/>
      <c r="N4" s="18"/>
      <c r="O4" s="35"/>
      <c r="P4" s="27" t="s">
        <v>20</v>
      </c>
      <c r="S4" s="36"/>
      <c r="T4" s="19"/>
    </row>
    <row r="5" spans="1:20" ht="48" customHeight="1">
      <c r="A5" s="18"/>
      <c r="B5" s="23" t="s">
        <v>9</v>
      </c>
      <c r="C5" s="23" t="s">
        <v>80</v>
      </c>
      <c r="D5" s="23" t="s">
        <v>81</v>
      </c>
      <c r="E5" s="23" t="s">
        <v>82</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111">
        <v>40544</v>
      </c>
      <c r="C6" s="99"/>
      <c r="D6" s="99"/>
      <c r="E6" s="85"/>
      <c r="F6" s="19"/>
      <c r="G6" s="76">
        <v>6601869</v>
      </c>
      <c r="H6" s="76">
        <v>20810288</v>
      </c>
      <c r="I6" s="77">
        <f>+H6/G6</f>
        <v>3.1521812989624607</v>
      </c>
      <c r="J6" s="18"/>
      <c r="K6" s="52" t="s">
        <v>71</v>
      </c>
      <c r="L6" s="47"/>
      <c r="M6" s="47"/>
      <c r="N6" s="18"/>
      <c r="O6" s="35"/>
      <c r="P6" s="43"/>
      <c r="Q6" s="43"/>
      <c r="R6" s="28"/>
      <c r="S6" s="37"/>
      <c r="T6" s="19"/>
    </row>
    <row r="7" spans="1:20" ht="15.75">
      <c r="A7" s="18"/>
      <c r="B7" s="111">
        <v>40575</v>
      </c>
      <c r="C7" s="99"/>
      <c r="D7" s="99"/>
      <c r="E7" s="85"/>
      <c r="F7" s="19"/>
      <c r="G7" s="19"/>
      <c r="H7" s="19"/>
      <c r="K7" s="52" t="s">
        <v>70</v>
      </c>
      <c r="L7" s="46"/>
      <c r="M7" s="46"/>
      <c r="N7" s="18"/>
      <c r="O7" s="42"/>
      <c r="P7" s="65">
        <f>+K8</f>
        <v>0.0027</v>
      </c>
      <c r="Q7" s="65">
        <f>+L8*C18/(C18+D18)+M8*D18/(C18+D18)</f>
        <v>0.0027</v>
      </c>
      <c r="R7" s="55" t="str">
        <f>+IF(P7=Q7,"VERIFICADO","NO CUMPLE")</f>
        <v>VERIFICADO</v>
      </c>
      <c r="S7" s="37"/>
      <c r="T7" s="19"/>
    </row>
    <row r="8" spans="1:20" ht="15">
      <c r="A8" s="18"/>
      <c r="B8" s="111">
        <v>40603</v>
      </c>
      <c r="C8" s="99"/>
      <c r="D8" s="99"/>
      <c r="E8" s="85"/>
      <c r="F8" s="19"/>
      <c r="G8" s="19"/>
      <c r="H8" s="19"/>
      <c r="K8" s="56">
        <v>0.0027</v>
      </c>
      <c r="L8" s="96">
        <f>+(K8*(C18+D18)*G6)/(C18*G6+D18*H6)</f>
        <v>0.0008649556512257261</v>
      </c>
      <c r="M8" s="96">
        <f>+(K8*(C18+D18)*H6)/(C18*G6+D18*H6)</f>
        <v>0.00272649702822563</v>
      </c>
      <c r="N8" s="18"/>
      <c r="O8" s="35"/>
      <c r="P8" s="58"/>
      <c r="Q8" s="58"/>
      <c r="R8" s="54"/>
      <c r="S8" s="37"/>
      <c r="T8" s="19"/>
    </row>
    <row r="9" spans="1:20" ht="15" customHeight="1">
      <c r="A9" s="18"/>
      <c r="B9" s="111">
        <v>40634</v>
      </c>
      <c r="C9" s="99"/>
      <c r="D9" s="99"/>
      <c r="E9" s="85"/>
      <c r="F9" s="19"/>
      <c r="G9" s="98" t="s">
        <v>14</v>
      </c>
      <c r="N9" s="18"/>
      <c r="O9" s="35"/>
      <c r="P9" s="59" t="s">
        <v>19</v>
      </c>
      <c r="Q9" s="60"/>
      <c r="R9" s="54"/>
      <c r="S9" s="37"/>
      <c r="T9" s="19"/>
    </row>
    <row r="10" spans="1:20" ht="15">
      <c r="A10" s="18"/>
      <c r="B10" s="111">
        <v>40664</v>
      </c>
      <c r="C10" s="99"/>
      <c r="D10" s="99"/>
      <c r="E10" s="85"/>
      <c r="F10" s="19"/>
      <c r="G10" s="16" t="s">
        <v>72</v>
      </c>
      <c r="H10" s="19"/>
      <c r="N10" s="18"/>
      <c r="O10" s="35"/>
      <c r="P10" s="60"/>
      <c r="Q10" s="60"/>
      <c r="R10" s="54"/>
      <c r="S10" s="37"/>
      <c r="T10" s="19"/>
    </row>
    <row r="11" spans="1:20" ht="15.75">
      <c r="A11" s="18"/>
      <c r="B11" s="111">
        <v>40695</v>
      </c>
      <c r="C11" s="99"/>
      <c r="D11" s="99"/>
      <c r="E11" s="85"/>
      <c r="F11" s="19"/>
      <c r="G11" s="16" t="s">
        <v>73</v>
      </c>
      <c r="H11" s="19"/>
      <c r="N11" s="18"/>
      <c r="O11" s="35"/>
      <c r="P11" s="65">
        <f>+H6/G6</f>
        <v>3.1521812989624607</v>
      </c>
      <c r="Q11" s="65">
        <f>+M8/L8</f>
        <v>3.1521812989624607</v>
      </c>
      <c r="R11" s="55" t="str">
        <f>+IF(P11=Q11,"VERIFICADO","NO CUMPLE")</f>
        <v>VERIFICADO</v>
      </c>
      <c r="S11" s="37"/>
      <c r="T11" s="19"/>
    </row>
    <row r="12" spans="1:20" ht="15">
      <c r="A12" s="18"/>
      <c r="B12" s="111">
        <v>40725</v>
      </c>
      <c r="C12" s="99"/>
      <c r="D12" s="99"/>
      <c r="E12" s="85"/>
      <c r="F12" s="19"/>
      <c r="G12" s="16" t="s">
        <v>74</v>
      </c>
      <c r="H12" s="19"/>
      <c r="N12" s="18"/>
      <c r="O12" s="35"/>
      <c r="R12" s="28"/>
      <c r="S12" s="37"/>
      <c r="T12" s="19"/>
    </row>
    <row r="13" spans="1:20" ht="15.75" thickBot="1">
      <c r="A13" s="18"/>
      <c r="B13" s="111">
        <v>40756</v>
      </c>
      <c r="C13" s="99"/>
      <c r="D13" s="99"/>
      <c r="E13" s="85"/>
      <c r="F13" s="19"/>
      <c r="G13" s="16" t="s">
        <v>75</v>
      </c>
      <c r="H13" s="19"/>
      <c r="N13" s="18"/>
      <c r="O13" s="38"/>
      <c r="P13" s="39"/>
      <c r="Q13" s="39"/>
      <c r="R13" s="40"/>
      <c r="S13" s="41"/>
      <c r="T13" s="19"/>
    </row>
    <row r="14" spans="1:19" ht="15.75" thickTop="1">
      <c r="A14" s="18"/>
      <c r="B14" s="111">
        <v>40787</v>
      </c>
      <c r="C14" s="99"/>
      <c r="D14" s="99"/>
      <c r="E14" s="85"/>
      <c r="F14" s="19"/>
      <c r="G14" s="16" t="s">
        <v>37</v>
      </c>
      <c r="H14" s="19"/>
      <c r="O14" s="22"/>
      <c r="P14" s="31"/>
      <c r="Q14" s="31"/>
      <c r="R14" s="31"/>
      <c r="S14" s="31"/>
    </row>
    <row r="15" spans="1:8" ht="15">
      <c r="A15" s="18"/>
      <c r="B15" s="111">
        <v>40817</v>
      </c>
      <c r="C15" s="99"/>
      <c r="D15" s="99"/>
      <c r="E15" s="85"/>
      <c r="F15" s="19"/>
      <c r="G15" s="16" t="s">
        <v>38</v>
      </c>
      <c r="H15" s="19"/>
    </row>
    <row r="16" spans="1:8" ht="15">
      <c r="A16" s="18"/>
      <c r="B16" s="111">
        <v>40848</v>
      </c>
      <c r="C16" s="99"/>
      <c r="D16" s="99"/>
      <c r="E16" s="85"/>
      <c r="F16" s="19"/>
      <c r="G16" s="19"/>
      <c r="H16" s="19"/>
    </row>
    <row r="17" spans="1:8" ht="15">
      <c r="A17" s="18"/>
      <c r="B17" s="111">
        <v>40878</v>
      </c>
      <c r="C17" s="99"/>
      <c r="D17" s="99"/>
      <c r="E17" s="85"/>
      <c r="F17" s="19"/>
      <c r="G17" s="19"/>
      <c r="H17" s="19"/>
    </row>
    <row r="18" spans="1:8" ht="15">
      <c r="A18" s="18"/>
      <c r="B18" s="24" t="s">
        <v>10</v>
      </c>
      <c r="C18" s="112">
        <v>22126</v>
      </c>
      <c r="D18" s="112">
        <v>1532330</v>
      </c>
      <c r="E18" s="112">
        <f>C18+D18</f>
        <v>1554456</v>
      </c>
      <c r="F18" s="19"/>
      <c r="G18" s="19"/>
      <c r="H18" s="19"/>
    </row>
    <row r="19" ht="15">
      <c r="B19" s="21"/>
    </row>
    <row r="20" ht="15">
      <c r="B20" s="15" t="s">
        <v>12</v>
      </c>
    </row>
    <row r="21" spans="2:5" s="17" customFormat="1" ht="68.25" customHeight="1">
      <c r="B21" s="102" t="s">
        <v>44</v>
      </c>
      <c r="C21" s="103"/>
      <c r="D21" s="103"/>
      <c r="E21" s="104"/>
    </row>
    <row r="22" spans="2:5" s="17" customFormat="1" ht="79.5" customHeight="1">
      <c r="B22" s="102" t="s">
        <v>66</v>
      </c>
      <c r="C22" s="103"/>
      <c r="D22" s="103"/>
      <c r="E22" s="104"/>
    </row>
    <row r="23" spans="2:5" s="17" customFormat="1" ht="15">
      <c r="B23" s="105"/>
      <c r="C23" s="106"/>
      <c r="D23" s="106"/>
      <c r="E23" s="107"/>
    </row>
  </sheetData>
  <sheetProtection/>
  <mergeCells count="3">
    <mergeCell ref="B21:E21"/>
    <mergeCell ref="B22:E22"/>
    <mergeCell ref="B23:E23"/>
  </mergeCells>
  <printOptions/>
  <pageMargins left="0.42" right="0.7" top="0.59" bottom="0.3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ce_mochoa</cp:lastModifiedBy>
  <cp:lastPrinted>2012-01-02T17:00:09Z</cp:lastPrinted>
  <dcterms:created xsi:type="dcterms:W3CDTF">2009-10-19T09:22:18Z</dcterms:created>
  <dcterms:modified xsi:type="dcterms:W3CDTF">2012-02-02T16:35:51Z</dcterms:modified>
  <cp:category/>
  <cp:version/>
  <cp:contentType/>
  <cp:contentStatus/>
</cp:coreProperties>
</file>